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Cover" sheetId="7" r:id="rId1"/>
    <sheet name="CPI_new" sheetId="9" r:id="rId2"/>
    <sheet name="CPI_Y-O-Y" sheetId="10" r:id="rId3"/>
    <sheet name="WPI" sheetId="12" r:id="rId4"/>
    <sheet name="WPI YOY" sheetId="13" r:id="rId5"/>
    <sheet name="NSWI" sheetId="14" r:id="rId6"/>
    <sheet name="Direction" sheetId="25" r:id="rId7"/>
    <sheet name="X-India" sheetId="26" r:id="rId8"/>
    <sheet name="X-China" sheetId="27" r:id="rId9"/>
    <sheet name="X-Other" sheetId="28" r:id="rId10"/>
    <sheet name="M-India" sheetId="29" r:id="rId11"/>
    <sheet name="M-China" sheetId="30" r:id="rId12"/>
    <sheet name="M-Other" sheetId="31" r:id="rId13"/>
    <sheet name="BOP" sheetId="35" r:id="rId14"/>
    <sheet name="M_India$" sheetId="33" r:id="rId15"/>
    <sheet name="X&amp;MPrice Index &amp;TOT" sheetId="34" r:id="rId16"/>
    <sheet name="Reserve" sheetId="36" r:id="rId17"/>
    <sheet name="Reserve$" sheetId="37" r:id="rId18"/>
    <sheet name="Exchange Rate &amp; Price of Oil .." sheetId="38" r:id="rId19"/>
    <sheet name="Customwise Trade" sheetId="32" r:id="rId20"/>
    <sheet name="GBO" sheetId="4" r:id="rId21"/>
    <sheet name="Revenue" sheetId="8" r:id="rId22"/>
    <sheet name="ODD" sheetId="5" r:id="rId23"/>
    <sheet name="MS" sheetId="15" r:id="rId24"/>
    <sheet name="CBS" sheetId="16" r:id="rId25"/>
    <sheet name="ODCS" sheetId="17" r:id="rId26"/>
    <sheet name="CALCB" sheetId="18" r:id="rId27"/>
    <sheet name="CALDB" sheetId="19" r:id="rId28"/>
    <sheet name="CALFC" sheetId="20" r:id="rId29"/>
    <sheet name="Deposits" sheetId="21" r:id="rId30"/>
    <sheet name="Sect credit" sheetId="22" r:id="rId31"/>
    <sheet name="Secu Credit" sheetId="23" r:id="rId32"/>
    <sheet name="Loan to Gov Ent" sheetId="24" r:id="rId33"/>
    <sheet name="Monetary Operation" sheetId="39" r:id="rId34"/>
    <sheet name="Purchase &amp; Sale of FC" sheetId="40" r:id="rId35"/>
    <sheet name="Inter bank" sheetId="41" r:id="rId36"/>
    <sheet name="Int Rate" sheetId="42" r:id="rId37"/>
    <sheet name="TBs 91_364" sheetId="43" r:id="rId38"/>
    <sheet name="Stock Mkt Indicator" sheetId="44" r:id="rId39"/>
    <sheet name="Issue Approval" sheetId="45" r:id="rId40"/>
    <sheet name="Listed Co" sheetId="46" r:id="rId41"/>
    <sheet name="Share Mkt Acti" sheetId="47" r:id="rId42"/>
    <sheet name="Turnover Detail" sheetId="48" r:id="rId43"/>
    <sheet name="Securities List" sheetId="49" r:id="rId44"/>
  </sheets>
  <definedNames>
    <definedName name="a" localSheetId="0">#REF!</definedName>
    <definedName name="a" localSheetId="21">#REF!</definedName>
    <definedName name="a" localSheetId="15">#REF!</definedName>
    <definedName name="a">#REF!</definedName>
    <definedName name="b" localSheetId="0">#REF!</definedName>
    <definedName name="b" localSheetId="21">#REF!</definedName>
    <definedName name="b" localSheetId="15">#REF!</definedName>
    <definedName name="b">#REF!</definedName>
    <definedName name="manoj" localSheetId="0">#REF!</definedName>
    <definedName name="manoj" localSheetId="21">#REF!</definedName>
    <definedName name="manoj" localSheetId="15">#REF!</definedName>
    <definedName name="manoj">#REF!</definedName>
    <definedName name="_xlnm.Print_Area" localSheetId="13">BOP!$B$1:$M$68</definedName>
    <definedName name="_xlnm.Print_Area" localSheetId="26">CALCB!$A$1:$K$46</definedName>
    <definedName name="_xlnm.Print_Area" localSheetId="27">CALDB!$A$1:$K$46</definedName>
    <definedName name="_xlnm.Print_Area" localSheetId="28">CALFC!$A$1:$K$46</definedName>
    <definedName name="_xlnm.Print_Area" localSheetId="24">CBS!$A$1:$K$55</definedName>
    <definedName name="_xlnm.Print_Area" localSheetId="0">Cover!$A$1:$H$53</definedName>
    <definedName name="_xlnm.Print_Area" localSheetId="1">CPI_new!$A$1:$L$54</definedName>
    <definedName name="_xlnm.Print_Area" localSheetId="2">'CPI_Y-O-Y'!$A$1:$G$19</definedName>
    <definedName name="_xlnm.Print_Area" localSheetId="19">'Customwise Trade'!$A$1:$H$21</definedName>
    <definedName name="_xlnm.Print_Area" localSheetId="29">Deposits!$A$1:$I$29</definedName>
    <definedName name="_xlnm.Print_Area" localSheetId="6">Direction!$A$1:$H$58</definedName>
    <definedName name="_xlnm.Print_Area" localSheetId="18">'Exchange Rate &amp; Price of Oil ..'!$A$1:$L$94</definedName>
    <definedName name="_xlnm.Print_Area" localSheetId="20">GBO!$A$1:$H$48</definedName>
    <definedName name="_xlnm.Print_Area" localSheetId="36">'Int Rate'!$A$1:$BB$33</definedName>
    <definedName name="_xlnm.Print_Area" localSheetId="35">'Inter bank'!$A$1:$I$20</definedName>
    <definedName name="_xlnm.Print_Area" localSheetId="39">'Issue Approval'!$A$1:$C$90</definedName>
    <definedName name="_xlnm.Print_Area" localSheetId="40">'Listed Co'!$A$1:$L$21</definedName>
    <definedName name="_xlnm.Print_Area" localSheetId="32">'Loan to Gov Ent'!$A$1:$I$22</definedName>
    <definedName name="_xlnm.Print_Area" localSheetId="14">'M_India$'!$A$1:$L$19</definedName>
    <definedName name="_xlnm.Print_Area" localSheetId="11">'M-China'!$B$1:$H$49</definedName>
    <definedName name="_xlnm.Print_Area" localSheetId="10">'M-India'!$B$1:$H$58</definedName>
    <definedName name="_xlnm.Print_Area" localSheetId="33">'Monetary Operation'!$A$1:$J$69</definedName>
    <definedName name="_xlnm.Print_Area" localSheetId="12">'M-Other'!$B$1:$H$73</definedName>
    <definedName name="_xlnm.Print_Area" localSheetId="23">MS!$A$1:$K$37</definedName>
    <definedName name="_xlnm.Print_Area" localSheetId="5">NSWI!$A$1:$M$49</definedName>
    <definedName name="_xlnm.Print_Area" localSheetId="25">ODCS!$A$1:$K$46</definedName>
    <definedName name="_xlnm.Print_Area" localSheetId="22">ODD!$A$1:$H$39</definedName>
    <definedName name="_xlnm.Print_Area" localSheetId="34">'Purchase &amp; Sale of FC'!$A$1:$Q$20</definedName>
    <definedName name="_xlnm.Print_Area" localSheetId="16">Reserve!$C$1:$I$49</definedName>
    <definedName name="_xlnm.Print_Area" localSheetId="17">'Reserve$'!$A$1:$G$49</definedName>
    <definedName name="_xlnm.Print_Area" localSheetId="21">Revenue!$A$1:$J$21</definedName>
    <definedName name="_xlnm.Print_Area" localSheetId="31">'Secu Credit'!$A$1:$I$49</definedName>
    <definedName name="_xlnm.Print_Area" localSheetId="43">'Securities List'!$A$1:$J$27</definedName>
    <definedName name="_xlnm.Print_Area" localSheetId="41">'Share Mkt Acti'!$A$1:$J$23</definedName>
    <definedName name="_xlnm.Print_Area" localSheetId="38">'Stock Mkt Indicator'!$A$1:$F$25</definedName>
    <definedName name="_xlnm.Print_Area" localSheetId="37">'TBs 91_364'!$A$1:$K$19</definedName>
    <definedName name="_xlnm.Print_Area" localSheetId="42">'Turnover Detail'!$A$1:$J$22</definedName>
    <definedName name="_xlnm.Print_Area" localSheetId="3">WPI!$A$1:$L$28</definedName>
    <definedName name="_xlnm.Print_Area" localSheetId="4">'WPI YOY'!$A$1:$I$19</definedName>
    <definedName name="_xlnm.Print_Area" localSheetId="15">'X&amp;MPrice Index &amp;TOT'!$A$1:$S$19</definedName>
    <definedName name="_xlnm.Print_Area" localSheetId="8">'X-China'!$B$1:$H$28</definedName>
    <definedName name="_xlnm.Print_Area" localSheetId="7">'X-India'!$B$1:$H$62</definedName>
    <definedName name="_xlnm.Print_Area" localSheetId="9">'X-Other'!$B$1:$H$21</definedName>
    <definedName name="q" localSheetId="0">#REF!</definedName>
    <definedName name="q" localSheetId="21">#REF!</definedName>
    <definedName name="q">#REF!</definedName>
  </definedNames>
  <calcPr calcId="124519"/>
</workbook>
</file>

<file path=xl/calcChain.xml><?xml version="1.0" encoding="utf-8"?>
<calcChain xmlns="http://schemas.openxmlformats.org/spreadsheetml/2006/main">
  <c r="F35" i="39"/>
  <c r="K35"/>
  <c r="B89" i="45"/>
  <c r="B84"/>
  <c r="B65"/>
  <c r="B6"/>
  <c r="F53" i="44"/>
  <c r="E53"/>
  <c r="L7" i="17"/>
  <c r="F37" i="42"/>
  <c r="D37"/>
  <c r="F36"/>
  <c r="D36"/>
  <c r="D35"/>
  <c r="H19" i="41"/>
  <c r="F19"/>
  <c r="D19"/>
  <c r="B19"/>
  <c r="Q20" i="40"/>
  <c r="P20"/>
  <c r="O20"/>
  <c r="N20"/>
  <c r="K20"/>
  <c r="J20"/>
  <c r="I20"/>
  <c r="H20"/>
  <c r="G20"/>
  <c r="F20"/>
  <c r="E20"/>
  <c r="D20"/>
  <c r="C20"/>
  <c r="B20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L20" s="1"/>
  <c r="M8"/>
  <c r="M20" s="1"/>
  <c r="L8"/>
  <c r="D68" i="39"/>
  <c r="B68"/>
  <c r="J51"/>
  <c r="I51"/>
  <c r="H51"/>
  <c r="F51"/>
  <c r="D51"/>
  <c r="B51"/>
  <c r="H35"/>
  <c r="D35"/>
  <c r="B35"/>
  <c r="H19"/>
  <c r="F19"/>
  <c r="D19"/>
  <c r="B19"/>
  <c r="L90" i="38"/>
  <c r="K90"/>
  <c r="J90"/>
  <c r="I90"/>
  <c r="L89"/>
  <c r="K89"/>
  <c r="J89"/>
  <c r="I89"/>
  <c r="G41" i="37"/>
  <c r="F41"/>
  <c r="G40"/>
  <c r="F40"/>
  <c r="G27"/>
  <c r="F27"/>
  <c r="G23"/>
  <c r="F23"/>
  <c r="G21"/>
  <c r="F21"/>
  <c r="G20"/>
  <c r="F20"/>
  <c r="G17"/>
  <c r="F17"/>
  <c r="G16"/>
  <c r="F16"/>
  <c r="G15"/>
  <c r="F15"/>
  <c r="G12"/>
  <c r="F12"/>
  <c r="G11"/>
  <c r="F11"/>
  <c r="G10"/>
  <c r="F10"/>
  <c r="G9"/>
  <c r="F9"/>
  <c r="G8"/>
  <c r="F8"/>
  <c r="I41" i="36"/>
  <c r="H41"/>
  <c r="I40"/>
  <c r="H40"/>
  <c r="I27"/>
  <c r="H27"/>
  <c r="I23"/>
  <c r="H23"/>
  <c r="I21"/>
  <c r="H21"/>
  <c r="I20"/>
  <c r="H20"/>
  <c r="I17"/>
  <c r="H17"/>
  <c r="I16"/>
  <c r="H16"/>
  <c r="I15"/>
  <c r="H15"/>
  <c r="I12"/>
  <c r="H12"/>
  <c r="I11"/>
  <c r="H11"/>
  <c r="I10"/>
  <c r="H10"/>
  <c r="I9"/>
  <c r="H9"/>
  <c r="I8"/>
  <c r="H8"/>
  <c r="M65" i="35"/>
  <c r="L65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1"/>
  <c r="L41"/>
  <c r="M40"/>
  <c r="L40"/>
  <c r="M39"/>
  <c r="L39"/>
  <c r="M38"/>
  <c r="L38"/>
  <c r="M37"/>
  <c r="L37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8"/>
  <c r="L8"/>
  <c r="M7"/>
  <c r="L7"/>
  <c r="I6"/>
  <c r="K6" s="1"/>
  <c r="L17" i="33"/>
  <c r="H21" i="32"/>
  <c r="E21"/>
  <c r="H19"/>
  <c r="E19"/>
  <c r="H18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E7"/>
  <c r="D4" i="26"/>
  <c r="D4" i="27" s="1"/>
  <c r="D4" i="28" s="1"/>
  <c r="F5" i="25"/>
  <c r="E5"/>
  <c r="D4" i="29" l="1"/>
  <c r="D4" i="30"/>
  <c r="D4" i="31" s="1"/>
  <c r="H5" i="23" l="1"/>
  <c r="H5" i="24" s="1"/>
  <c r="F5" i="23"/>
  <c r="F5" i="24" s="1"/>
  <c r="F4" i="23"/>
  <c r="F4" i="24" s="1"/>
  <c r="E4" i="23"/>
  <c r="D4"/>
  <c r="C4"/>
  <c r="B4"/>
  <c r="G19" i="13"/>
  <c r="F19"/>
  <c r="E19"/>
  <c r="D19"/>
  <c r="C19"/>
  <c r="B19"/>
  <c r="G19" i="10"/>
  <c r="F19"/>
  <c r="E19"/>
  <c r="D19"/>
  <c r="C19"/>
  <c r="F18" i="8"/>
  <c r="J18" s="1"/>
  <c r="D18"/>
  <c r="G18" s="1"/>
  <c r="B18"/>
  <c r="H17"/>
  <c r="G17"/>
  <c r="H16"/>
  <c r="G16"/>
  <c r="H15"/>
  <c r="G15"/>
  <c r="J14"/>
  <c r="H14"/>
  <c r="G14"/>
  <c r="H13"/>
  <c r="G13"/>
  <c r="H12"/>
  <c r="G12"/>
  <c r="H11"/>
  <c r="G11"/>
  <c r="J10"/>
  <c r="H10"/>
  <c r="G10"/>
  <c r="H9"/>
  <c r="G9"/>
  <c r="H8"/>
  <c r="G8"/>
  <c r="A10" i="7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6" s="1"/>
  <c r="A27" s="1"/>
  <c r="A28" s="1"/>
  <c r="A30" s="1"/>
  <c r="A31" s="1"/>
  <c r="A32" s="1"/>
  <c r="A33" s="1"/>
  <c r="A34" s="1"/>
  <c r="A35" s="1"/>
  <c r="A36" s="1"/>
  <c r="A37" s="1"/>
  <c r="A38" s="1"/>
  <c r="A39" s="1"/>
  <c r="A41" s="1"/>
  <c r="A42" s="1"/>
  <c r="A44" s="1"/>
  <c r="A45" s="1"/>
  <c r="A46" s="1"/>
  <c r="A5"/>
  <c r="J11" i="8" l="1"/>
  <c r="J15"/>
  <c r="J8"/>
  <c r="J12"/>
  <c r="J16"/>
  <c r="J9"/>
  <c r="J13"/>
  <c r="J17"/>
  <c r="H18"/>
  <c r="I8"/>
  <c r="I9"/>
  <c r="I10"/>
  <c r="I11"/>
  <c r="I12"/>
  <c r="I13"/>
  <c r="I14"/>
  <c r="I15"/>
  <c r="I16"/>
  <c r="I17"/>
  <c r="I18"/>
  <c r="D35" i="5"/>
  <c r="E35"/>
  <c r="F35"/>
  <c r="D36"/>
  <c r="E36"/>
  <c r="F36"/>
  <c r="D37"/>
  <c r="E37"/>
  <c r="F37"/>
  <c r="C37"/>
  <c r="C36"/>
  <c r="C35"/>
  <c r="D34"/>
  <c r="E34"/>
  <c r="F34"/>
  <c r="C34"/>
  <c r="G7"/>
  <c r="G34" s="1"/>
  <c r="G8"/>
  <c r="G35" s="1"/>
  <c r="G9"/>
  <c r="G36" s="1"/>
  <c r="G10"/>
  <c r="G37" s="1"/>
  <c r="G11"/>
  <c r="G13"/>
  <c r="G14"/>
  <c r="G15"/>
  <c r="G16"/>
  <c r="G19"/>
  <c r="G20"/>
  <c r="G21"/>
  <c r="G22"/>
  <c r="G25"/>
  <c r="G26"/>
  <c r="G27"/>
  <c r="G28"/>
  <c r="G31"/>
  <c r="C6"/>
  <c r="C17"/>
  <c r="C12" s="1"/>
  <c r="C23"/>
  <c r="C18" s="1"/>
  <c r="C29"/>
  <c r="C24" s="1"/>
  <c r="C30"/>
  <c r="D6"/>
  <c r="D17"/>
  <c r="D12" s="1"/>
  <c r="D23"/>
  <c r="D18" s="1"/>
  <c r="D29"/>
  <c r="D24" s="1"/>
  <c r="G24" s="1"/>
  <c r="D32"/>
  <c r="D30" s="1"/>
  <c r="C38" l="1"/>
  <c r="G18"/>
  <c r="D38"/>
  <c r="G30"/>
  <c r="G6"/>
  <c r="G17"/>
  <c r="G38" s="1"/>
  <c r="G12"/>
  <c r="G23"/>
  <c r="G32"/>
  <c r="G29"/>
  <c r="D33" l="1"/>
  <c r="C33"/>
  <c r="F32"/>
  <c r="H32" s="1"/>
  <c r="H31"/>
  <c r="E30"/>
  <c r="F29"/>
  <c r="F24" s="1"/>
  <c r="E29"/>
  <c r="H28"/>
  <c r="H27"/>
  <c r="H26"/>
  <c r="H25"/>
  <c r="F23"/>
  <c r="F18" s="1"/>
  <c r="E23"/>
  <c r="E18" s="1"/>
  <c r="H22"/>
  <c r="H21"/>
  <c r="H20"/>
  <c r="H19"/>
  <c r="F17"/>
  <c r="F38" s="1"/>
  <c r="E17"/>
  <c r="H16"/>
  <c r="H15"/>
  <c r="H14"/>
  <c r="H13"/>
  <c r="H11"/>
  <c r="H10"/>
  <c r="H9"/>
  <c r="H36" s="1"/>
  <c r="H8"/>
  <c r="H7"/>
  <c r="F6"/>
  <c r="E6"/>
  <c r="E12" l="1"/>
  <c r="E38"/>
  <c r="H35"/>
  <c r="H34"/>
  <c r="H37"/>
  <c r="G39"/>
  <c r="G33"/>
  <c r="H6"/>
  <c r="H29"/>
  <c r="E24"/>
  <c r="H24" s="1"/>
  <c r="F12"/>
  <c r="H12" s="1"/>
  <c r="H17"/>
  <c r="H38" s="1"/>
  <c r="H23"/>
  <c r="H18"/>
  <c r="F30"/>
  <c r="H30" s="1"/>
  <c r="F33" l="1"/>
  <c r="E33"/>
  <c r="H33" l="1"/>
  <c r="H39"/>
</calcChain>
</file>

<file path=xl/sharedStrings.xml><?xml version="1.0" encoding="utf-8"?>
<sst xmlns="http://schemas.openxmlformats.org/spreadsheetml/2006/main" count="2727" uniqueCount="1271">
  <si>
    <t>Government Budgetary Operation+</t>
  </si>
  <si>
    <t xml:space="preserve"> (Rs. in million)</t>
  </si>
  <si>
    <t>Heads</t>
  </si>
  <si>
    <t>Amount</t>
  </si>
  <si>
    <t>Percent Change</t>
  </si>
  <si>
    <t>2014/15</t>
  </si>
  <si>
    <t>2015/16</t>
  </si>
  <si>
    <t>Annual</t>
  </si>
  <si>
    <t>Expenditure of Budget</t>
  </si>
  <si>
    <t xml:space="preserve">  Recurrent</t>
  </si>
  <si>
    <t xml:space="preserve">a.Domestic Resources </t>
  </si>
  <si>
    <t>b.Foreign Loans</t>
  </si>
  <si>
    <t>c.Foreign Grants</t>
  </si>
  <si>
    <t xml:space="preserve">  Capital</t>
  </si>
  <si>
    <t xml:space="preserve">  Financial</t>
  </si>
  <si>
    <t>Total Expenditure</t>
  </si>
  <si>
    <t>Total Resources</t>
  </si>
  <si>
    <t>Revenue and Grants</t>
  </si>
  <si>
    <t xml:space="preserve">   Revenue</t>
  </si>
  <si>
    <t xml:space="preserve">   Foreign Grants</t>
  </si>
  <si>
    <t>Non-Budgetary Receipts, net</t>
  </si>
  <si>
    <t xml:space="preserve">Others </t>
  </si>
  <si>
    <t>V. A. T. Fund Account</t>
  </si>
  <si>
    <t>Customs Fund Account</t>
  </si>
  <si>
    <t>Reconstruction Fund Account</t>
  </si>
  <si>
    <t>-</t>
  </si>
  <si>
    <t>Local Authorities' Accounts (LAA)#</t>
  </si>
  <si>
    <t>Deficits(-) Surplus(+)</t>
  </si>
  <si>
    <t>Sources of Financing</t>
  </si>
  <si>
    <t xml:space="preserve"> Internal Loans</t>
  </si>
  <si>
    <t xml:space="preserve">      Domestic Borrowings</t>
  </si>
  <si>
    <t>(i) Treasury Bills</t>
  </si>
  <si>
    <t>(ii) Development Bonds</t>
  </si>
  <si>
    <t>(iii) National Savings Certificates</t>
  </si>
  <si>
    <t>(iv) Citizen Saving Certificates</t>
  </si>
  <si>
    <t>(v) Foreign Employment Bond</t>
  </si>
  <si>
    <t xml:space="preserve">      Others@</t>
  </si>
  <si>
    <t xml:space="preserve"> Foreign Loans</t>
  </si>
  <si>
    <t xml:space="preserve"> +  Based on data reported by 6 offices of NRB,  69 branches of Rastriya Banijya Bank Limited, 49 branches of Nepal Bank Limited, 24 branches of Agriculture Development Bank, 9  branches of Everest Bank Limited, 5 branches of Global IME Bank Limited, 2 branches of  Bank of Kathmandu Lumbini Limited and 1 branch each from NMB Bank Limited and Century Commercial Bank conducting government transactions and release report from 79  DTCOs and payment centres.</t>
  </si>
  <si>
    <t xml:space="preserve"> #  Change in outstanding amount disbursed to VDC/DDC remaining unspent.</t>
  </si>
  <si>
    <t xml:space="preserve"> ++ Minus (-) indicates surplus.</t>
  </si>
  <si>
    <t xml:space="preserve"> P :  Provisional.</t>
  </si>
  <si>
    <t>Table 22</t>
  </si>
  <si>
    <t>(Rs. in million)</t>
  </si>
  <si>
    <t>Mid-May</t>
  </si>
  <si>
    <t>Mid-Jul</t>
  </si>
  <si>
    <t>Name of Bonds &amp; Ownership</t>
  </si>
  <si>
    <t>Treasury Bills</t>
  </si>
  <si>
    <t xml:space="preserve">    a. Nepal Rastra Bank</t>
  </si>
  <si>
    <t xml:space="preserve">    b. Commercial Banks</t>
  </si>
  <si>
    <t xml:space="preserve">    c. Development Banks</t>
  </si>
  <si>
    <t xml:space="preserve">    d. Finance Companies</t>
  </si>
  <si>
    <t xml:space="preserve">    e. Others</t>
  </si>
  <si>
    <t>Development Bonds</t>
  </si>
  <si>
    <t xml:space="preserve">    c. Others</t>
  </si>
  <si>
    <t>National Saving Certificates</t>
  </si>
  <si>
    <t>Citizen Saving Bonds</t>
  </si>
  <si>
    <t xml:space="preserve">    a. Nepal Rastra Bank (Secondary Market)</t>
  </si>
  <si>
    <t>Foreign Employment Bond</t>
  </si>
  <si>
    <t xml:space="preserve">    b. Others</t>
  </si>
  <si>
    <t>Total Domestic Debt</t>
  </si>
  <si>
    <t>Outstanding Domestic Debt of the GoN</t>
  </si>
  <si>
    <t>No.</t>
  </si>
  <si>
    <t>Balance at NRB (Overdraft (+) /Surplus (-)</t>
  </si>
  <si>
    <t>Mid- Jul</t>
  </si>
  <si>
    <t>Table 24</t>
  </si>
  <si>
    <t>Amount Change (Mid May  to Mid July)</t>
  </si>
  <si>
    <t>Outstanding Domestic Debt of GoN</t>
  </si>
  <si>
    <t xml:space="preserve">Current Macroeconomic and Financial Situation </t>
  </si>
  <si>
    <t>Table No.</t>
  </si>
  <si>
    <t>Prices</t>
  </si>
  <si>
    <t xml:space="preserve">National Consumer Price Index </t>
  </si>
  <si>
    <t>National Consumer Price Index (Monthly Series)</t>
  </si>
  <si>
    <t xml:space="preserve">National Wholesale Price Index </t>
  </si>
  <si>
    <t>National Wholesale Price Index (Monthly Series)</t>
  </si>
  <si>
    <t>National Salary and Wage Rate Index</t>
  </si>
  <si>
    <t>External Sector</t>
  </si>
  <si>
    <t>Direction of Foreign Trade</t>
  </si>
  <si>
    <t>Exports of Major Commodities to India</t>
  </si>
  <si>
    <t>Exports of Major Commodities to China</t>
  </si>
  <si>
    <t>Exports of Major Commodities to Other Countries</t>
  </si>
  <si>
    <t>Imports of Major Commodities from India</t>
  </si>
  <si>
    <t>Imports of Major Commodities from China</t>
  </si>
  <si>
    <t>Imports of Major Commodities from Other Countries</t>
  </si>
  <si>
    <t xml:space="preserve">Summary of Balance of Payments </t>
  </si>
  <si>
    <t>Imports from India against Payment  in US Dollar</t>
  </si>
  <si>
    <t>Export &amp; Import Unit Value Price Index and Terms of Trade</t>
  </si>
  <si>
    <t>Gross Foreign Assets of the Banking Sector</t>
  </si>
  <si>
    <t>Gross Foreign Assets of the Banking Sector in US Dollar</t>
  </si>
  <si>
    <t>Exchange Rate of US Dollar</t>
  </si>
  <si>
    <t>Price of Oil and Gold in the International Market</t>
  </si>
  <si>
    <t>Composition of Foreign Trade (Customswise)</t>
  </si>
  <si>
    <t>Government Finance</t>
  </si>
  <si>
    <t>Government Budgetary Operation</t>
  </si>
  <si>
    <t>Government Revenue Collection</t>
  </si>
  <si>
    <t>Monetary and Credit Aggregates</t>
  </si>
  <si>
    <t>Monetary Survey</t>
  </si>
  <si>
    <t>Central Bank Survey</t>
  </si>
  <si>
    <t>Other Depository Corporation Survey</t>
  </si>
  <si>
    <t>Condensed Assets and Liabilities of Commercial Banks</t>
  </si>
  <si>
    <t>Condensed Assets and Liabilities of Development Banks</t>
  </si>
  <si>
    <t>Condensed Assets and Liabilities of Finance Companies</t>
  </si>
  <si>
    <t>Deposit Details of Banks and Financial Institutions</t>
  </si>
  <si>
    <t>Sectorwise Outstanding Credit  of  Banks and Financial Institutions</t>
  </si>
  <si>
    <t>Securitywise Outstanding Credit of Banks and Financial Institutions</t>
  </si>
  <si>
    <t>Loan of Commercial Banks to Government Enterprises</t>
  </si>
  <si>
    <t>Monetary Operations</t>
  </si>
  <si>
    <t>Purchase/Sale of Foreign Currency</t>
  </si>
  <si>
    <t>Inter-bank Transaction and Interest Rates</t>
  </si>
  <si>
    <t>Inter-bank Transaction Amount &amp; Weighted Average Interest Rate</t>
  </si>
  <si>
    <t>Structure of Interest Rates</t>
  </si>
  <si>
    <t xml:space="preserve">Weighted Average Treasury Bills Rate </t>
  </si>
  <si>
    <t>(Based on the Ten Months' Data of 2016/17)</t>
  </si>
  <si>
    <t>Table 28</t>
  </si>
  <si>
    <t>Ten Months</t>
  </si>
  <si>
    <t>Amount (Rs. in million)</t>
  </si>
  <si>
    <t>Growth Rate During Ten months</t>
  </si>
  <si>
    <t>Composition During Ten  months</t>
  </si>
  <si>
    <t>2016/17P</t>
  </si>
  <si>
    <t>Ten months</t>
  </si>
  <si>
    <t xml:space="preserve">Annual </t>
  </si>
  <si>
    <t>2016/17</t>
  </si>
  <si>
    <t xml:space="preserve">   Value Added Tax</t>
  </si>
  <si>
    <t xml:space="preserve">   Customs</t>
  </si>
  <si>
    <t xml:space="preserve">   Income Tax</t>
  </si>
  <si>
    <t xml:space="preserve">   Excise</t>
  </si>
  <si>
    <t xml:space="preserve">   Registration Fee</t>
  </si>
  <si>
    <t xml:space="preserve">   Vehicle Tax</t>
  </si>
  <si>
    <t xml:space="preserve">   Educational Service Tax</t>
  </si>
  <si>
    <t xml:space="preserve">   Health Service Tax</t>
  </si>
  <si>
    <t xml:space="preserve">  Other Tax*</t>
  </si>
  <si>
    <t xml:space="preserve">   Non-Tax Revenue</t>
  </si>
  <si>
    <t>Total  Revenue</t>
  </si>
  <si>
    <t>* Other tax includes road maintenance and improvement duty, road construction and maintenance duty, firm and agency registration fee and ownership certificate charge .</t>
  </si>
  <si>
    <t>P: Provisional</t>
  </si>
  <si>
    <t>Source: Ministry of Finance</t>
  </si>
  <si>
    <t>Table 1</t>
  </si>
  <si>
    <t>(2014/15=100)</t>
  </si>
  <si>
    <t>Mid-May 2017 ( Baisakh, 2074)</t>
  </si>
  <si>
    <t>Groups &amp; Sub-Groups</t>
  </si>
  <si>
    <t>Weight %</t>
  </si>
  <si>
    <t>2014/2015</t>
  </si>
  <si>
    <t>2015/2016</t>
  </si>
  <si>
    <t xml:space="preserve">2016/2017 </t>
  </si>
  <si>
    <t>Percentage Change</t>
  </si>
  <si>
    <t>Apr/May</t>
  </si>
  <si>
    <t>Mar/Apr</t>
  </si>
  <si>
    <t>Feb/Mar</t>
  </si>
  <si>
    <t>Column 5</t>
  </si>
  <si>
    <t>Column 8</t>
  </si>
  <si>
    <t>Over 3</t>
  </si>
  <si>
    <t>Over 4</t>
  </si>
  <si>
    <t>Over 5</t>
  </si>
  <si>
    <t>Over 7</t>
  </si>
  <si>
    <t>Overall Index</t>
  </si>
  <si>
    <t>Food and Beverage</t>
  </si>
  <si>
    <t>Cereal grains and their products</t>
  </si>
  <si>
    <t>Pulses and Legumes</t>
  </si>
  <si>
    <t>Vegetable</t>
  </si>
  <si>
    <t>Meat and Fish</t>
  </si>
  <si>
    <t>Milk products and Eggs</t>
  </si>
  <si>
    <t>Ghee and Oil</t>
  </si>
  <si>
    <t>Fruit</t>
  </si>
  <si>
    <t>Sugar and Sugar products</t>
  </si>
  <si>
    <t>Spices</t>
  </si>
  <si>
    <t>Non-alcoholic drinks</t>
  </si>
  <si>
    <t>Alcoholic drinks</t>
  </si>
  <si>
    <t>Tobacco products</t>
  </si>
  <si>
    <t>Restaurant and Hotel</t>
  </si>
  <si>
    <t>Non-food and Services</t>
  </si>
  <si>
    <t>Clothes and Footwear</t>
  </si>
  <si>
    <t>Housing and Utilities</t>
  </si>
  <si>
    <t>Furnishing and Household equipment</t>
  </si>
  <si>
    <t>Health</t>
  </si>
  <si>
    <t>Transportation</t>
  </si>
  <si>
    <t>Communication</t>
  </si>
  <si>
    <t>Recreation and Culture</t>
  </si>
  <si>
    <t>Education</t>
  </si>
  <si>
    <t>Miscellaneous goods and services</t>
  </si>
  <si>
    <t>CPI : Kathmandu Valley</t>
  </si>
  <si>
    <t>CPI : Terai</t>
  </si>
  <si>
    <t>CPI : Hill</t>
  </si>
  <si>
    <t>CPI : Mountain</t>
  </si>
  <si>
    <t>ok</t>
  </si>
  <si>
    <t>Table 2</t>
  </si>
  <si>
    <t>(2014/15 = 100)</t>
  </si>
  <si>
    <t>(y-o-y)</t>
  </si>
  <si>
    <t>Mid-month</t>
  </si>
  <si>
    <t>Index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</si>
  <si>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</si>
  <si>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</si>
  <si>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</si>
  <si>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</si>
  <si>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</si>
  <si>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</si>
  <si>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</si>
  <si>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</si>
  <si>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</si>
  <si>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</si>
  <si>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</si>
  <si>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</si>
  <si>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>Average</t>
  </si>
  <si>
    <t>Table 3</t>
  </si>
  <si>
    <t>(y-o-y changes)</t>
  </si>
  <si>
    <t>India</t>
  </si>
  <si>
    <t>Table 4</t>
  </si>
  <si>
    <t>National Wholesale Price Index</t>
  </si>
  <si>
    <t>(1999/00=100)</t>
  </si>
  <si>
    <t xml:space="preserve">Groups and Sub-groups </t>
  </si>
  <si>
    <t xml:space="preserve">Weight % </t>
  </si>
  <si>
    <t>1. Overall Index</t>
  </si>
  <si>
    <t>1.1 Agricultural Commodities</t>
  </si>
  <si>
    <t xml:space="preserve">        Foodgrains </t>
  </si>
  <si>
    <t xml:space="preserve">       Cash Crops </t>
  </si>
  <si>
    <t xml:space="preserve">        Pulses </t>
  </si>
  <si>
    <t xml:space="preserve">        Fruits and Vegetables</t>
  </si>
  <si>
    <t xml:space="preserve">        Spices </t>
  </si>
  <si>
    <t xml:space="preserve">        Livestock Production</t>
  </si>
  <si>
    <t>1.2 Domestic Manufactured Commodities</t>
  </si>
  <si>
    <t xml:space="preserve">        Food-Related Products</t>
  </si>
  <si>
    <t xml:space="preserve">        Beverages and Tobacco </t>
  </si>
  <si>
    <t xml:space="preserve">        Construction Materials</t>
  </si>
  <si>
    <t xml:space="preserve">        Others </t>
  </si>
  <si>
    <t>1.3 Imported Commodities</t>
  </si>
  <si>
    <t xml:space="preserve">        Petroleum Products and Coal</t>
  </si>
  <si>
    <t xml:space="preserve">        Chemical Fertilizers and Chemical Goods</t>
  </si>
  <si>
    <t xml:space="preserve">        Transport Vehicles and Machinery Goods</t>
  </si>
  <si>
    <t xml:space="preserve">        Electric and Electronic Goods</t>
  </si>
  <si>
    <t xml:space="preserve">        Drugs and Medicine</t>
  </si>
  <si>
    <t xml:space="preserve">        Textile-Related Products</t>
  </si>
  <si>
    <t xml:space="preserve">        Others</t>
  </si>
  <si>
    <t>`</t>
  </si>
  <si>
    <t xml:space="preserve"> </t>
  </si>
  <si>
    <t>Table 5</t>
  </si>
  <si>
    <t>(1999/00 = 100)</t>
  </si>
  <si>
    <t>Mid-Months</t>
  </si>
  <si>
    <t xml:space="preserve">     2005/06P</t>
  </si>
  <si>
    <t>INDEX</t>
  </si>
  <si>
    <t>%CHANGES</t>
  </si>
  <si>
    <t>Table 6</t>
  </si>
  <si>
    <t>(2004/05=100)</t>
  </si>
  <si>
    <t>S.No.</t>
  </si>
  <si>
    <t>Groups/Sub-groups</t>
  </si>
  <si>
    <t>Weight</t>
  </si>
  <si>
    <t>%</t>
  </si>
  <si>
    <t>5 over 3</t>
  </si>
  <si>
    <t>5 over 4</t>
  </si>
  <si>
    <t>8 over 5</t>
  </si>
  <si>
    <t>8 over 7</t>
  </si>
  <si>
    <t>Salary Index</t>
  </si>
  <si>
    <t>Officers</t>
  </si>
  <si>
    <t>Non Officers</t>
  </si>
  <si>
    <t>Civil Service</t>
  </si>
  <si>
    <t>Public Corporations</t>
  </si>
  <si>
    <t>Bank &amp; Financial Institutions</t>
  </si>
  <si>
    <t>Army  &amp; Police Forces</t>
  </si>
  <si>
    <t>Private Institutions</t>
  </si>
  <si>
    <t>Wage Rate Index</t>
  </si>
  <si>
    <t>Agricultural Labourer</t>
  </si>
  <si>
    <t>Male</t>
  </si>
  <si>
    <t>Female</t>
  </si>
  <si>
    <t>Industrial Labourer</t>
  </si>
  <si>
    <t>High Skilled</t>
  </si>
  <si>
    <t>Skilled</t>
  </si>
  <si>
    <t>Semi Skilled</t>
  </si>
  <si>
    <t>Unskilled</t>
  </si>
  <si>
    <t>Construction Labourer</t>
  </si>
  <si>
    <t>Mason</t>
  </si>
  <si>
    <t>Carpenter</t>
  </si>
  <si>
    <t>Worker</t>
  </si>
  <si>
    <t>Changes during ten months</t>
  </si>
  <si>
    <t>Monetary Aggregates</t>
  </si>
  <si>
    <t xml:space="preserve">Jul </t>
  </si>
  <si>
    <t>May</t>
  </si>
  <si>
    <t>Jul (R)</t>
  </si>
  <si>
    <t>Percent</t>
  </si>
  <si>
    <t>1. Foreign Assets, Net</t>
  </si>
  <si>
    <t>1/</t>
  </si>
  <si>
    <t>2/</t>
  </si>
  <si>
    <t xml:space="preserve">     1.1 Foreign Assets</t>
  </si>
  <si>
    <t xml:space="preserve">     1.2 Foreign Liabilities</t>
  </si>
  <si>
    <t xml:space="preserve">           a. Deposits</t>
  </si>
  <si>
    <t xml:space="preserve">           b. Other </t>
  </si>
  <si>
    <t>2. Net Domestic Assets</t>
  </si>
  <si>
    <t xml:space="preserve">   2.1 Domestic Credit</t>
  </si>
  <si>
    <t xml:space="preserve">        a. Net Claims on Government</t>
  </si>
  <si>
    <t xml:space="preserve">              Claims on Government</t>
  </si>
  <si>
    <t xml:space="preserve">              Government Deposits</t>
  </si>
  <si>
    <t xml:space="preserve">       b. Claims on Non-Financial Government Enterprises</t>
  </si>
  <si>
    <t xml:space="preserve">       c. Claims on Financial Institutions</t>
  </si>
  <si>
    <t xml:space="preserve">              Government </t>
  </si>
  <si>
    <t xml:space="preserve">              Non-Government</t>
  </si>
  <si>
    <t xml:space="preserve">       d. Claims on Private Sector </t>
  </si>
  <si>
    <t xml:space="preserve">   2.2 Net Non-Monetary Liabilities</t>
  </si>
  <si>
    <t>3. Broad Money (M2)</t>
  </si>
  <si>
    <t xml:space="preserve">  3.1 Money Supply (a+b), M1+</t>
  </si>
  <si>
    <t xml:space="preserve">      a. Money Supply (M1)</t>
  </si>
  <si>
    <t xml:space="preserve">             Currency</t>
  </si>
  <si>
    <t xml:space="preserve">             Demand Deposits</t>
  </si>
  <si>
    <t xml:space="preserve">      b. Saving and Call Deposits</t>
  </si>
  <si>
    <t xml:space="preserve">  3.2 Time Deposits</t>
  </si>
  <si>
    <t>4. Broad Money Liquidity (M3)</t>
  </si>
  <si>
    <r>
      <t>1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 xml:space="preserve"> Adjusting the exchange valuation gain (+)/loss (-) of  Rs. </t>
    </r>
  </si>
  <si>
    <t>million</t>
  </si>
  <si>
    <r>
      <t>2/</t>
    </r>
    <r>
      <rPr>
        <sz val="10"/>
        <rFont val="Times New Roman"/>
        <family val="1"/>
      </rPr>
      <t xml:space="preserve"> Adjusting the exchange valuation gain (+)/loss (-) of  Rs. </t>
    </r>
  </si>
  <si>
    <t>R= Revised, P = Provisional</t>
  </si>
  <si>
    <t>Memorandum Items</t>
  </si>
  <si>
    <t>Money multiplier (M1)</t>
  </si>
  <si>
    <t>Money multiplier (M1+)</t>
  </si>
  <si>
    <t>Money multiplier (M2)</t>
  </si>
  <si>
    <t>Table 25</t>
  </si>
  <si>
    <t>Headings</t>
  </si>
  <si>
    <t>1. Foreign Assets</t>
  </si>
  <si>
    <t xml:space="preserve">     1.1 Gold Investment</t>
  </si>
  <si>
    <t xml:space="preserve">     1.2 SDR Holdings</t>
  </si>
  <si>
    <t xml:space="preserve">     1.3 Reserve Position in the Fund</t>
  </si>
  <si>
    <t xml:space="preserve">     1.4 Foreign Exchange</t>
  </si>
  <si>
    <t>2. Claims on Government</t>
  </si>
  <si>
    <t xml:space="preserve">     2.1 Treasury Bills</t>
  </si>
  <si>
    <t xml:space="preserve">     2.2 Development Bonds</t>
  </si>
  <si>
    <t xml:space="preserve">     2.3 Other Government Papers</t>
  </si>
  <si>
    <t xml:space="preserve">     2.4 Loans and Advances</t>
  </si>
  <si>
    <t>3. Claims on Non-Financial Government Enterprises</t>
  </si>
  <si>
    <t>4. Claims on Non-Banking Financial Institutions</t>
  </si>
  <si>
    <t xml:space="preserve">     4.1 Government </t>
  </si>
  <si>
    <t xml:space="preserve">     4.2 Non-Government</t>
  </si>
  <si>
    <t>5. Claims on Banks and Financial Institutons</t>
  </si>
  <si>
    <t xml:space="preserve">     5.1 Refinance</t>
  </si>
  <si>
    <t xml:space="preserve">     5.2 Repo Lending and SLF</t>
  </si>
  <si>
    <t>6. Claims on Private Sector</t>
  </si>
  <si>
    <t>7. Other Assets</t>
  </si>
  <si>
    <t xml:space="preserve">   Assets = Liabilities</t>
  </si>
  <si>
    <t>8.  Reserve Money</t>
  </si>
  <si>
    <t xml:space="preserve">     8.1 Currency Outside ODCs</t>
  </si>
  <si>
    <t xml:space="preserve">     8.2 Currency Held by ODCs</t>
  </si>
  <si>
    <t xml:space="preserve">     8.3 Deposits of Commercial Banks</t>
  </si>
  <si>
    <t xml:space="preserve">     8.4 Deposits of Development Banks</t>
  </si>
  <si>
    <t xml:space="preserve">     8.5 Deposits of  Finance Companies</t>
  </si>
  <si>
    <t xml:space="preserve">     8.6 Other Deposits</t>
  </si>
  <si>
    <t>9.  Govt. Deposits</t>
  </si>
  <si>
    <t>10. Deposit Auction</t>
  </si>
  <si>
    <t>11. Reverse Repo</t>
  </si>
  <si>
    <t>12.  NRB Bond</t>
  </si>
  <si>
    <t>13.  Foreign Liabilities</t>
  </si>
  <si>
    <t xml:space="preserve">     13.1 Foreign Deposits</t>
  </si>
  <si>
    <t xml:space="preserve">     13.2 IMF Trust Fund</t>
  </si>
  <si>
    <t xml:space="preserve">     13.3 Use of Fund Resources</t>
  </si>
  <si>
    <t xml:space="preserve">     13.4 SAF</t>
  </si>
  <si>
    <t xml:space="preserve">     13.5 ESAF</t>
  </si>
  <si>
    <t xml:space="preserve">     13.6 ECF</t>
  </si>
  <si>
    <t xml:space="preserve">     13.7 RCF</t>
  </si>
  <si>
    <t xml:space="preserve">     13.8 CSI </t>
  </si>
  <si>
    <t>14. Capital and Reserve</t>
  </si>
  <si>
    <t>15. Other Liabilities</t>
  </si>
  <si>
    <t>Net Foreign Assets</t>
  </si>
  <si>
    <t>Net Domestic Assets</t>
  </si>
  <si>
    <t>Other Items, Net</t>
  </si>
  <si>
    <t>Table 26</t>
  </si>
  <si>
    <t>1. Total Deposits</t>
  </si>
  <si>
    <t xml:space="preserve">    1.1 Demand Deposits</t>
  </si>
  <si>
    <t xml:space="preserve">           a.  Domestic Deposits</t>
  </si>
  <si>
    <t xml:space="preserve">           b. Foreign Deposits</t>
  </si>
  <si>
    <t xml:space="preserve">    1.2 Saving Deposits</t>
  </si>
  <si>
    <t xml:space="preserve">    1.3 Fixed Deposits</t>
  </si>
  <si>
    <t xml:space="preserve">    1.4 Call Deposits</t>
  </si>
  <si>
    <t xml:space="preserve">   1.5 Margin Deposits</t>
  </si>
  <si>
    <t>2. Borrowings from Nepal Rastra Bank</t>
  </si>
  <si>
    <t>3. Foreign Liabilities</t>
  </si>
  <si>
    <t>4. Other Liabilities</t>
  </si>
  <si>
    <t xml:space="preserve">     4.1 Paid-up Capital</t>
  </si>
  <si>
    <t xml:space="preserve">     4.2 General Reserves</t>
  </si>
  <si>
    <t xml:space="preserve">     4.3 Other Liabilities</t>
  </si>
  <si>
    <t>Assets =  Liabilities</t>
  </si>
  <si>
    <t>5. Liquid Funds</t>
  </si>
  <si>
    <t xml:space="preserve">    5.1 Cash in Hand</t>
  </si>
  <si>
    <t xml:space="preserve">    5.2 Balance with Nepal  Rastra Bank</t>
  </si>
  <si>
    <t xml:space="preserve">    5.3 Foreign Currency in Hand</t>
  </si>
  <si>
    <t xml:space="preserve">    5.4 Balance Held Abroad</t>
  </si>
  <si>
    <t xml:space="preserve">    5.5 Cash in Transit</t>
  </si>
  <si>
    <t>6. Loans and Advances</t>
  </si>
  <si>
    <t xml:space="preserve">    6.1 Claims on Government</t>
  </si>
  <si>
    <t xml:space="preserve">    6.2 Claims on  Non-Financial Government Enterprises</t>
  </si>
  <si>
    <t xml:space="preserve">    6.3 Claims on Financial Enterprises</t>
  </si>
  <si>
    <t>a.Government</t>
  </si>
  <si>
    <t>b.Non-Government</t>
  </si>
  <si>
    <t xml:space="preserve">    6.4 Claims on Private Sector</t>
  </si>
  <si>
    <t xml:space="preserve">            a.  Principal</t>
  </si>
  <si>
    <t xml:space="preserve">            b.  Interest Accrued</t>
  </si>
  <si>
    <t xml:space="preserve">    6.5 Foreign Bills Purchased &amp; Discounted</t>
  </si>
  <si>
    <t>7. NRB Bond</t>
  </si>
  <si>
    <t>8. Other Assets</t>
  </si>
  <si>
    <t>Table 27</t>
  </si>
  <si>
    <t xml:space="preserve">    5.2 Balance with Nepal Rastra Bank</t>
  </si>
  <si>
    <t>Table 29</t>
  </si>
  <si>
    <t>Table 30</t>
  </si>
  <si>
    <t>1. Foreign Deposits</t>
  </si>
  <si>
    <t>2. Local Government/VDC</t>
  </si>
  <si>
    <t>3. Non-banks Financial Institutions</t>
  </si>
  <si>
    <t xml:space="preserve">     3.1 Insurance Companies</t>
  </si>
  <si>
    <t xml:space="preserve">     3.2 Employees Provident Fund</t>
  </si>
  <si>
    <t xml:space="preserve">     3.3  Citizen Investment Trust</t>
  </si>
  <si>
    <t xml:space="preserve">     3.4 Others</t>
  </si>
  <si>
    <t>4. Government Corporations</t>
  </si>
  <si>
    <t>5. Non-government Corporations</t>
  </si>
  <si>
    <t>6. Inter-bank Deposits*</t>
  </si>
  <si>
    <t>7. Non-profit Organisations</t>
  </si>
  <si>
    <t>8. Individuals</t>
  </si>
  <si>
    <t>9. Miscellaneous</t>
  </si>
  <si>
    <t>Total</t>
  </si>
  <si>
    <t>Current Account increase due to increase in deposits by foreign airlines, foreign residents and foreign operated govt</t>
  </si>
  <si>
    <t>Projects</t>
  </si>
  <si>
    <t>Change in Saving account</t>
  </si>
  <si>
    <t>Increase in insurance companies deposits (non depository financial institutions by 3.79 billion)</t>
  </si>
  <si>
    <t>Change in call deposits</t>
  </si>
  <si>
    <t>due to increase in deposits of Rural Development banks and finance companies Rs 2/2 billion</t>
  </si>
  <si>
    <t>*Deposits among "A", "B" and "C" class financial institutions</t>
  </si>
  <si>
    <t>Table 31</t>
  </si>
  <si>
    <t>Sectorwise Outstanding Credit of Banks and Financial Insitutions</t>
  </si>
  <si>
    <t xml:space="preserve"> 1. Agriculture</t>
  </si>
  <si>
    <t xml:space="preserve"> 6. Transportation Equipment Production and Fitting</t>
  </si>
  <si>
    <t xml:space="preserve">     1.1 Farming /Farming Service</t>
  </si>
  <si>
    <t xml:space="preserve">     6.1 Vehicles and Vehicle Parts</t>
  </si>
  <si>
    <t xml:space="preserve">     1.2 Tea</t>
  </si>
  <si>
    <t xml:space="preserve">     6.2 Jet Boat/Water Transportation</t>
  </si>
  <si>
    <t xml:space="preserve">     1.3 Animals Farming/Service</t>
  </si>
  <si>
    <t xml:space="preserve">     6.3 Aircraft  and Aircraft Parts</t>
  </si>
  <si>
    <t xml:space="preserve">     1.4 Forest, Fish Farming, and Slaughter</t>
  </si>
  <si>
    <t xml:space="preserve">     6.4 Other Parts about Transportation</t>
  </si>
  <si>
    <t xml:space="preserve">     1.5 Other Agriculture and Agricultural Services</t>
  </si>
  <si>
    <t xml:space="preserve"> 7. Transportation, Communications and Public Services</t>
  </si>
  <si>
    <t xml:space="preserve"> 2. Mines</t>
  </si>
  <si>
    <t xml:space="preserve">     7.1 Railways and Passengers Vehicles</t>
  </si>
  <si>
    <t xml:space="preserve">     2.1 Metals (Iron, Lead, etc.)</t>
  </si>
  <si>
    <t xml:space="preserve">     7.2 Truck Services and Store Arrangements</t>
  </si>
  <si>
    <t xml:space="preserve">     2.2 Charcoal</t>
  </si>
  <si>
    <t xml:space="preserve">     7.3 Pipe Lines Except Natural Gas</t>
  </si>
  <si>
    <t xml:space="preserve">     2.3 Graphite</t>
  </si>
  <si>
    <t xml:space="preserve">     7.4 Communications</t>
  </si>
  <si>
    <t xml:space="preserve">     2.4 Magnesite</t>
  </si>
  <si>
    <t xml:space="preserve">     7.5 Electricity</t>
  </si>
  <si>
    <t xml:space="preserve">     2.5 Chalks</t>
  </si>
  <si>
    <t xml:space="preserve">     7.6 Gas and Gas Pipe Line Services</t>
  </si>
  <si>
    <t xml:space="preserve">     2.6 Oil and Gas Extraction</t>
  </si>
  <si>
    <t xml:space="preserve">     7.7 Other Services</t>
  </si>
  <si>
    <t xml:space="preserve">     2.7 About Mines Others</t>
  </si>
  <si>
    <t xml:space="preserve"> 8. Wholesaler and Retailers</t>
  </si>
  <si>
    <t xml:space="preserve"> 3. Productions</t>
  </si>
  <si>
    <t xml:space="preserve">     8.1 Wholesale Business - Durable Commodities</t>
  </si>
  <si>
    <t xml:space="preserve">     3.1 Food Production (Packing and Processing)</t>
  </si>
  <si>
    <t xml:space="preserve">     8.2 Wholesale Business - Non Durable Commodities</t>
  </si>
  <si>
    <t xml:space="preserve">     3.2 Agriculture and Forest Production</t>
  </si>
  <si>
    <t xml:space="preserve">     8.3 Automative Dealer/ Franchise</t>
  </si>
  <si>
    <t xml:space="preserve">     3.3 Drinking Materials (Bear, Alcohol, Soda, etc.)</t>
  </si>
  <si>
    <t xml:space="preserve">     8.4 Other Retail Business</t>
  </si>
  <si>
    <t xml:space="preserve">         3.3.1 Alcohol</t>
  </si>
  <si>
    <t xml:space="preserve">     8.5 Import Business</t>
  </si>
  <si>
    <t xml:space="preserve">         3.3.2 Non-Alcohol</t>
  </si>
  <si>
    <t xml:space="preserve">     8.6 Export Business</t>
  </si>
  <si>
    <t xml:space="preserve">     3.4 Tobacco</t>
  </si>
  <si>
    <t xml:space="preserve"> 9. Finance, Insurance, and Fixed Assets</t>
  </si>
  <si>
    <t xml:space="preserve">     3.5 Handicrafts</t>
  </si>
  <si>
    <t xml:space="preserve">     9.1 Commercial Banks</t>
  </si>
  <si>
    <t xml:space="preserve">     3.6 Sunpat</t>
  </si>
  <si>
    <t xml:space="preserve">     9.2 Finance Companies</t>
  </si>
  <si>
    <t xml:space="preserve">     3.7 Textile Production and Ready Made Clothings</t>
  </si>
  <si>
    <t xml:space="preserve">     9.3 Development Banks</t>
  </si>
  <si>
    <t xml:space="preserve">     3.8 Loging and Timber Production / Furniture</t>
  </si>
  <si>
    <t xml:space="preserve">     3.9 Paper</t>
  </si>
  <si>
    <t xml:space="preserve">     3.10 Printing and Publishing</t>
  </si>
  <si>
    <t xml:space="preserve">     9.6 Pension Fund and Insurance Companies</t>
  </si>
  <si>
    <t xml:space="preserve">     3.11 Industrial and Agricultural</t>
  </si>
  <si>
    <t xml:space="preserve">     9.7 Other Financial Institutions</t>
  </si>
  <si>
    <t xml:space="preserve">     3.12 Medicine</t>
  </si>
  <si>
    <t xml:space="preserve">     9.8 Local Government (VDC/Municipality/DDC)</t>
  </si>
  <si>
    <t xml:space="preserve">     3.13 Processed Oil and Charcoal Production</t>
  </si>
  <si>
    <t xml:space="preserve">     9.9 Non Financial Government Institutions</t>
  </si>
  <si>
    <t xml:space="preserve">     3.14 Rasin and Tarpin</t>
  </si>
  <si>
    <t xml:space="preserve">     9.10 Private Non Financial Institutions</t>
  </si>
  <si>
    <t xml:space="preserve">     3.15 Rubber Tyre</t>
  </si>
  <si>
    <t xml:space="preserve">     9.11 Real Estates</t>
  </si>
  <si>
    <t xml:space="preserve">     3.16 Leather</t>
  </si>
  <si>
    <t xml:space="preserve">     9.12 Other Investment Institutions</t>
  </si>
  <si>
    <t xml:space="preserve">     3.17 Plastic</t>
  </si>
  <si>
    <t xml:space="preserve"> 10. Service Industries</t>
  </si>
  <si>
    <t xml:space="preserve">     3.18 Cement</t>
  </si>
  <si>
    <t xml:space="preserve">     10.1 Tourism (Treaking, Mountaining, Resort, Rafting, Camping, etc.)</t>
  </si>
  <si>
    <t xml:space="preserve">     3.19 Stone, Soil and Lead Production</t>
  </si>
  <si>
    <t xml:space="preserve">     10.2 Hotel</t>
  </si>
  <si>
    <t xml:space="preserve">     3.20 Metals - Basic Iron and Steel Plants</t>
  </si>
  <si>
    <t xml:space="preserve">     10.3 Advertising Agency</t>
  </si>
  <si>
    <t xml:space="preserve">     3.21 Metals - Other Plants</t>
  </si>
  <si>
    <t xml:space="preserve">     10.4 Automotive Services</t>
  </si>
  <si>
    <t xml:space="preserve">     3.22 Miscellaneous Productions</t>
  </si>
  <si>
    <t xml:space="preserve">     10.5 Hospitals, Clinic, etc./Health Service </t>
  </si>
  <si>
    <t xml:space="preserve"> 4. Construction</t>
  </si>
  <si>
    <t xml:space="preserve">     10.6 Educational Services</t>
  </si>
  <si>
    <t xml:space="preserve">     4.1 Residential</t>
  </si>
  <si>
    <t xml:space="preserve">     10.7 Entertainment, Recreation, Films</t>
  </si>
  <si>
    <t xml:space="preserve">     4.2 Non Residential</t>
  </si>
  <si>
    <t xml:space="preserve">     10.8 Other Service Companies</t>
  </si>
  <si>
    <t xml:space="preserve">     4.3 Heavy Constructions (Highway, Bridges, etc.)</t>
  </si>
  <si>
    <t xml:space="preserve"> 11. Consumable Loan</t>
  </si>
  <si>
    <t xml:space="preserve"> 5. Metal Productions, Machinary, and Electrical Tools and fitting</t>
  </si>
  <si>
    <t xml:space="preserve">     11.1 Gold and Silver</t>
  </si>
  <si>
    <t xml:space="preserve">     5.1 Fabricated Metal Equipments</t>
  </si>
  <si>
    <t xml:space="preserve">     11.2 Fixed A/c Receipt</t>
  </si>
  <si>
    <t xml:space="preserve">     5.2 Machine Tools</t>
  </si>
  <si>
    <t xml:space="preserve">     11.3 Guarantee Bond</t>
  </si>
  <si>
    <t xml:space="preserve">     5.3 Machinary - Agricultural</t>
  </si>
  <si>
    <t xml:space="preserve">     11.4 Credit Card</t>
  </si>
  <si>
    <t xml:space="preserve">     5.4 Machinary - Construction, Oil, and Mines</t>
  </si>
  <si>
    <t xml:space="preserve"> 12. Local Government</t>
  </si>
  <si>
    <t xml:space="preserve">     5.5 Machinary - Office and Computing</t>
  </si>
  <si>
    <t xml:space="preserve"> 13. Others</t>
  </si>
  <si>
    <t xml:space="preserve">     5.6 Machinary - Others</t>
  </si>
  <si>
    <t>Total (1 to 13)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</si>
  <si>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</si>
  <si>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</si>
  <si>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</si>
  <si>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</si>
  <si>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</si>
  <si>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</si>
  <si>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</si>
  <si>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>Table 32</t>
  </si>
  <si>
    <t>May (P)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</si>
  <si>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</si>
  <si>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</si>
  <si>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</si>
  <si>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</si>
  <si>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</si>
  <si>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</si>
  <si>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</si>
  <si>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</si>
  <si>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</si>
  <si>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</si>
  <si>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</si>
  <si>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</si>
  <si>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</si>
  <si>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</si>
  <si>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</si>
  <si>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</si>
  <si>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</si>
  <si>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</si>
  <si>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</si>
  <si>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</si>
  <si>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</si>
  <si>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</si>
  <si>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</si>
  <si>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</si>
  <si>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</si>
  <si>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</si>
  <si>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</si>
  <si>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</si>
  <si>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</si>
  <si>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</si>
  <si>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</si>
  <si>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</si>
  <si>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</si>
  <si>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</si>
  <si>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</si>
  <si>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</si>
  <si>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</si>
  <si>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</si>
  <si>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</si>
  <si>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Earthquake Victim Loan</t>
  </si>
  <si>
    <t>10. Others</t>
  </si>
  <si>
    <t xml:space="preserve">Total </t>
  </si>
  <si>
    <t>Table 33</t>
  </si>
  <si>
    <t>Loan of  Commercial Banks to Government Enterprises</t>
  </si>
  <si>
    <t>A.  Non-Financial</t>
  </si>
  <si>
    <t xml:space="preserve">      1. Principal</t>
  </si>
  <si>
    <t xml:space="preserve">         1.1 Industrial</t>
  </si>
  <si>
    <t xml:space="preserve">         1.2 Trading</t>
  </si>
  <si>
    <t xml:space="preserve">         1.3 Service</t>
  </si>
  <si>
    <t xml:space="preserve">         1.4 Other Corporations</t>
  </si>
  <si>
    <t xml:space="preserve">            1.4.1 Public Utilities</t>
  </si>
  <si>
    <t xml:space="preserve">            1.4.2 Others</t>
  </si>
  <si>
    <t xml:space="preserve">      2. Interest</t>
  </si>
  <si>
    <t xml:space="preserve">B. Financial </t>
  </si>
  <si>
    <t xml:space="preserve">C. Total </t>
  </si>
  <si>
    <r>
      <t>(</t>
    </r>
    <r>
      <rPr>
        <b/>
        <i/>
        <sz val="10"/>
        <rFont val="Times New Roman"/>
        <family val="1"/>
      </rPr>
      <t>On Cash Basis)</t>
    </r>
  </si>
  <si>
    <t>Table 34</t>
  </si>
  <si>
    <t>Table 23</t>
  </si>
  <si>
    <t xml:space="preserve">     9.4 Microfinance Development Banks</t>
  </si>
  <si>
    <t xml:space="preserve">     9.5 Saving and Credit Cooperatives</t>
  </si>
  <si>
    <t>Table 7</t>
  </si>
  <si>
    <t>Direction of Foreign Trade*</t>
  </si>
  <si>
    <r>
      <t>2015/16</t>
    </r>
    <r>
      <rPr>
        <b/>
        <vertAlign val="superscript"/>
        <sz val="10"/>
        <rFont val="Times New Roman"/>
        <family val="1"/>
      </rPr>
      <t>R</t>
    </r>
  </si>
  <si>
    <r>
      <t>2016/17</t>
    </r>
    <r>
      <rPr>
        <b/>
        <vertAlign val="superscript"/>
        <sz val="10"/>
        <rFont val="Times New Roman"/>
        <family val="1"/>
      </rPr>
      <t>P</t>
    </r>
  </si>
  <si>
    <t>TOTAL EXPORTS</t>
  </si>
  <si>
    <t>To India</t>
  </si>
  <si>
    <t>To China</t>
  </si>
  <si>
    <t>To Other Countries</t>
  </si>
  <si>
    <t>TOTAL IMPORTS</t>
  </si>
  <si>
    <t>From India</t>
  </si>
  <si>
    <t>From China</t>
  </si>
  <si>
    <t>From Other Countries</t>
  </si>
  <si>
    <t>TOTAL TRADE BALANCE</t>
  </si>
  <si>
    <t>With India</t>
  </si>
  <si>
    <t>With China</t>
  </si>
  <si>
    <t>With Other Countries</t>
  </si>
  <si>
    <t>TOTAL FOREIGN TRADE</t>
  </si>
  <si>
    <t>1. Ratio of export to  import</t>
  </si>
  <si>
    <t>China</t>
  </si>
  <si>
    <t>Other Countries</t>
  </si>
  <si>
    <t>2. Share in  total export</t>
  </si>
  <si>
    <t>3. Share in  total import</t>
  </si>
  <si>
    <t>4. Share in trade balance</t>
  </si>
  <si>
    <t xml:space="preserve">5. Share in  total trade </t>
  </si>
  <si>
    <t>6. Share of  export and import in total trade</t>
  </si>
  <si>
    <t>Export</t>
  </si>
  <si>
    <t>Import</t>
  </si>
  <si>
    <t>* Based on customs data</t>
  </si>
  <si>
    <t xml:space="preserve">P= Provisional   </t>
  </si>
  <si>
    <t>R= Revised</t>
  </si>
  <si>
    <t>Table 8</t>
  </si>
  <si>
    <t xml:space="preserve"> Exports of Major Commodities to India</t>
  </si>
  <si>
    <r>
      <t>2015/16</t>
    </r>
    <r>
      <rPr>
        <b/>
        <vertAlign val="superscript"/>
        <sz val="9"/>
        <rFont val="Times New Roman"/>
        <family val="1"/>
      </rPr>
      <t>R</t>
    </r>
  </si>
  <si>
    <r>
      <t>2016/17</t>
    </r>
    <r>
      <rPr>
        <b/>
        <vertAlign val="superscript"/>
        <sz val="9"/>
        <rFont val="Times New Roman"/>
        <family val="1"/>
      </rPr>
      <t>P</t>
    </r>
  </si>
  <si>
    <t>A. Major Commodities</t>
  </si>
  <si>
    <t>Aluminium Section</t>
  </si>
  <si>
    <t>Biscuits</t>
  </si>
  <si>
    <t>Brans</t>
  </si>
  <si>
    <t>Brooms</t>
  </si>
  <si>
    <t>Cardamom</t>
  </si>
  <si>
    <t>Catechue</t>
  </si>
  <si>
    <t>Cattlefeed</t>
  </si>
  <si>
    <t>Chemicals</t>
  </si>
  <si>
    <t>Cinnamon</t>
  </si>
  <si>
    <t>Copper Wire Rod</t>
  </si>
  <si>
    <t>Fruits</t>
  </si>
  <si>
    <t>G.I. pipe</t>
  </si>
  <si>
    <t>Ghee (Vegetable)</t>
  </si>
  <si>
    <t>Ghee(Clarified)</t>
  </si>
  <si>
    <t>Ginger</t>
  </si>
  <si>
    <t>Handicraft Goods</t>
  </si>
  <si>
    <t>Herbs</t>
  </si>
  <si>
    <t>Juice</t>
  </si>
  <si>
    <t>Jute Goods</t>
  </si>
  <si>
    <t xml:space="preserve">         (a) Hessian</t>
  </si>
  <si>
    <t xml:space="preserve">         (b) Sackings</t>
  </si>
  <si>
    <t xml:space="preserve">         (c) Twines</t>
  </si>
  <si>
    <t>Live Animals</t>
  </si>
  <si>
    <t>M.S. Pipe</t>
  </si>
  <si>
    <t>Marble Slab</t>
  </si>
  <si>
    <t>Medicine (Ayurvedic)</t>
  </si>
  <si>
    <t>Mustard &amp; Linseed</t>
  </si>
  <si>
    <t>Noodles</t>
  </si>
  <si>
    <t>Oil Cakes</t>
  </si>
  <si>
    <t>Paper</t>
  </si>
  <si>
    <t>Particle Board</t>
  </si>
  <si>
    <t>Pashmina</t>
  </si>
  <si>
    <t>Plastic Utensils</t>
  </si>
  <si>
    <t>Polyster Yarn</t>
  </si>
  <si>
    <t>Pulses</t>
  </si>
  <si>
    <t>Raw Jute</t>
  </si>
  <si>
    <t>Readymade garments</t>
  </si>
  <si>
    <t>Ricebran Oil</t>
  </si>
  <si>
    <t>Rosin</t>
  </si>
  <si>
    <t>Shampoos and Hair Oils</t>
  </si>
  <si>
    <t>Shoes and Sandles</t>
  </si>
  <si>
    <t>Skin</t>
  </si>
  <si>
    <t>Soap</t>
  </si>
  <si>
    <t>Stone and Sand</t>
  </si>
  <si>
    <t>Turpentine</t>
  </si>
  <si>
    <t>Textiles*</t>
  </si>
  <si>
    <t>Thread</t>
  </si>
  <si>
    <t>Tooth Paste</t>
  </si>
  <si>
    <t>Turmeric</t>
  </si>
  <si>
    <t>Wire</t>
  </si>
  <si>
    <t>Zinc Sheet</t>
  </si>
  <si>
    <t xml:space="preserve"> B. Others</t>
  </si>
  <si>
    <t xml:space="preserve"> Total (A+B)</t>
  </si>
  <si>
    <t>* includes P.P. fabric</t>
  </si>
  <si>
    <t>R= Revised, P= Povisional</t>
  </si>
  <si>
    <t>Table 9</t>
  </si>
  <si>
    <t xml:space="preserve"> Exports of Major Commodities to China</t>
  </si>
  <si>
    <t xml:space="preserve">A. Major Commodities </t>
  </si>
  <si>
    <t>Agarbatti</t>
  </si>
  <si>
    <t>Aluminium, Copper and Brass Utensils</t>
  </si>
  <si>
    <t>Handicraft (Metal and Woolen)</t>
  </si>
  <si>
    <t>Human Hair</t>
  </si>
  <si>
    <t>Musical Instruments, Parts and Accessories</t>
  </si>
  <si>
    <t>Nepalese Paper &amp; Paper Products</t>
  </si>
  <si>
    <t>Other handicraft goods</t>
  </si>
  <si>
    <t>Readymade Garments</t>
  </si>
  <si>
    <t>Readymade Leather Goods</t>
  </si>
  <si>
    <t>Rudrakshya</t>
  </si>
  <si>
    <t xml:space="preserve">Silverware and Jewelleries </t>
  </si>
  <si>
    <t>Tanned Skin</t>
  </si>
  <si>
    <t>Tea</t>
  </si>
  <si>
    <t>Vegetables</t>
  </si>
  <si>
    <t>Wheat Flour</t>
  </si>
  <si>
    <t xml:space="preserve">Woolen Carpet </t>
  </si>
  <si>
    <t xml:space="preserve">B. Other </t>
  </si>
  <si>
    <t>Total (A+B)</t>
  </si>
  <si>
    <t>Table 10</t>
  </si>
  <si>
    <t xml:space="preserve"> Exports of Major Commodities to Other Countries</t>
  </si>
  <si>
    <t>Handicraft (Metal and Wooden)</t>
  </si>
  <si>
    <t>Nigerseed</t>
  </si>
  <si>
    <t>Silverware and Jewelleries</t>
  </si>
  <si>
    <t>Woolen Carpet</t>
  </si>
  <si>
    <t xml:space="preserve">    Total  (A+B)</t>
  </si>
  <si>
    <t>Table 11</t>
  </si>
  <si>
    <t>Agri. Equip.&amp; Parts</t>
  </si>
  <si>
    <t>Almunium Bars, Rods, Profiles, Foil etc.</t>
  </si>
  <si>
    <t>Baby Food &amp; Milk Products</t>
  </si>
  <si>
    <t>Bitumen</t>
  </si>
  <si>
    <t>Books and Magazines</t>
  </si>
  <si>
    <t>Cement</t>
  </si>
  <si>
    <t>Chemical Fertilizer</t>
  </si>
  <si>
    <t>Coal</t>
  </si>
  <si>
    <t>Coldrolled Sheet in Coil</t>
  </si>
  <si>
    <t>Cooking Stoves</t>
  </si>
  <si>
    <t>Cosmetics</t>
  </si>
  <si>
    <t>Cuminseeds and Peppers</t>
  </si>
  <si>
    <t>Dry Cell Battery</t>
  </si>
  <si>
    <t>Electrical Equipment</t>
  </si>
  <si>
    <t>Enamel &amp; Other Paints</t>
  </si>
  <si>
    <t>Glass Sheet and G.Wares</t>
  </si>
  <si>
    <t>Hotrolled Sheet in Coil</t>
  </si>
  <si>
    <t>Incense Sticks</t>
  </si>
  <si>
    <t>Insecticides</t>
  </si>
  <si>
    <t>M.S. Billet</t>
  </si>
  <si>
    <t>M.S. Wires, Rods, Coils, Bars</t>
  </si>
  <si>
    <t>Medicine</t>
  </si>
  <si>
    <t>Molasses Sugar</t>
  </si>
  <si>
    <t>Other Machinery &amp; Parts</t>
  </si>
  <si>
    <t>Other Stationery Goods</t>
  </si>
  <si>
    <t>Petroleum Products</t>
  </si>
  <si>
    <t>Pipe and Pipe Fittings</t>
  </si>
  <si>
    <t>Radio, TV, Deck &amp; Parts</t>
  </si>
  <si>
    <t>Raw Cotton</t>
  </si>
  <si>
    <t>Rice</t>
  </si>
  <si>
    <t>Salt</t>
  </si>
  <si>
    <t>Sanitaryware</t>
  </si>
  <si>
    <t>Shoes &amp; Sandles</t>
  </si>
  <si>
    <t>Steel Sheet</t>
  </si>
  <si>
    <t>Sugar</t>
  </si>
  <si>
    <t>Textiles</t>
  </si>
  <si>
    <t>Tobacco</t>
  </si>
  <si>
    <t>Tyre, Tubes &amp; Flapes</t>
  </si>
  <si>
    <t>Vehicles &amp; Spare Parts</t>
  </si>
  <si>
    <t>Wire Products</t>
  </si>
  <si>
    <t>R= Revised, P= Povisional, * includes Paddy</t>
  </si>
  <si>
    <t>Table 12</t>
  </si>
  <si>
    <t>Aluminium Scrap, Flake, Foil, Bars, &amp; Rods</t>
  </si>
  <si>
    <t>Bags</t>
  </si>
  <si>
    <t>Camera</t>
  </si>
  <si>
    <t>Chemical</t>
  </si>
  <si>
    <t>Cosmetic Goods</t>
  </si>
  <si>
    <t>Electrical Goods</t>
  </si>
  <si>
    <t>Fastener</t>
  </si>
  <si>
    <t>Garlic</t>
  </si>
  <si>
    <t>Glasswares</t>
  </si>
  <si>
    <t>Medical Equipment &amp; Tools</t>
  </si>
  <si>
    <t>Metal &amp; Wooden furniture</t>
  </si>
  <si>
    <t>Office Equipment &amp; Stationary</t>
  </si>
  <si>
    <t>Other Machinery and Parts</t>
  </si>
  <si>
    <t>Other Stationaries</t>
  </si>
  <si>
    <t>Parafin Wax</t>
  </si>
  <si>
    <t>Plywood &amp; Particle board</t>
  </si>
  <si>
    <t>Polyethylene Terephthalate (Plastic pet chips/Pet Resin)</t>
  </si>
  <si>
    <t>Raw Silk</t>
  </si>
  <si>
    <t>Raw Wool</t>
  </si>
  <si>
    <t>Seasoning Powder &amp; Flavour for Instant Noodles</t>
  </si>
  <si>
    <t>Smart Cards</t>
  </si>
  <si>
    <t>Solar Pannel</t>
  </si>
  <si>
    <t>Steel Rod &amp; Sheet</t>
  </si>
  <si>
    <t>Storage Battery</t>
  </si>
  <si>
    <t>Telecommunication Equipments and Parts</t>
  </si>
  <si>
    <t>Threads - Polyster</t>
  </si>
  <si>
    <t>Toys</t>
  </si>
  <si>
    <t>Transport Equipment &amp; Parts</t>
  </si>
  <si>
    <t>Tyre, Tubes and Flapes</t>
  </si>
  <si>
    <t>Video Television &amp; Parts</t>
  </si>
  <si>
    <t>Welding Rods</t>
  </si>
  <si>
    <t>Wheat Products</t>
  </si>
  <si>
    <t>Writing &amp; Printing Paper</t>
  </si>
  <si>
    <t xml:space="preserve">B. Other Commodities </t>
  </si>
  <si>
    <t>Total (A + B)</t>
  </si>
  <si>
    <t>Table 13</t>
  </si>
  <si>
    <t>Aircraft &amp; Spareparts</t>
  </si>
  <si>
    <t>Betelnut</t>
  </si>
  <si>
    <t>Button</t>
  </si>
  <si>
    <t>Cigarette Paper</t>
  </si>
  <si>
    <t>Clove</t>
  </si>
  <si>
    <t>Coconut Oil</t>
  </si>
  <si>
    <t>Computer and Parts</t>
  </si>
  <si>
    <t>Copper Wire Rod, Scrapes &amp; Sheets</t>
  </si>
  <si>
    <t>Crude Coconut Oil</t>
  </si>
  <si>
    <t>Crude Palm Oil</t>
  </si>
  <si>
    <t>Crude Soyabean Oil</t>
  </si>
  <si>
    <t>Cuminseed</t>
  </si>
  <si>
    <t>Door Locks</t>
  </si>
  <si>
    <t>Drycell Battery</t>
  </si>
  <si>
    <t>Edible Oil</t>
  </si>
  <si>
    <t>Flash Light</t>
  </si>
  <si>
    <t>G.I.Wire</t>
  </si>
  <si>
    <t>Gold</t>
  </si>
  <si>
    <t>M.S.Wire Rod</t>
  </si>
  <si>
    <t>Other Machinary &amp; Parts</t>
  </si>
  <si>
    <t>P.V.C.Compound</t>
  </si>
  <si>
    <t>Palm Oil</t>
  </si>
  <si>
    <t>Pipe &amp; Pipe Fittings</t>
  </si>
  <si>
    <t>Polythene Granules</t>
  </si>
  <si>
    <t>Powder Milk</t>
  </si>
  <si>
    <t>Shoes and Sandals</t>
  </si>
  <si>
    <t>Silver</t>
  </si>
  <si>
    <t>Small Cardamom</t>
  </si>
  <si>
    <t>Synthetic &amp; Natural Rubber</t>
  </si>
  <si>
    <t>Synthetic Carpet</t>
  </si>
  <si>
    <t>Telecommunication Equipment &amp; Parts</t>
  </si>
  <si>
    <t>Tello</t>
  </si>
  <si>
    <t>Textile Dyes</t>
  </si>
  <si>
    <t>Threads</t>
  </si>
  <si>
    <t>Tyre,Tube &amp; Flaps</t>
  </si>
  <si>
    <t>Umbrella and Parts</t>
  </si>
  <si>
    <t>Watches &amp; Bands</t>
  </si>
  <si>
    <t>X-Ray Film</t>
  </si>
  <si>
    <t>Zinc Ingot</t>
  </si>
  <si>
    <t>Table 21</t>
  </si>
  <si>
    <t>Composition of Foreign Trade (Customwise)</t>
  </si>
  <si>
    <t>Ten Months Data</t>
  </si>
  <si>
    <t>(Rs. in million )</t>
  </si>
  <si>
    <t>Custom Points</t>
  </si>
  <si>
    <t>Exports</t>
  </si>
  <si>
    <t>Imports</t>
  </si>
  <si>
    <t xml:space="preserve">% Change </t>
  </si>
  <si>
    <t>Birgunj Customs Office</t>
  </si>
  <si>
    <t>Dry Port Customs Office</t>
  </si>
  <si>
    <t>Biratnagar Customs Office</t>
  </si>
  <si>
    <t>Tribhuwan Airport Customs Office</t>
  </si>
  <si>
    <t>Nepalgunj Customs Office</t>
  </si>
  <si>
    <t>Mechi Customs Office</t>
  </si>
  <si>
    <t>Krishnagar Customs Office</t>
  </si>
  <si>
    <t>Kailali Customs Office</t>
  </si>
  <si>
    <t>Jaleshwar Customs Office</t>
  </si>
  <si>
    <t>Tatopani Customs Office</t>
  </si>
  <si>
    <t>Kanchanpur Customs Office</t>
  </si>
  <si>
    <t>Rasuwa Customs Office</t>
  </si>
  <si>
    <t>Others</t>
  </si>
  <si>
    <t>Table 15</t>
  </si>
  <si>
    <t>Imports from India against Payment in US Dollar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</si>
  <si>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</si>
  <si>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</si>
  <si>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</si>
  <si>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</si>
  <si>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</si>
  <si>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</si>
  <si>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</si>
  <si>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</si>
  <si>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r>
      <t>2016/17</t>
    </r>
    <r>
      <rPr>
        <b/>
        <vertAlign val="superscript"/>
        <sz val="11"/>
        <rFont val="Times New Roman"/>
        <family val="1"/>
      </rPr>
      <t>P</t>
    </r>
  </si>
  <si>
    <t>* The monthly data are updated based on the latest information from custom office and differ from earlier issues.</t>
  </si>
  <si>
    <t>Table 16</t>
  </si>
  <si>
    <t>Export and Import Unit Value Price Index and Terms of Trade</t>
  </si>
  <si>
    <t>(FY 2012/13 = 100)</t>
  </si>
  <si>
    <t>Export Unit Value Price Index</t>
  </si>
  <si>
    <t xml:space="preserve">Import Unit Value Price Index </t>
  </si>
  <si>
    <t xml:space="preserve">Terms of Trade </t>
  </si>
  <si>
    <t>Mid-Month</t>
  </si>
  <si>
    <t>Percent 
Change</t>
  </si>
  <si>
    <t>Percentage 
Change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</si>
  <si>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</si>
  <si>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</si>
  <si>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</si>
  <si>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</si>
  <si>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</si>
  <si>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</si>
  <si>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</si>
  <si>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</si>
  <si>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</si>
  <si>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</si>
  <si>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</si>
  <si>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Table 19</t>
  </si>
  <si>
    <t xml:space="preserve">Summary of Balance of Payments              </t>
  </si>
  <si>
    <t>Particulars</t>
  </si>
  <si>
    <r>
      <t xml:space="preserve">2016/17 </t>
    </r>
    <r>
      <rPr>
        <b/>
        <vertAlign val="superscript"/>
        <sz val="10"/>
        <rFont val="Times New Roman"/>
        <family val="1"/>
      </rPr>
      <t>P</t>
    </r>
  </si>
  <si>
    <t>During Ten months</t>
  </si>
  <si>
    <t>A. Current Account</t>
  </si>
  <si>
    <t>Goods: Exports f.o.b.</t>
  </si>
  <si>
    <t>Oil</t>
  </si>
  <si>
    <t>Other</t>
  </si>
  <si>
    <t>Goods: Imports f.o.b.</t>
  </si>
  <si>
    <t>Balance on Goods</t>
  </si>
  <si>
    <t>Services: Net</t>
  </si>
  <si>
    <t>Services: credit</t>
  </si>
  <si>
    <t>Travel</t>
  </si>
  <si>
    <t>Government n.i.e.</t>
  </si>
  <si>
    <t>Services: debit</t>
  </si>
  <si>
    <t>O/W Education</t>
  </si>
  <si>
    <t>Government services: debit</t>
  </si>
  <si>
    <t>Balance on Goods and Services</t>
  </si>
  <si>
    <t>Income: Net</t>
  </si>
  <si>
    <t>Income: credit</t>
  </si>
  <si>
    <t>Income: debit</t>
  </si>
  <si>
    <t>Balance on Goods, Services and Income</t>
  </si>
  <si>
    <t>Transfers: Net</t>
  </si>
  <si>
    <t>Current transfers: credit</t>
  </si>
  <si>
    <t>Grants</t>
  </si>
  <si>
    <t>Workers' remittances</t>
  </si>
  <si>
    <t>Pensions</t>
  </si>
  <si>
    <t>Other (Indian Excise Refund)</t>
  </si>
  <si>
    <t>Current transfers: debit</t>
  </si>
  <si>
    <t>B</t>
  </si>
  <si>
    <t>Capital Account (Capital Transfer)</t>
  </si>
  <si>
    <t xml:space="preserve">  Total, Groups A plus B</t>
  </si>
  <si>
    <t>C</t>
  </si>
  <si>
    <t>Financial Account (Excluding Group E)</t>
  </si>
  <si>
    <t>Direct investment in Nepal</t>
  </si>
  <si>
    <t>Portfolio Investment</t>
  </si>
  <si>
    <t>Other investment: assets</t>
  </si>
  <si>
    <t>Trade credits</t>
  </si>
  <si>
    <t>Other investment: liabilities</t>
  </si>
  <si>
    <t>Loans</t>
  </si>
  <si>
    <t>General Government</t>
  </si>
  <si>
    <t>Drawings</t>
  </si>
  <si>
    <t>Repayments</t>
  </si>
  <si>
    <t>Other sectors</t>
  </si>
  <si>
    <t>Currency and deposits</t>
  </si>
  <si>
    <t>Nepal Rastra Bank</t>
  </si>
  <si>
    <t>Deposit money banks</t>
  </si>
  <si>
    <t>Other liabilities</t>
  </si>
  <si>
    <t xml:space="preserve">  Total, Group A through C</t>
  </si>
  <si>
    <t>D.</t>
  </si>
  <si>
    <t>Miscellaneous Items, Net</t>
  </si>
  <si>
    <t xml:space="preserve">  Total, Group A through D</t>
  </si>
  <si>
    <t>E. Reserves and Related Items</t>
  </si>
  <si>
    <t>Reserve assets</t>
  </si>
  <si>
    <t>Use of Fund Credit and Loans</t>
  </si>
  <si>
    <t>Changes in reserve net (- increase)*</t>
  </si>
  <si>
    <t>P= Povisional</t>
  </si>
  <si>
    <t xml:space="preserve">* Change in reserve net is derived by netting out  reserves and related items (Group E) and currency and deposits </t>
  </si>
  <si>
    <t xml:space="preserve"> (under Group C)  with adjustment of valuation gain/loss.</t>
  </si>
  <si>
    <t>(Rs in million)</t>
  </si>
  <si>
    <t>Mid-Jul to Mid-May</t>
  </si>
  <si>
    <t>A. Nepal Rastra Bank (1+2)</t>
  </si>
  <si>
    <t xml:space="preserve">   1. Gold, SDR, IMF Reserve Position</t>
  </si>
  <si>
    <t xml:space="preserve">   2. Foreign Exchange Reserve </t>
  </si>
  <si>
    <t>Convertible</t>
  </si>
  <si>
    <t>Inconvertible</t>
  </si>
  <si>
    <t>B. Bank and Financial Institutions *</t>
  </si>
  <si>
    <t>C. Gross Foreign Exchange Reserve</t>
  </si>
  <si>
    <t xml:space="preserve">      Share in total (in percent)</t>
  </si>
  <si>
    <t>D. Gross Foreign Assets (A+B)</t>
  </si>
  <si>
    <t xml:space="preserve"> Import Capacity in Months </t>
  </si>
  <si>
    <t xml:space="preserve">   Gross Foreign Exchange Reserve</t>
  </si>
  <si>
    <t>Merchandise</t>
  </si>
  <si>
    <t>Merchandise and Services</t>
  </si>
  <si>
    <t xml:space="preserve">  Gross Foreign Assets</t>
  </si>
  <si>
    <t>E. Foreign Liabilities</t>
  </si>
  <si>
    <t>F. Net Foreign Assets(D-E)</t>
  </si>
  <si>
    <t>G. Change in NFA (before adj. ex. val.)**</t>
  </si>
  <si>
    <t xml:space="preserve">H. Exchange Valuation </t>
  </si>
  <si>
    <t>I. Change in NFA (G+H)***</t>
  </si>
  <si>
    <t>Sources : Nepal Rastra Bank and Commercial Banks;  Estimated.</t>
  </si>
  <si>
    <t>* indicates the "A","B" &amp; " C" class financial institutions licensed by NRB.</t>
  </si>
  <si>
    <t>**Change in NFA is derived by taking mid-July as base and minus (-) sign indicates increase.</t>
  </si>
  <si>
    <t>*** After adjusting exchange valuation gain/loss</t>
  </si>
  <si>
    <t>Period-end Buying Rate (Rs/USD)</t>
  </si>
  <si>
    <t>(USD in million)</t>
  </si>
  <si>
    <t>Exchange Rate of US Dollar (NRs/USD)</t>
  </si>
  <si>
    <t xml:space="preserve">FY </t>
  </si>
  <si>
    <t>Month End*</t>
  </si>
  <si>
    <t>Monthly Average*</t>
  </si>
  <si>
    <t>Buying</t>
  </si>
  <si>
    <t>Selling</t>
  </si>
  <si>
    <t xml:space="preserve">Middle </t>
  </si>
  <si>
    <t>Annual Average</t>
  </si>
  <si>
    <t xml:space="preserve">Feburary </t>
  </si>
  <si>
    <t xml:space="preserve">June </t>
  </si>
  <si>
    <t xml:space="preserve">February </t>
  </si>
  <si>
    <t>* As per Nepalese Calendar.</t>
  </si>
  <si>
    <t>Mid-July</t>
  </si>
  <si>
    <t>Jul-Jul</t>
  </si>
  <si>
    <t>May-May</t>
  </si>
  <si>
    <t>2014</t>
  </si>
  <si>
    <t>2015</t>
  </si>
  <si>
    <t>2016</t>
  </si>
  <si>
    <t>Oil ($/barrel)*</t>
  </si>
  <si>
    <t>Gold ($/ounce)**</t>
  </si>
  <si>
    <t>* Crude Oil Brent</t>
  </si>
  <si>
    <t>** Refers to p.m. London historical fix.</t>
  </si>
  <si>
    <t xml:space="preserve">Sources: http://www.eia.gov/dnav/pet/hist/LeafHandler.ashx?n=PET&amp;s=RBRTE&amp;f=D </t>
  </si>
  <si>
    <t>http://www.kitco.com/gold.londonfix.html</t>
  </si>
  <si>
    <t>Table 14</t>
  </si>
  <si>
    <t>Table 17</t>
  </si>
  <si>
    <t>Table 18</t>
  </si>
  <si>
    <t>Table 20</t>
  </si>
  <si>
    <t>Outright Sale Auction</t>
  </si>
  <si>
    <t>Outright Purchase Auction</t>
  </si>
  <si>
    <t>Interest Rate* (%)</t>
  </si>
  <si>
    <t>Reverse Repo Auction</t>
  </si>
  <si>
    <t>Repo Auction (7 days)</t>
  </si>
  <si>
    <t>Deposit Auction (90 days)</t>
  </si>
  <si>
    <t>Standing Liquidity Facility</t>
  </si>
  <si>
    <t xml:space="preserve"> Interest Rate(%)*</t>
  </si>
  <si>
    <t>Under interest Rate Corridor System</t>
  </si>
  <si>
    <t>14 Days Deposit Auction</t>
  </si>
  <si>
    <t>14 Days Repo Auction</t>
  </si>
  <si>
    <t>Interest Rate(%)*</t>
  </si>
  <si>
    <t>*Weighted average interest rate.</t>
  </si>
  <si>
    <t>Table 35</t>
  </si>
  <si>
    <t>( Amount in million)</t>
  </si>
  <si>
    <t>Purchase/Sale of Convertible Currency</t>
  </si>
  <si>
    <t>IC Purchase</t>
  </si>
  <si>
    <t>Purchase</t>
  </si>
  <si>
    <t>Sale</t>
  </si>
  <si>
    <t>Net 
Injection</t>
  </si>
  <si>
    <t>US$</t>
  </si>
  <si>
    <t>Nrs.</t>
  </si>
  <si>
    <t>US$ Sale</t>
  </si>
  <si>
    <t>Table 36</t>
  </si>
  <si>
    <t>Among Commercial Banks</t>
  </si>
  <si>
    <r>
      <t>Among Others</t>
    </r>
    <r>
      <rPr>
        <b/>
        <vertAlign val="superscript"/>
        <sz val="10"/>
        <rFont val="Times New Roman"/>
        <family val="1"/>
      </rPr>
      <t>#</t>
    </r>
  </si>
  <si>
    <t>Interest rate</t>
  </si>
  <si>
    <t># Interbank transaction among A &amp; B, A &amp; C, B &amp; B, B &amp; C and C &amp; C class banks and financial institutions.</t>
  </si>
  <si>
    <t>Table 37</t>
  </si>
  <si>
    <t>Structure of Interest Rate</t>
  </si>
  <si>
    <t>(Percent per annum)</t>
  </si>
  <si>
    <t>Year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</si>
  <si>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</si>
  <si>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</si>
  <si>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</si>
  <si>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</si>
  <si>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</si>
  <si>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</si>
  <si>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</si>
  <si>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</si>
  <si>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</si>
  <si>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</si>
  <si>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</si>
  <si>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Sept</t>
  </si>
  <si>
    <t>A. Policy Rates</t>
  </si>
  <si>
    <t>CRR</t>
  </si>
  <si>
    <t>Commercial Banks</t>
  </si>
  <si>
    <t>Development Banks</t>
  </si>
  <si>
    <t>Finance Companies</t>
  </si>
  <si>
    <t>Bank Rate</t>
  </si>
  <si>
    <t>Refinance Rates Against Loans to:</t>
  </si>
  <si>
    <t>Special Refinance</t>
  </si>
  <si>
    <t>General Refinance</t>
  </si>
  <si>
    <t>Export Credit in Foreign Currency</t>
  </si>
  <si>
    <t>LIBOR+0.25</t>
  </si>
  <si>
    <t>Standing Liquidity Facility (SLF)  Rate ^</t>
  </si>
  <si>
    <t>Standing Liquidity Facility (SLF) Penal Rate#</t>
  </si>
  <si>
    <t>B. Government Securities</t>
  </si>
  <si>
    <t>T-bills (28 days)*</t>
  </si>
  <si>
    <t>T-bills (91 days)*</t>
  </si>
  <si>
    <t>T-bills (182 days)*</t>
  </si>
  <si>
    <t>T-bills (364 days)*</t>
  </si>
  <si>
    <t>5.0-9.0</t>
  </si>
  <si>
    <t>5.0-9.5</t>
  </si>
  <si>
    <t>3.25-9.5</t>
  </si>
  <si>
    <t>3.08-9.5</t>
  </si>
  <si>
    <t>2.65-9.5</t>
  </si>
  <si>
    <t>2.65-9.0</t>
  </si>
  <si>
    <t>National/Citizen SCs</t>
  </si>
  <si>
    <t>6.0-9.5</t>
  </si>
  <si>
    <t>6.0-10.0</t>
  </si>
  <si>
    <t>6.0-10</t>
  </si>
  <si>
    <t>C. Interbank Rate of Commercial Banks</t>
  </si>
  <si>
    <t>D. Weighted Average Deposit Rate (Commercial Banks)</t>
  </si>
  <si>
    <t>E. Weighted Average Lending Rate (Commercial Banks)</t>
  </si>
  <si>
    <t>F. Base Rate (Commercial Banks)$</t>
  </si>
  <si>
    <t>^ The SLF rate is fixed as same as bank rate effective from  August 16, 2012</t>
  </si>
  <si>
    <r>
      <t>#</t>
    </r>
    <r>
      <rPr>
        <sz val="10"/>
        <rFont val="Times New Roman"/>
        <family val="1"/>
      </rPr>
      <t xml:space="preserve"> The SLF rate is determined at the penal rate added to the weighted average discount rate of  91-day Treasury Bills of the preceding week.</t>
    </r>
  </si>
  <si>
    <t>* Weighted average interest rate.</t>
  </si>
  <si>
    <t>$ Base rate has been compiled since January 2013.</t>
  </si>
  <si>
    <t>Table 38</t>
  </si>
  <si>
    <t>(In percent)</t>
  </si>
  <si>
    <t>TRB-91 Days</t>
  </si>
  <si>
    <t>TRB-364 Days</t>
  </si>
  <si>
    <t>Annual average</t>
  </si>
  <si>
    <t>Table 39</t>
  </si>
  <si>
    <t>Stock Market Indicators</t>
  </si>
  <si>
    <t>% Change</t>
  </si>
  <si>
    <t>2 Over 1</t>
  </si>
  <si>
    <t>3 Over 2</t>
  </si>
  <si>
    <t>NEPSE Index (Closing)*</t>
  </si>
  <si>
    <t>NEPSE Sensitive Index (Closing)**</t>
  </si>
  <si>
    <t>NEPSE Float Index (Closing)***</t>
  </si>
  <si>
    <t>Banking Sub-Index</t>
  </si>
  <si>
    <t>Market Capitalization (Rs. million)</t>
  </si>
  <si>
    <t>Total Paid-up Value of Listed Shares (Rs. million)</t>
  </si>
  <si>
    <t xml:space="preserve">Number of Listed  Companies  </t>
  </si>
  <si>
    <t>Number of Listed Shares ('000)</t>
  </si>
  <si>
    <t>Ratio of  Market Capitalization to GDP (in %) †</t>
  </si>
  <si>
    <t>Twelve Months Rolling Standard Deviation of NEPSE Index</t>
  </si>
  <si>
    <t>Ratio of Traded Quantity of Shares (In Percent)</t>
  </si>
  <si>
    <t>Ratio of Turnover to Market Capitalization (In Percent)</t>
  </si>
  <si>
    <t>Market Concentration Ratio (In Percent)</t>
  </si>
  <si>
    <t>Data Source: Nepal Stock Exchange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</si>
  <si>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</si>
  <si>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     Base: February 12, 1994</t>
  </si>
  <si>
    <t>**   Base: July 16, 2006</t>
  </si>
  <si>
    <t>*** Base: August 24, 2008</t>
  </si>
  <si>
    <t xml:space="preserve">†    GDP of 2015, 2016 and 2017 at Producer's Prices </t>
  </si>
  <si>
    <t>GDP at Current Price ( Rs. million)</t>
  </si>
  <si>
    <t>Public Issue Approval by SEBON</t>
  </si>
  <si>
    <t>(Mid-July 2016 to Mid-May, 2017)</t>
  </si>
  <si>
    <t>(Rs. Million)</t>
  </si>
  <si>
    <t>Types of  Securities</t>
  </si>
  <si>
    <t>Amount of Public Issue</t>
  </si>
  <si>
    <t>Approval Date</t>
  </si>
  <si>
    <t>A. Right Share</t>
  </si>
  <si>
    <t>Prime Commercial Bank</t>
  </si>
  <si>
    <t>Century Commercial Bank</t>
  </si>
  <si>
    <t>Mount Makalu Development Bank Ltd.</t>
  </si>
  <si>
    <t>Guheshwori Merchant Banking &amp; Finance Ltd.</t>
  </si>
  <si>
    <t>4/31/2073</t>
  </si>
  <si>
    <t>Sahara Bikas Bank Ltd.</t>
  </si>
  <si>
    <t>4/32/2073</t>
  </si>
  <si>
    <t>Laxmi Laghubitta Bittiya Sanstha Ltd.</t>
  </si>
  <si>
    <t>Araniko Development Bank</t>
  </si>
  <si>
    <t>Muktinath Bikas Bank Ltd.</t>
  </si>
  <si>
    <t>Miteri Development Bank</t>
  </si>
  <si>
    <t>Triveni Bikas Bank Ltd.</t>
  </si>
  <si>
    <t>Siddhartha Bank Ltd.</t>
  </si>
  <si>
    <t>Agricultural Development Ltd.</t>
  </si>
  <si>
    <t>Seti Finance Ltd.</t>
  </si>
  <si>
    <t>Sewa Bikas Bank Ltd.</t>
  </si>
  <si>
    <t>Western Development Bank Ltd.</t>
  </si>
  <si>
    <t>Nagbeli Lagubitta Bikas Bank Ltd.</t>
  </si>
  <si>
    <t>NMB Microfinance Ltd.</t>
  </si>
  <si>
    <t>Himalayan Bank Ltd.</t>
  </si>
  <si>
    <t>Janata Bank Nepal Ltd.</t>
  </si>
  <si>
    <t>Kasthamandap Development Bank Ltd.</t>
  </si>
  <si>
    <t>Machhapuchchhre Bank</t>
  </si>
  <si>
    <t>Manjushree Finance Ltd.</t>
  </si>
  <si>
    <t>Namaste Bittiya Sanstha</t>
  </si>
  <si>
    <t>Sagarmatha Finance Ltd.</t>
  </si>
  <si>
    <t>Saptakoshi Development Bank Ltd.</t>
  </si>
  <si>
    <t>Kanchan Development Bank Ltd.</t>
  </si>
  <si>
    <t>Deva Bikas Bank Ltd.</t>
  </si>
  <si>
    <t>Neco Insurance Ltd.</t>
  </si>
  <si>
    <t>Kailash Bikas Bank Ltd.</t>
  </si>
  <si>
    <t>Bhargav Bikash Bank Ltd.</t>
  </si>
  <si>
    <t>Deprosc Laghubitta Bikas Bank Ltd.</t>
  </si>
  <si>
    <t>Nerude Laghubitta Bikas Bank Ltd.</t>
  </si>
  <si>
    <t>Kumari Bank Ltd.</t>
  </si>
  <si>
    <t>Mission Development Bank</t>
  </si>
  <si>
    <t>Prabhu Insurance Ltd.</t>
  </si>
  <si>
    <t>Citizen Bank International</t>
  </si>
  <si>
    <t>Tourism Development Bank</t>
  </si>
  <si>
    <t>Nepal Bangladesh Bank</t>
  </si>
  <si>
    <t>NIC Asia Bank Ltd.</t>
  </si>
  <si>
    <t>Sanima Bank Ltd.</t>
  </si>
  <si>
    <t>Laxmi Bank Ltd.</t>
  </si>
  <si>
    <t>Nepal Bank Ltd.</t>
  </si>
  <si>
    <t>First Microfinance Ltd.</t>
  </si>
  <si>
    <t>Hamro Bikas Bank Ltd.</t>
  </si>
  <si>
    <t>Siddhartha Development Bank Ltd.</t>
  </si>
  <si>
    <t>Garima Bikas Bank Ltd.</t>
  </si>
  <si>
    <t>Gurkhas Finance Ltd.</t>
  </si>
  <si>
    <t>Tinau Development Bank Ltd.</t>
  </si>
  <si>
    <t>Sahayogi Vikas Bank Ltd.</t>
  </si>
  <si>
    <t>Jyoti Bikas Bank Ltd.</t>
  </si>
  <si>
    <t>Mirmire Microfinance Development Bank Ltd.</t>
  </si>
  <si>
    <t>Siddhartha Insurance Ltd.</t>
  </si>
  <si>
    <t>Nepal SBI Bank Ltd.</t>
  </si>
  <si>
    <t>Lalitpur Finance Ltd.</t>
  </si>
  <si>
    <t>NB Insurance Company</t>
  </si>
  <si>
    <t>Sunrise Bank Ltd.</t>
  </si>
  <si>
    <t>Everest Bank Ltd.</t>
  </si>
  <si>
    <t>Goodwill Finance Ltd.</t>
  </si>
  <si>
    <t>B. Ordinary Share</t>
  </si>
  <si>
    <t>United Modi Hydropower Ltd. (For Local People)</t>
  </si>
  <si>
    <t>Arun Kabeli Power Ltd. (For General Public)</t>
  </si>
  <si>
    <t>Nepal Hydro Developer Ltd. (For Local People)</t>
  </si>
  <si>
    <t>Synergy Power Development Ltd. (For General Public)</t>
  </si>
  <si>
    <t>Himalayan Power Partner Ltd. (For Local People)</t>
  </si>
  <si>
    <t>Chhyangdi Hydropower Ltd. (For Local People)</t>
  </si>
  <si>
    <t>Nepal SBI Bank Ltd. (Further Public Offering)</t>
  </si>
  <si>
    <t>Samata Microfinance Bittiya Sanstha Ltd.</t>
  </si>
  <si>
    <t>Nepal Life Insurance Co. Ltd. (Further Public Offering)</t>
  </si>
  <si>
    <t>Forward Community Micro Finance Bittiya Sanstha Ltd.</t>
  </si>
  <si>
    <t>Standard Chartered Bank Nepal Ltd. (Further Public Offering)</t>
  </si>
  <si>
    <t>Radhi Bidyut Co. Ltd. (For Local People)</t>
  </si>
  <si>
    <t>Mahuli Samudayik Laghubitta Bittiya Sanstha Ltd.</t>
  </si>
  <si>
    <t>Swadeshi Laghubitta Bittiya Sanstha Ltd.</t>
  </si>
  <si>
    <t>Chhyangdi Hydropower Ltd.</t>
  </si>
  <si>
    <t>Mailung Khola Jal Vidhyut Co. Ltd.</t>
  </si>
  <si>
    <t>Rairang Hydropower Development Company Ltd. (For Local People)</t>
  </si>
  <si>
    <t>C. Mutual Funds</t>
  </si>
  <si>
    <t>Nabil Equity Fund</t>
  </si>
  <si>
    <t>NMB HYBRID Fund L-1</t>
  </si>
  <si>
    <t>NIBL Pragati Fund</t>
  </si>
  <si>
    <t>Laxmi Equity Fund</t>
  </si>
  <si>
    <t>Source: Securities Board of Nepal (SEBON)</t>
  </si>
  <si>
    <t>Listed Companies and  Market Capitalization</t>
  </si>
  <si>
    <t xml:space="preserve">Particulars                                                                    </t>
  </si>
  <si>
    <t xml:space="preserve">No. of Listed Companies </t>
  </si>
  <si>
    <t>Market Capitalization of Listed Companies (Rs in million)</t>
  </si>
  <si>
    <t>3 Over</t>
  </si>
  <si>
    <t xml:space="preserve">5 Over </t>
  </si>
  <si>
    <t>Value</t>
  </si>
  <si>
    <t>Share %</t>
  </si>
  <si>
    <t>Financial Institutions</t>
  </si>
  <si>
    <t xml:space="preserve">    Commercial Banks</t>
  </si>
  <si>
    <r>
      <t xml:space="preserve">    Development Banks</t>
    </r>
    <r>
      <rPr>
        <i/>
        <vertAlign val="superscript"/>
        <sz val="10"/>
        <rFont val="Times New Roman"/>
        <family val="1"/>
      </rPr>
      <t>#</t>
    </r>
  </si>
  <si>
    <t xml:space="preserve">    Finance Companies</t>
  </si>
  <si>
    <t xml:space="preserve">    Insurance Companies</t>
  </si>
  <si>
    <t>Manufacturing &amp; Processing</t>
  </si>
  <si>
    <t>Hotel</t>
  </si>
  <si>
    <t>Trading</t>
  </si>
  <si>
    <t>Hydropower</t>
  </si>
  <si>
    <t>Data Source: Nepal Stock Exchange Limited</t>
  </si>
  <si>
    <t xml:space="preserve">#  Including Class "D" Bank and Financial Institutions </t>
  </si>
  <si>
    <t>Structure of Share Price Indices</t>
  </si>
  <si>
    <t>(Mid-April/Mid-May)</t>
  </si>
  <si>
    <t>Group</t>
  </si>
  <si>
    <t>% change</t>
  </si>
  <si>
    <t>Closing</t>
  </si>
  <si>
    <t>High</t>
  </si>
  <si>
    <t>Low</t>
  </si>
  <si>
    <t>4 over 1</t>
  </si>
  <si>
    <t>7 over 4</t>
  </si>
  <si>
    <r>
      <t>Development Banks</t>
    </r>
    <r>
      <rPr>
        <vertAlign val="superscript"/>
        <sz val="10"/>
        <rFont val="Times New Roman"/>
        <family val="1"/>
      </rPr>
      <t>#</t>
    </r>
  </si>
  <si>
    <t>Insurance Companies</t>
  </si>
  <si>
    <t>Hydro Power</t>
  </si>
  <si>
    <t>NEPSE Overall Index*</t>
  </si>
  <si>
    <t xml:space="preserve"> NEPSE Sensitive Index**</t>
  </si>
  <si>
    <t>NEPSE Float Index***</t>
  </si>
  <si>
    <t xml:space="preserve"># Including Class "D" Bank and Financial Institutions </t>
  </si>
  <si>
    <t xml:space="preserve"> Securities Market Turnover </t>
  </si>
  <si>
    <t>(Mid-April to Mid-May)</t>
  </si>
  <si>
    <t>Share Units ('000)</t>
  </si>
  <si>
    <t>Value (Rs                million)</t>
  </si>
  <si>
    <t>% Share of Value</t>
  </si>
  <si>
    <t>Mutual Fund</t>
  </si>
  <si>
    <t>Preferred Stock</t>
  </si>
  <si>
    <t>Promoter Share</t>
  </si>
  <si>
    <t xml:space="preserve">    Total</t>
  </si>
  <si>
    <t>Securities Listed  in Nepal Stock Exchange Ltd.</t>
  </si>
  <si>
    <t>(Mid-July to Mid-May)</t>
  </si>
  <si>
    <t>Rs               in million</t>
  </si>
  <si>
    <t>Rs  in              million</t>
  </si>
  <si>
    <t xml:space="preserve">1. Institution-wise listing </t>
  </si>
  <si>
    <t xml:space="preserve">      Commercial Banks</t>
  </si>
  <si>
    <r>
      <t xml:space="preserve">      Development Banks</t>
    </r>
    <r>
      <rPr>
        <vertAlign val="superscript"/>
        <sz val="8"/>
        <rFont val="Times New Roman"/>
        <family val="1"/>
      </rPr>
      <t>#</t>
    </r>
  </si>
  <si>
    <t xml:space="preserve">      Insurance Companies</t>
  </si>
  <si>
    <t xml:space="preserve">      Finance Companies</t>
  </si>
  <si>
    <t xml:space="preserve">      Manufacturing </t>
  </si>
  <si>
    <t xml:space="preserve">      Hotel</t>
  </si>
  <si>
    <t xml:space="preserve">      Trading</t>
  </si>
  <si>
    <t xml:space="preserve">      Hydropower</t>
  </si>
  <si>
    <t xml:space="preserve">      Others</t>
  </si>
  <si>
    <t xml:space="preserve">      Total</t>
  </si>
  <si>
    <t xml:space="preserve">2. Instrument-wise listing </t>
  </si>
  <si>
    <t xml:space="preserve">      Ordinary Share</t>
  </si>
  <si>
    <t xml:space="preserve">      Right Share</t>
  </si>
  <si>
    <t xml:space="preserve">      Bonus Share</t>
  </si>
  <si>
    <t xml:space="preserve">      Government Bond</t>
  </si>
  <si>
    <t xml:space="preserve">      Convertible Preference Share</t>
  </si>
  <si>
    <t xml:space="preserve">      Debenture</t>
  </si>
  <si>
    <t xml:space="preserve">  Others</t>
  </si>
  <si>
    <t xml:space="preserve">     Total</t>
  </si>
  <si>
    <t>Table 40</t>
  </si>
  <si>
    <t>Table 41</t>
  </si>
  <si>
    <t>Table 42</t>
  </si>
  <si>
    <t>Stock Market</t>
  </si>
  <si>
    <t>Listed Companies and Market Capitalization</t>
  </si>
  <si>
    <t>Securities Market Turnover</t>
  </si>
  <si>
    <t>Securities Listed in Nepal Stock Exchange Ltd.</t>
  </si>
  <si>
    <t>Bhairahawa Customs Office</t>
  </si>
  <si>
    <r>
      <t xml:space="preserve">      Overdrafts</t>
    </r>
    <r>
      <rPr>
        <vertAlign val="superscript"/>
        <sz val="10"/>
        <rFont val="Times New Roman"/>
        <family val="1"/>
      </rPr>
      <t>++</t>
    </r>
  </si>
  <si>
    <t>During Ten Months</t>
  </si>
  <si>
    <t xml:space="preserve"> Principal Refund and Share   Divestment</t>
  </si>
  <si>
    <t xml:space="preserve"> Table 43</t>
  </si>
  <si>
    <t>Table 44</t>
  </si>
</sst>
</file>

<file path=xl/styles.xml><?xml version="1.0" encoding="utf-8"?>
<styleSheet xmlns="http://schemas.openxmlformats.org/spreadsheetml/2006/main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0.0_)"/>
    <numFmt numFmtId="167" formatCode="0.00_)"/>
    <numFmt numFmtId="168" formatCode="0.000"/>
    <numFmt numFmtId="169" formatCode="_(* #,##0.00_);_(* \(#,##0.00\);_(* \-??_);_(@_)"/>
    <numFmt numFmtId="170" formatCode="0_);[Red]\(0\)"/>
    <numFmt numFmtId="171" formatCode="_(* #,##0_);_(* \(#,##0\);_(* \-??_);_(@_)"/>
    <numFmt numFmtId="172" formatCode="General_)"/>
    <numFmt numFmtId="173" formatCode="#,##0.0"/>
    <numFmt numFmtId="174" formatCode="0_)"/>
    <numFmt numFmtId="175" formatCode="0.000_)"/>
    <numFmt numFmtId="176" formatCode="0.000000"/>
    <numFmt numFmtId="177" formatCode="_-* #,##0.0_-;\-* #,##0.0_-;_-* &quot;-&quot;??_-;_-@_-"/>
    <numFmt numFmtId="178" formatCode="_-* #,##0.00_-;\-* #,##0.00_-;_-* &quot;-&quot;??_-;_-@_-"/>
    <numFmt numFmtId="179" formatCode="_-* #,##0.0000_-;\-* #,##0.0000_-;_-* &quot;-&quot;??_-;_-@_-"/>
    <numFmt numFmtId="180" formatCode="0.000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Times New Roman"/>
      <family val="1"/>
    </font>
    <font>
      <sz val="10"/>
      <name val="Courier"/>
      <family val="3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4"/>
      <name val="AngsanaUPC"/>
      <family val="1"/>
    </font>
    <font>
      <sz val="11"/>
      <color theme="1"/>
      <name val="Calibri"/>
      <family val="2"/>
    </font>
    <font>
      <sz val="10"/>
      <color indexed="8"/>
      <name val="Times New Roman"/>
      <family val="2"/>
    </font>
    <font>
      <sz val="12"/>
      <name val="Helv"/>
    </font>
    <font>
      <sz val="12"/>
      <name val="Univers (WN)"/>
      <family val="2"/>
    </font>
    <font>
      <u/>
      <sz val="11"/>
      <color theme="10"/>
      <name val="Calibri"/>
      <family val="2"/>
    </font>
    <font>
      <b/>
      <sz val="16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</font>
    <font>
      <i/>
      <sz val="10"/>
      <name val="Times New Roman"/>
      <family val="1"/>
    </font>
    <font>
      <b/>
      <vertAlign val="superscript"/>
      <sz val="11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b/>
      <vertAlign val="superscript"/>
      <sz val="10"/>
      <name val="Times New Roman"/>
      <family val="1"/>
    </font>
    <font>
      <b/>
      <i/>
      <vertAlign val="superscript"/>
      <sz val="11"/>
      <name val="Times New Roman"/>
      <family val="1"/>
    </font>
    <font>
      <i/>
      <sz val="9"/>
      <name val="Times New Roman"/>
      <family val="1"/>
    </font>
    <font>
      <b/>
      <vertAlign val="superscript"/>
      <sz val="9"/>
      <name val="Times New Roman"/>
      <family val="1"/>
    </font>
    <font>
      <b/>
      <sz val="18"/>
      <name val="Book Antiqua"/>
      <family val="1"/>
    </font>
    <font>
      <sz val="14"/>
      <name val="Book Antiqua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0"/>
      <name val="Times New Roman"/>
      <family val="1"/>
    </font>
    <font>
      <sz val="9"/>
      <color theme="1"/>
      <name val="Times New Roman"/>
      <family val="1"/>
    </font>
    <font>
      <u/>
      <sz val="10"/>
      <name val="Times New Roman"/>
      <family val="1"/>
    </font>
    <font>
      <u/>
      <sz val="10"/>
      <color theme="10"/>
      <name val="Calibri"/>
      <family val="2"/>
    </font>
    <font>
      <sz val="12"/>
      <name val="Arial"/>
      <family val="2"/>
    </font>
    <font>
      <sz val="9"/>
      <color rgb="FF000000"/>
      <name val="Verdana"/>
      <family val="2"/>
    </font>
    <font>
      <i/>
      <vertAlign val="superscript"/>
      <sz val="10"/>
      <name val="Times New Roman"/>
      <family val="1"/>
    </font>
    <font>
      <b/>
      <sz val="8"/>
      <name val="Times New Roman"/>
      <family val="1"/>
    </font>
    <font>
      <vertAlign val="superscript"/>
      <sz val="8"/>
      <name val="Times New Roman"/>
      <family val="1"/>
    </font>
    <font>
      <sz val="10.5"/>
      <color theme="1"/>
      <name val="Times New Roman"/>
      <family val="1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7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ill="0" applyBorder="0" applyAlignment="0" applyProtection="0"/>
    <xf numFmtId="43" fontId="4" fillId="0" borderId="0" applyFont="0" applyFill="0" applyBorder="0" applyAlignment="0" applyProtection="0"/>
    <xf numFmtId="17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71" fontId="18" fillId="0" borderId="0"/>
    <xf numFmtId="0" fontId="4" fillId="0" borderId="0"/>
    <xf numFmtId="171" fontId="18" fillId="0" borderId="0"/>
    <xf numFmtId="0" fontId="4" fillId="0" borderId="0"/>
    <xf numFmtId="171" fontId="18" fillId="0" borderId="0"/>
    <xf numFmtId="0" fontId="4" fillId="0" borderId="0"/>
    <xf numFmtId="171" fontId="18" fillId="0" borderId="0"/>
    <xf numFmtId="171" fontId="18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171" fontId="18" fillId="0" borderId="0"/>
    <xf numFmtId="0" fontId="4" fillId="0" borderId="0"/>
    <xf numFmtId="171" fontId="18" fillId="0" borderId="0"/>
    <xf numFmtId="0" fontId="4" fillId="0" borderId="0"/>
    <xf numFmtId="171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5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0" fontId="4" fillId="0" borderId="0"/>
    <xf numFmtId="0" fontId="4" fillId="0" borderId="0"/>
    <xf numFmtId="166" fontId="20" fillId="0" borderId="0"/>
    <xf numFmtId="0" fontId="4" fillId="0" borderId="0"/>
    <xf numFmtId="0" fontId="4" fillId="0" borderId="0"/>
    <xf numFmtId="0" fontId="17" fillId="0" borderId="0" applyFont="0" applyFill="0" applyBorder="0" applyAlignment="0" applyProtection="0"/>
    <xf numFmtId="0" fontId="4" fillId="0" borderId="0"/>
    <xf numFmtId="0" fontId="4" fillId="0" borderId="0" applyAlignment="0"/>
    <xf numFmtId="0" fontId="4" fillId="0" borderId="0" applyAlignment="0"/>
    <xf numFmtId="171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 applyAlignment="0"/>
    <xf numFmtId="0" fontId="4" fillId="0" borderId="0" applyAlignment="0"/>
    <xf numFmtId="0" fontId="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18" fillId="0" borderId="0"/>
    <xf numFmtId="0" fontId="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5" fontId="8" fillId="0" borderId="0"/>
    <xf numFmtId="0" fontId="4" fillId="0" borderId="0" applyAlignment="0"/>
    <xf numFmtId="168" fontId="8" fillId="0" borderId="0"/>
    <xf numFmtId="165" fontId="8" fillId="0" borderId="0"/>
    <xf numFmtId="0" fontId="9" fillId="0" borderId="0"/>
    <xf numFmtId="0" fontId="32" fillId="0" borderId="0"/>
    <xf numFmtId="0" fontId="4" fillId="0" borderId="0"/>
    <xf numFmtId="166" fontId="20" fillId="0" borderId="0"/>
    <xf numFmtId="0" fontId="4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5" fontId="8" fillId="0" borderId="0"/>
    <xf numFmtId="43" fontId="1" fillId="0" borderId="0" applyFont="0" applyFill="0" applyBorder="0" applyAlignment="0" applyProtection="0"/>
  </cellStyleXfs>
  <cellXfs count="1899">
    <xf numFmtId="0" fontId="0" fillId="0" borderId="0" xfId="0"/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9" fillId="0" borderId="0" xfId="3" applyFont="1"/>
    <xf numFmtId="0" fontId="14" fillId="0" borderId="0" xfId="3" applyFont="1"/>
    <xf numFmtId="0" fontId="12" fillId="0" borderId="13" xfId="3" applyFont="1" applyBorder="1" applyAlignment="1" applyProtection="1">
      <alignment horizontal="left"/>
    </xf>
    <xf numFmtId="166" fontId="16" fillId="0" borderId="13" xfId="3" applyNumberFormat="1" applyFont="1" applyBorder="1" applyAlignment="1" applyProtection="1">
      <alignment horizontal="right"/>
    </xf>
    <xf numFmtId="166" fontId="16" fillId="0" borderId="14" xfId="3" applyNumberFormat="1" applyFont="1" applyBorder="1" applyAlignment="1" applyProtection="1">
      <alignment horizontal="right"/>
    </xf>
    <xf numFmtId="0" fontId="15" fillId="0" borderId="0" xfId="3" applyFont="1"/>
    <xf numFmtId="43" fontId="15" fillId="0" borderId="0" xfId="4" applyFont="1"/>
    <xf numFmtId="0" fontId="7" fillId="0" borderId="13" xfId="3" applyFont="1" applyBorder="1" applyAlignment="1" applyProtection="1">
      <alignment horizontal="left"/>
    </xf>
    <xf numFmtId="166" fontId="7" fillId="0" borderId="13" xfId="3" applyNumberFormat="1" applyFont="1" applyBorder="1" applyAlignment="1" applyProtection="1">
      <alignment horizontal="right"/>
    </xf>
    <xf numFmtId="166" fontId="7" fillId="0" borderId="14" xfId="3" applyNumberFormat="1" applyFont="1" applyBorder="1" applyAlignment="1" applyProtection="1">
      <alignment horizontal="right"/>
    </xf>
    <xf numFmtId="164" fontId="9" fillId="0" borderId="0" xfId="3" applyNumberFormat="1" applyFont="1"/>
    <xf numFmtId="166" fontId="16" fillId="0" borderId="13" xfId="3" applyNumberFormat="1" applyFont="1" applyFill="1" applyBorder="1" applyAlignment="1">
      <alignment horizontal="right"/>
    </xf>
    <xf numFmtId="168" fontId="15" fillId="0" borderId="0" xfId="3" applyNumberFormat="1" applyFont="1"/>
    <xf numFmtId="168" fontId="9" fillId="0" borderId="0" xfId="3" applyNumberFormat="1" applyFont="1"/>
    <xf numFmtId="166" fontId="16" fillId="3" borderId="25" xfId="3" applyNumberFormat="1" applyFont="1" applyFill="1" applyBorder="1" applyAlignment="1" applyProtection="1">
      <alignment horizontal="right"/>
    </xf>
    <xf numFmtId="166" fontId="16" fillId="0" borderId="26" xfId="3" applyNumberFormat="1" applyFont="1" applyFill="1" applyBorder="1" applyAlignment="1" applyProtection="1">
      <alignment horizontal="right"/>
    </xf>
    <xf numFmtId="2" fontId="9" fillId="0" borderId="0" xfId="3" applyNumberFormat="1" applyFont="1"/>
    <xf numFmtId="0" fontId="12" fillId="0" borderId="27" xfId="3" applyFont="1" applyBorder="1"/>
    <xf numFmtId="166" fontId="16" fillId="0" borderId="13" xfId="3" applyNumberFormat="1" applyFont="1" applyFill="1" applyBorder="1" applyAlignment="1" applyProtection="1">
      <alignment horizontal="right"/>
    </xf>
    <xf numFmtId="0" fontId="9" fillId="0" borderId="27" xfId="3" applyFont="1" applyBorder="1"/>
    <xf numFmtId="0" fontId="16" fillId="0" borderId="27" xfId="3" applyFont="1" applyBorder="1"/>
    <xf numFmtId="167" fontId="7" fillId="0" borderId="13" xfId="3" applyNumberFormat="1" applyFont="1" applyBorder="1" applyAlignment="1" applyProtection="1">
      <alignment horizontal="right"/>
    </xf>
    <xf numFmtId="0" fontId="15" fillId="0" borderId="27" xfId="3" applyFont="1" applyBorder="1"/>
    <xf numFmtId="166" fontId="16" fillId="0" borderId="25" xfId="3" applyNumberFormat="1" applyFont="1" applyFill="1" applyBorder="1" applyAlignment="1" applyProtection="1">
      <alignment horizontal="right"/>
    </xf>
    <xf numFmtId="0" fontId="12" fillId="4" borderId="3" xfId="3" applyFont="1" applyFill="1" applyBorder="1" applyAlignment="1" applyProtection="1">
      <alignment horizontal="center" wrapText="1"/>
      <protection locked="0"/>
    </xf>
    <xf numFmtId="0" fontId="12" fillId="4" borderId="13" xfId="3" applyFont="1" applyFill="1" applyBorder="1" applyAlignment="1" applyProtection="1">
      <alignment vertical="center"/>
      <protection locked="0"/>
    </xf>
    <xf numFmtId="0" fontId="12" fillId="4" borderId="13" xfId="3" applyFont="1" applyFill="1" applyBorder="1" applyAlignment="1" applyProtection="1">
      <alignment vertical="center" wrapText="1"/>
      <protection locked="0"/>
    </xf>
    <xf numFmtId="16" fontId="12" fillId="4" borderId="13" xfId="3" applyNumberFormat="1" applyFont="1" applyFill="1" applyBorder="1" applyAlignment="1" applyProtection="1">
      <alignment vertical="center" wrapText="1"/>
      <protection locked="0"/>
    </xf>
    <xf numFmtId="0" fontId="12" fillId="0" borderId="28" xfId="3" applyFont="1" applyBorder="1"/>
    <xf numFmtId="0" fontId="12" fillId="0" borderId="25" xfId="138" applyFont="1" applyBorder="1"/>
    <xf numFmtId="0" fontId="14" fillId="0" borderId="0" xfId="128" applyFont="1" applyAlignment="1">
      <alignment horizontal="centerContinuous"/>
    </xf>
    <xf numFmtId="0" fontId="14" fillId="0" borderId="0" xfId="128" applyFont="1"/>
    <xf numFmtId="0" fontId="10" fillId="0" borderId="0" xfId="128" applyFont="1" applyAlignment="1">
      <alignment horizontal="centerContinuous"/>
    </xf>
    <xf numFmtId="0" fontId="10" fillId="0" borderId="0" xfId="128" applyFont="1"/>
    <xf numFmtId="0" fontId="12" fillId="0" borderId="0" xfId="128" applyFont="1"/>
    <xf numFmtId="0" fontId="14" fillId="0" borderId="0" xfId="128" applyFont="1" applyBorder="1"/>
    <xf numFmtId="0" fontId="14" fillId="0" borderId="0" xfId="128" applyFont="1" applyAlignment="1">
      <alignment horizontal="center" wrapText="1"/>
    </xf>
    <xf numFmtId="0" fontId="12" fillId="0" borderId="0" xfId="128" applyFont="1" applyAlignment="1">
      <alignment wrapText="1"/>
    </xf>
    <xf numFmtId="0" fontId="14" fillId="0" borderId="0" xfId="128" applyFont="1" applyAlignment="1">
      <alignment horizontal="center"/>
    </xf>
    <xf numFmtId="172" fontId="12" fillId="0" borderId="0" xfId="242" applyNumberFormat="1" applyFont="1" applyAlignment="1" applyProtection="1"/>
    <xf numFmtId="0" fontId="12" fillId="0" borderId="0" xfId="128" applyFont="1" applyBorder="1"/>
    <xf numFmtId="0" fontId="14" fillId="0" borderId="0" xfId="128" applyFont="1" applyFill="1" applyBorder="1"/>
    <xf numFmtId="0" fontId="12" fillId="0" borderId="0" xfId="128" applyFont="1" applyBorder="1" applyAlignment="1">
      <alignment horizontal="left"/>
    </xf>
    <xf numFmtId="0" fontId="4" fillId="0" borderId="0" xfId="227"/>
    <xf numFmtId="0" fontId="11" fillId="4" borderId="31" xfId="78" applyFont="1" applyFill="1" applyBorder="1" applyAlignment="1">
      <alignment horizontal="center"/>
    </xf>
    <xf numFmtId="49" fontId="15" fillId="4" borderId="31" xfId="78" applyNumberFormat="1" applyFont="1" applyFill="1" applyBorder="1" applyAlignment="1">
      <alignment horizontal="center"/>
    </xf>
    <xf numFmtId="0" fontId="11" fillId="4" borderId="31" xfId="78" quotePrefix="1" applyFont="1" applyFill="1" applyBorder="1" applyAlignment="1">
      <alignment horizontal="center"/>
    </xf>
    <xf numFmtId="0" fontId="11" fillId="4" borderId="13" xfId="78" applyFont="1" applyFill="1" applyBorder="1" applyAlignment="1">
      <alignment horizontal="center"/>
    </xf>
    <xf numFmtId="164" fontId="9" fillId="0" borderId="31" xfId="78" applyNumberFormat="1" applyFont="1" applyBorder="1"/>
    <xf numFmtId="164" fontId="9" fillId="0" borderId="31" xfId="78" applyNumberFormat="1" applyFont="1" applyFill="1" applyBorder="1" applyAlignment="1">
      <alignment horizontal="right"/>
    </xf>
    <xf numFmtId="173" fontId="9" fillId="0" borderId="31" xfId="78" applyNumberFormat="1" applyFont="1" applyBorder="1" applyAlignment="1">
      <alignment horizontal="center"/>
    </xf>
    <xf numFmtId="164" fontId="9" fillId="0" borderId="31" xfId="78" applyNumberFormat="1" applyFont="1" applyBorder="1" applyAlignment="1">
      <alignment horizontal="center"/>
    </xf>
    <xf numFmtId="164" fontId="9" fillId="0" borderId="15" xfId="78" applyNumberFormat="1" applyFont="1" applyBorder="1"/>
    <xf numFmtId="164" fontId="9" fillId="0" borderId="15" xfId="78" applyNumberFormat="1" applyFont="1" applyFill="1" applyBorder="1" applyAlignment="1">
      <alignment horizontal="right"/>
    </xf>
    <xf numFmtId="164" fontId="9" fillId="0" borderId="36" xfId="78" applyNumberFormat="1" applyFont="1" applyFill="1" applyBorder="1" applyAlignment="1">
      <alignment horizontal="right"/>
    </xf>
    <xf numFmtId="173" fontId="9" fillId="0" borderId="15" xfId="78" applyNumberFormat="1" applyFont="1" applyBorder="1" applyAlignment="1">
      <alignment horizontal="center"/>
    </xf>
    <xf numFmtId="164" fontId="9" fillId="0" borderId="15" xfId="78" applyNumberFormat="1" applyFont="1" applyBorder="1" applyAlignment="1">
      <alignment horizontal="center"/>
    </xf>
    <xf numFmtId="164" fontId="9" fillId="0" borderId="15" xfId="78" applyNumberFormat="1" applyFont="1" applyBorder="1" applyAlignment="1">
      <alignment horizontal="right"/>
    </xf>
    <xf numFmtId="164" fontId="9" fillId="0" borderId="36" xfId="78" applyNumberFormat="1" applyFont="1" applyBorder="1" applyAlignment="1">
      <alignment horizontal="right"/>
    </xf>
    <xf numFmtId="164" fontId="4" fillId="0" borderId="0" xfId="227" applyNumberFormat="1"/>
    <xf numFmtId="0" fontId="9" fillId="0" borderId="0" xfId="78" applyFont="1"/>
    <xf numFmtId="0" fontId="14" fillId="0" borderId="0" xfId="78" applyFont="1"/>
    <xf numFmtId="164" fontId="14" fillId="0" borderId="0" xfId="78" applyNumberFormat="1" applyFont="1"/>
    <xf numFmtId="0" fontId="26" fillId="5" borderId="38" xfId="0" applyFont="1" applyFill="1" applyBorder="1" applyAlignment="1">
      <alignment horizontal="center" wrapText="1"/>
    </xf>
    <xf numFmtId="0" fontId="26" fillId="5" borderId="13" xfId="2" applyFont="1" applyFill="1" applyBorder="1" applyAlignment="1">
      <alignment horizontal="center"/>
    </xf>
    <xf numFmtId="0" fontId="26" fillId="5" borderId="14" xfId="2" applyFont="1" applyFill="1" applyBorder="1" applyAlignment="1">
      <alignment horizontal="center"/>
    </xf>
    <xf numFmtId="0" fontId="27" fillId="5" borderId="27" xfId="2" applyFont="1" applyFill="1" applyBorder="1" applyAlignment="1">
      <alignment horizontal="center"/>
    </xf>
    <xf numFmtId="0" fontId="27" fillId="5" borderId="13" xfId="2" applyFont="1" applyFill="1" applyBorder="1" applyAlignment="1">
      <alignment horizontal="center"/>
    </xf>
    <xf numFmtId="0" fontId="27" fillId="5" borderId="13" xfId="2" applyFont="1" applyFill="1" applyBorder="1" applyAlignment="1">
      <alignment horizontal="center" vertical="center"/>
    </xf>
    <xf numFmtId="0" fontId="27" fillId="5" borderId="14" xfId="2" applyFont="1" applyFill="1" applyBorder="1" applyAlignment="1">
      <alignment horizontal="center" vertical="center"/>
    </xf>
    <xf numFmtId="164" fontId="0" fillId="0" borderId="0" xfId="0" applyNumberFormat="1"/>
    <xf numFmtId="0" fontId="1" fillId="0" borderId="0" xfId="2"/>
    <xf numFmtId="172" fontId="15" fillId="2" borderId="9" xfId="250" applyNumberFormat="1" applyFont="1" applyFill="1" applyBorder="1" applyAlignment="1" applyProtection="1">
      <alignment horizontal="center" vertical="center"/>
    </xf>
    <xf numFmtId="172" fontId="15" fillId="2" borderId="13" xfId="250" applyNumberFormat="1" applyFont="1" applyFill="1" applyBorder="1" applyAlignment="1" applyProtection="1">
      <alignment horizontal="center" vertical="center"/>
    </xf>
    <xf numFmtId="172" fontId="15" fillId="2" borderId="14" xfId="250" applyNumberFormat="1" applyFont="1" applyFill="1" applyBorder="1" applyAlignment="1" applyProtection="1">
      <alignment horizontal="center" vertical="center"/>
    </xf>
    <xf numFmtId="172" fontId="9" fillId="0" borderId="6" xfId="250" applyNumberFormat="1" applyFont="1" applyBorder="1" applyAlignment="1" applyProtection="1">
      <alignment horizontal="left" vertical="center"/>
    </xf>
    <xf numFmtId="164" fontId="9" fillId="0" borderId="15" xfId="10" applyNumberFormat="1" applyFont="1" applyBorder="1" applyAlignment="1" applyProtection="1">
      <alignment horizontal="center" vertical="center"/>
    </xf>
    <xf numFmtId="166" fontId="9" fillId="0" borderId="15" xfId="250" applyNumberFormat="1" applyFont="1" applyBorder="1" applyAlignment="1" applyProtection="1">
      <alignment horizontal="center" vertical="center"/>
    </xf>
    <xf numFmtId="166" fontId="9" fillId="0" borderId="31" xfId="250" applyNumberFormat="1" applyFont="1" applyBorder="1" applyAlignment="1" applyProtection="1">
      <alignment horizontal="center" vertical="center"/>
    </xf>
    <xf numFmtId="166" fontId="9" fillId="0" borderId="30" xfId="250" applyNumberFormat="1" applyFont="1" applyBorder="1" applyAlignment="1" applyProtection="1">
      <alignment horizontal="center" vertical="center"/>
    </xf>
    <xf numFmtId="166" fontId="9" fillId="0" borderId="16" xfId="250" applyNumberFormat="1" applyFont="1" applyBorder="1" applyAlignment="1" applyProtection="1">
      <alignment horizontal="center" vertical="center"/>
    </xf>
    <xf numFmtId="164" fontId="9" fillId="0" borderId="15" xfId="10" applyNumberFormat="1" applyFont="1" applyFill="1" applyBorder="1" applyAlignment="1" applyProtection="1">
      <alignment horizontal="center" vertical="center"/>
    </xf>
    <xf numFmtId="172" fontId="9" fillId="0" borderId="15" xfId="250" applyNumberFormat="1" applyFont="1" applyFill="1" applyBorder="1" applyAlignment="1" applyProtection="1">
      <alignment horizontal="center" vertical="center"/>
    </xf>
    <xf numFmtId="164" fontId="9" fillId="0" borderId="15" xfId="250" applyNumberFormat="1" applyFont="1" applyFill="1" applyBorder="1" applyAlignment="1" applyProtection="1">
      <alignment horizontal="center" vertical="center"/>
    </xf>
    <xf numFmtId="164" fontId="9" fillId="0" borderId="30" xfId="250" applyNumberFormat="1" applyFont="1" applyFill="1" applyBorder="1" applyAlignment="1" applyProtection="1">
      <alignment horizontal="center" vertical="center"/>
    </xf>
    <xf numFmtId="172" fontId="9" fillId="0" borderId="16" xfId="250" applyNumberFormat="1" applyFont="1" applyFill="1" applyBorder="1" applyAlignment="1" applyProtection="1">
      <alignment horizontal="center" vertical="center"/>
    </xf>
    <xf numFmtId="164" fontId="9" fillId="0" borderId="15" xfId="10" applyNumberFormat="1" applyFont="1" applyBorder="1" applyAlignment="1">
      <alignment horizontal="center" vertical="center"/>
    </xf>
    <xf numFmtId="164" fontId="9" fillId="0" borderId="15" xfId="250" applyNumberFormat="1" applyFont="1" applyBorder="1" applyAlignment="1">
      <alignment horizontal="center" vertical="center"/>
    </xf>
    <xf numFmtId="164" fontId="9" fillId="0" borderId="30" xfId="250" applyNumberFormat="1" applyFont="1" applyBorder="1" applyAlignment="1">
      <alignment horizontal="center" vertical="center"/>
    </xf>
    <xf numFmtId="164" fontId="9" fillId="0" borderId="16" xfId="250" applyNumberFormat="1" applyFont="1" applyBorder="1" applyAlignment="1">
      <alignment horizontal="center" vertical="center"/>
    </xf>
    <xf numFmtId="166" fontId="9" fillId="0" borderId="9" xfId="250" applyNumberFormat="1" applyFont="1" applyBorder="1" applyAlignment="1" applyProtection="1">
      <alignment horizontal="center" vertical="center"/>
    </xf>
    <xf numFmtId="164" fontId="9" fillId="0" borderId="42" xfId="250" applyNumberFormat="1" applyFont="1" applyBorder="1" applyAlignment="1">
      <alignment horizontal="center" vertical="center"/>
    </xf>
    <xf numFmtId="172" fontId="15" fillId="0" borderId="28" xfId="250" applyNumberFormat="1" applyFont="1" applyBorder="1" applyAlignment="1" applyProtection="1">
      <alignment horizontal="center" vertical="center"/>
    </xf>
    <xf numFmtId="164" fontId="15" fillId="0" borderId="25" xfId="250" applyNumberFormat="1" applyFont="1" applyBorder="1" applyAlignment="1">
      <alignment horizontal="center" vertical="center"/>
    </xf>
    <xf numFmtId="164" fontId="15" fillId="0" borderId="43" xfId="250" applyNumberFormat="1" applyFont="1" applyBorder="1" applyAlignment="1">
      <alignment horizontal="center" vertical="center"/>
    </xf>
    <xf numFmtId="164" fontId="15" fillId="0" borderId="26" xfId="250" applyNumberFormat="1" applyFont="1" applyBorder="1" applyAlignment="1">
      <alignment horizontal="center" vertical="center"/>
    </xf>
    <xf numFmtId="0" fontId="1" fillId="0" borderId="0" xfId="2" applyFont="1"/>
    <xf numFmtId="172" fontId="28" fillId="0" borderId="44" xfId="250" applyNumberFormat="1" applyFont="1" applyFill="1" applyBorder="1" applyAlignment="1" applyProtection="1">
      <alignment horizontal="left" vertical="center"/>
    </xf>
    <xf numFmtId="0" fontId="1" fillId="0" borderId="0" xfId="2" applyAlignment="1">
      <alignment horizontal="center"/>
    </xf>
    <xf numFmtId="172" fontId="28" fillId="0" borderId="0" xfId="250" applyNumberFormat="1" applyFont="1" applyFill="1" applyBorder="1" applyAlignment="1" applyProtection="1">
      <alignment horizontal="left" vertical="center"/>
    </xf>
    <xf numFmtId="166" fontId="1" fillId="0" borderId="0" xfId="2" applyNumberFormat="1"/>
    <xf numFmtId="164" fontId="24" fillId="0" borderId="0" xfId="0" applyNumberFormat="1" applyFont="1"/>
    <xf numFmtId="0" fontId="4" fillId="0" borderId="0" xfId="78"/>
    <xf numFmtId="164" fontId="4" fillId="0" borderId="0" xfId="78" applyNumberFormat="1"/>
    <xf numFmtId="0" fontId="9" fillId="0" borderId="0" xfId="249" applyFont="1"/>
    <xf numFmtId="0" fontId="15" fillId="0" borderId="0" xfId="249" applyFont="1" applyAlignment="1"/>
    <xf numFmtId="0" fontId="26" fillId="4" borderId="13" xfId="2" applyFont="1" applyFill="1" applyBorder="1" applyAlignment="1">
      <alignment horizontal="center"/>
    </xf>
    <xf numFmtId="0" fontId="15" fillId="2" borderId="33" xfId="249" applyFont="1" applyFill="1" applyBorder="1" applyAlignment="1">
      <alignment horizontal="center"/>
    </xf>
    <xf numFmtId="0" fontId="15" fillId="2" borderId="31" xfId="249" applyFont="1" applyFill="1" applyBorder="1" applyAlignment="1">
      <alignment horizontal="center"/>
    </xf>
    <xf numFmtId="0" fontId="15" fillId="2" borderId="34" xfId="249" applyFont="1" applyFill="1" applyBorder="1" applyAlignment="1">
      <alignment horizontal="center"/>
    </xf>
    <xf numFmtId="0" fontId="15" fillId="2" borderId="46" xfId="249" applyFont="1" applyFill="1" applyBorder="1" applyAlignment="1">
      <alignment horizontal="center"/>
    </xf>
    <xf numFmtId="0" fontId="9" fillId="2" borderId="47" xfId="249" applyNumberFormat="1" applyFont="1" applyFill="1" applyBorder="1" applyAlignment="1">
      <alignment horizontal="center"/>
    </xf>
    <xf numFmtId="0" fontId="15" fillId="2" borderId="13" xfId="249" applyFont="1" applyFill="1" applyBorder="1" applyAlignment="1">
      <alignment horizontal="center"/>
    </xf>
    <xf numFmtId="0" fontId="15" fillId="2" borderId="7" xfId="249" applyFont="1" applyFill="1" applyBorder="1" applyAlignment="1">
      <alignment horizontal="center"/>
    </xf>
    <xf numFmtId="0" fontId="15" fillId="2" borderId="8" xfId="249" applyFont="1" applyFill="1" applyBorder="1" applyAlignment="1">
      <alignment horizontal="center"/>
    </xf>
    <xf numFmtId="0" fontId="15" fillId="2" borderId="10" xfId="249" applyFont="1" applyFill="1" applyBorder="1" applyAlignment="1">
      <alignment horizontal="center"/>
    </xf>
    <xf numFmtId="0" fontId="15" fillId="2" borderId="9" xfId="249" applyFont="1" applyFill="1" applyBorder="1" applyAlignment="1">
      <alignment horizontal="center"/>
    </xf>
    <xf numFmtId="0" fontId="15" fillId="2" borderId="48" xfId="249" applyFont="1" applyFill="1" applyBorder="1" applyAlignment="1">
      <alignment horizontal="center"/>
    </xf>
    <xf numFmtId="0" fontId="15" fillId="2" borderId="42" xfId="249" applyFont="1" applyFill="1" applyBorder="1" applyAlignment="1">
      <alignment horizontal="center"/>
    </xf>
    <xf numFmtId="2" fontId="15" fillId="0" borderId="13" xfId="249" applyNumberFormat="1" applyFont="1" applyBorder="1" applyAlignment="1">
      <alignment horizontal="center" vertical="center"/>
    </xf>
    <xf numFmtId="164" fontId="15" fillId="0" borderId="13" xfId="251" applyNumberFormat="1" applyFont="1" applyBorder="1" applyAlignment="1">
      <alignment horizontal="right" vertical="center"/>
    </xf>
    <xf numFmtId="164" fontId="15" fillId="0" borderId="13" xfId="251" applyNumberFormat="1" applyFont="1" applyBorder="1" applyAlignment="1">
      <alignment horizontal="center" vertical="center"/>
    </xf>
    <xf numFmtId="164" fontId="15" fillId="0" borderId="13" xfId="251" applyNumberFormat="1" applyFont="1" applyFill="1" applyBorder="1" applyAlignment="1">
      <alignment horizontal="center" vertical="center"/>
    </xf>
    <xf numFmtId="164" fontId="9" fillId="0" borderId="0" xfId="249" applyNumberFormat="1" applyFont="1"/>
    <xf numFmtId="2" fontId="9" fillId="0" borderId="13" xfId="249" applyNumberFormat="1" applyFont="1" applyBorder="1" applyAlignment="1">
      <alignment horizontal="center" vertical="center"/>
    </xf>
    <xf numFmtId="164" fontId="9" fillId="0" borderId="13" xfId="251" applyNumberFormat="1" applyFont="1" applyBorder="1" applyAlignment="1">
      <alignment horizontal="right" vertical="center"/>
    </xf>
    <xf numFmtId="164" fontId="15" fillId="0" borderId="13" xfId="251" applyNumberFormat="1" applyFont="1" applyBorder="1" applyAlignment="1">
      <alignment vertical="center"/>
    </xf>
    <xf numFmtId="164" fontId="15" fillId="0" borderId="0" xfId="249" applyNumberFormat="1" applyFont="1"/>
    <xf numFmtId="0" fontId="15" fillId="0" borderId="0" xfId="249" applyFont="1"/>
    <xf numFmtId="164" fontId="9" fillId="0" borderId="13" xfId="251" applyNumberFormat="1" applyFont="1" applyBorder="1" applyAlignment="1">
      <alignment vertical="center"/>
    </xf>
    <xf numFmtId="0" fontId="9" fillId="0" borderId="0" xfId="249" applyFont="1" applyBorder="1"/>
    <xf numFmtId="172" fontId="9" fillId="0" borderId="0" xfId="252" applyNumberFormat="1" applyFont="1"/>
    <xf numFmtId="172" fontId="9" fillId="0" borderId="0" xfId="253" applyNumberFormat="1" applyFont="1"/>
    <xf numFmtId="172" fontId="9" fillId="0" borderId="0" xfId="253" applyNumberFormat="1" applyFont="1" applyFill="1"/>
    <xf numFmtId="172" fontId="9" fillId="0" borderId="45" xfId="253" applyNumberFormat="1" applyFont="1" applyBorder="1" applyAlignment="1" applyProtection="1">
      <alignment horizontal="centerContinuous"/>
    </xf>
    <xf numFmtId="172" fontId="9" fillId="0" borderId="8" xfId="253" applyNumberFormat="1" applyFont="1" applyBorder="1" applyAlignment="1">
      <alignment horizontal="centerContinuous"/>
    </xf>
    <xf numFmtId="164" fontId="9" fillId="0" borderId="0" xfId="253" applyNumberFormat="1" applyFont="1"/>
    <xf numFmtId="172" fontId="13" fillId="2" borderId="13" xfId="253" applyNumberFormat="1" applyFont="1" applyFill="1" applyBorder="1" applyAlignment="1" applyProtection="1">
      <alignment horizontal="center" vertical="center"/>
    </xf>
    <xf numFmtId="172" fontId="13" fillId="2" borderId="9" xfId="253" applyNumberFormat="1" applyFont="1" applyFill="1" applyBorder="1" applyAlignment="1" applyProtection="1">
      <alignment horizontal="center" vertical="center"/>
    </xf>
    <xf numFmtId="172" fontId="13" fillId="2" borderId="8" xfId="253" applyNumberFormat="1" applyFont="1" applyFill="1" applyBorder="1" applyAlignment="1" applyProtection="1">
      <alignment horizontal="center" vertical="center"/>
    </xf>
    <xf numFmtId="172" fontId="13" fillId="2" borderId="42" xfId="253" applyNumberFormat="1" applyFont="1" applyFill="1" applyBorder="1" applyAlignment="1" applyProtection="1">
      <alignment horizontal="center" vertical="center"/>
    </xf>
    <xf numFmtId="172" fontId="9" fillId="0" borderId="32" xfId="253" applyNumberFormat="1" applyFont="1" applyBorder="1" applyAlignment="1" applyProtection="1">
      <alignment horizontal="center"/>
    </xf>
    <xf numFmtId="172" fontId="30" fillId="0" borderId="6" xfId="253" applyNumberFormat="1" applyFont="1" applyBorder="1" applyAlignment="1" applyProtection="1">
      <alignment horizontal="left" vertical="center"/>
    </xf>
    <xf numFmtId="164" fontId="30" fillId="0" borderId="15" xfId="253" applyNumberFormat="1" applyFont="1" applyBorder="1" applyAlignment="1">
      <alignment horizontal="center" vertical="center"/>
    </xf>
    <xf numFmtId="164" fontId="30" fillId="0" borderId="30" xfId="253" applyNumberFormat="1" applyFont="1" applyBorder="1" applyAlignment="1">
      <alignment horizontal="center" vertical="center"/>
    </xf>
    <xf numFmtId="164" fontId="30" fillId="0" borderId="31" xfId="253" applyNumberFormat="1" applyFont="1" applyBorder="1" applyAlignment="1">
      <alignment horizontal="center" vertical="center"/>
    </xf>
    <xf numFmtId="164" fontId="30" fillId="0" borderId="16" xfId="253" applyNumberFormat="1" applyFont="1" applyBorder="1" applyAlignment="1">
      <alignment horizontal="center" vertical="center"/>
    </xf>
    <xf numFmtId="164" fontId="30" fillId="0" borderId="9" xfId="253" applyNumberFormat="1" applyFont="1" applyBorder="1" applyAlignment="1">
      <alignment horizontal="center" vertical="center"/>
    </xf>
    <xf numFmtId="172" fontId="13" fillId="0" borderId="28" xfId="253" applyNumberFormat="1" applyFont="1" applyBorder="1" applyAlignment="1" applyProtection="1">
      <alignment horizontal="center" vertical="center"/>
    </xf>
    <xf numFmtId="164" fontId="13" fillId="0" borderId="49" xfId="253" applyNumberFormat="1" applyFont="1" applyBorder="1" applyAlignment="1">
      <alignment horizontal="center" vertical="center"/>
    </xf>
    <xf numFmtId="164" fontId="13" fillId="0" borderId="43" xfId="253" applyNumberFormat="1" applyFont="1" applyBorder="1" applyAlignment="1">
      <alignment horizontal="center" vertical="center"/>
    </xf>
    <xf numFmtId="164" fontId="13" fillId="0" borderId="25" xfId="253" applyNumberFormat="1" applyFont="1" applyBorder="1" applyAlignment="1">
      <alignment horizontal="center" vertical="center"/>
    </xf>
    <xf numFmtId="164" fontId="13" fillId="0" borderId="26" xfId="253" applyNumberFormat="1" applyFont="1" applyBorder="1" applyAlignment="1">
      <alignment horizontal="center" vertical="center"/>
    </xf>
    <xf numFmtId="172" fontId="9" fillId="0" borderId="0" xfId="253" applyNumberFormat="1" applyFont="1" applyAlignment="1" applyProtection="1">
      <alignment horizontal="left"/>
    </xf>
    <xf numFmtId="172" fontId="9" fillId="0" borderId="0" xfId="253" applyNumberFormat="1" applyFont="1" applyBorder="1"/>
    <xf numFmtId="172" fontId="9" fillId="0" borderId="0" xfId="253" applyNumberFormat="1" applyFont="1" applyBorder="1" applyAlignment="1" applyProtection="1">
      <alignment horizontal="center" vertical="center"/>
    </xf>
    <xf numFmtId="0" fontId="15" fillId="0" borderId="0" xfId="249" applyFont="1" applyAlignment="1">
      <alignment horizontal="center"/>
    </xf>
    <xf numFmtId="0" fontId="12" fillId="5" borderId="4" xfId="249" applyFont="1" applyFill="1" applyBorder="1" applyAlignment="1">
      <alignment horizontal="center"/>
    </xf>
    <xf numFmtId="0" fontId="4" fillId="5" borderId="50" xfId="0" quotePrefix="1" applyFont="1" applyFill="1" applyBorder="1" applyAlignment="1" applyProtection="1">
      <alignment horizontal="center" vertical="center"/>
    </xf>
    <xf numFmtId="0" fontId="12" fillId="5" borderId="9" xfId="249" applyFont="1" applyFill="1" applyBorder="1" applyAlignment="1">
      <alignment horizontal="center"/>
    </xf>
    <xf numFmtId="0" fontId="9" fillId="5" borderId="13" xfId="249" applyFont="1" applyFill="1" applyBorder="1" applyAlignment="1">
      <alignment horizontal="center"/>
    </xf>
    <xf numFmtId="0" fontId="9" fillId="5" borderId="36" xfId="249" applyFont="1" applyFill="1" applyBorder="1" applyAlignment="1">
      <alignment horizontal="center"/>
    </xf>
    <xf numFmtId="0" fontId="4" fillId="5" borderId="13" xfId="249" applyFont="1" applyFill="1" applyBorder="1" applyAlignment="1">
      <alignment horizontal="center"/>
    </xf>
    <xf numFmtId="0" fontId="12" fillId="0" borderId="45" xfId="249" applyFont="1" applyBorder="1" applyAlignment="1">
      <alignment vertical="center"/>
    </xf>
    <xf numFmtId="164" fontId="15" fillId="0" borderId="13" xfId="0" applyNumberFormat="1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0" fontId="15" fillId="0" borderId="6" xfId="249" applyFont="1" applyBorder="1" applyAlignment="1">
      <alignment horizontal="center"/>
    </xf>
    <xf numFmtId="164" fontId="15" fillId="0" borderId="13" xfId="249" applyNumberFormat="1" applyFont="1" applyBorder="1" applyAlignment="1">
      <alignment horizontal="center" vertical="center"/>
    </xf>
    <xf numFmtId="164" fontId="15" fillId="0" borderId="14" xfId="249" applyNumberFormat="1" applyFont="1" applyBorder="1" applyAlignment="1">
      <alignment horizontal="center" vertical="center"/>
    </xf>
    <xf numFmtId="0" fontId="15" fillId="0" borderId="6" xfId="249" applyFont="1" applyBorder="1"/>
    <xf numFmtId="164" fontId="9" fillId="0" borderId="13" xfId="249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4" xfId="249" applyNumberFormat="1" applyFont="1" applyBorder="1" applyAlignment="1">
      <alignment horizontal="center" vertical="center"/>
    </xf>
    <xf numFmtId="164" fontId="15" fillId="0" borderId="13" xfId="254" applyNumberFormat="1" applyFont="1" applyBorder="1" applyAlignment="1">
      <alignment horizontal="center" vertical="center"/>
    </xf>
    <xf numFmtId="164" fontId="9" fillId="0" borderId="13" xfId="254" applyNumberFormat="1" applyFont="1" applyBorder="1" applyAlignment="1">
      <alignment horizontal="center" vertical="center"/>
    </xf>
    <xf numFmtId="164" fontId="15" fillId="0" borderId="13" xfId="254" applyNumberFormat="1" applyFont="1" applyFill="1" applyBorder="1" applyAlignment="1">
      <alignment horizontal="center" vertical="center"/>
    </xf>
    <xf numFmtId="164" fontId="15" fillId="0" borderId="13" xfId="249" applyNumberFormat="1" applyFont="1" applyFill="1" applyBorder="1" applyAlignment="1">
      <alignment horizontal="center" vertical="center"/>
    </xf>
    <xf numFmtId="164" fontId="15" fillId="0" borderId="14" xfId="249" applyNumberFormat="1" applyFont="1" applyFill="1" applyBorder="1" applyAlignment="1">
      <alignment horizontal="center" vertical="center"/>
    </xf>
    <xf numFmtId="164" fontId="31" fillId="0" borderId="14" xfId="249" applyNumberFormat="1" applyFont="1" applyBorder="1" applyAlignment="1">
      <alignment horizontal="center" vertical="center"/>
    </xf>
    <xf numFmtId="0" fontId="9" fillId="0" borderId="6" xfId="249" applyFont="1" applyBorder="1" applyAlignment="1">
      <alignment horizontal="center"/>
    </xf>
    <xf numFmtId="0" fontId="15" fillId="0" borderId="21" xfId="249" applyFont="1" applyBorder="1"/>
    <xf numFmtId="164" fontId="9" fillId="0" borderId="25" xfId="249" applyNumberFormat="1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 vertical="center"/>
    </xf>
    <xf numFmtId="164" fontId="9" fillId="0" borderId="26" xfId="249" applyNumberFormat="1" applyFont="1" applyBorder="1" applyAlignment="1">
      <alignment horizontal="center" vertical="center"/>
    </xf>
    <xf numFmtId="0" fontId="2" fillId="0" borderId="0" xfId="249" applyFont="1"/>
    <xf numFmtId="0" fontId="4" fillId="0" borderId="0" xfId="249" applyFill="1" applyBorder="1"/>
    <xf numFmtId="0" fontId="4" fillId="0" borderId="0" xfId="249"/>
    <xf numFmtId="0" fontId="4" fillId="0" borderId="0" xfId="249" applyAlignment="1">
      <alignment horizontal="center"/>
    </xf>
    <xf numFmtId="0" fontId="4" fillId="0" borderId="0" xfId="249" applyFont="1" applyAlignment="1">
      <alignment horizontal="center"/>
    </xf>
    <xf numFmtId="0" fontId="9" fillId="0" borderId="0" xfId="249" applyFont="1" applyAlignment="1">
      <alignment horizontal="center"/>
    </xf>
    <xf numFmtId="0" fontId="9" fillId="0" borderId="0" xfId="255" applyFont="1"/>
    <xf numFmtId="0" fontId="9" fillId="0" borderId="0" xfId="255" applyFont="1" applyFill="1" applyBorder="1"/>
    <xf numFmtId="0" fontId="15" fillId="0" borderId="0" xfId="255" applyFont="1" applyFill="1" applyBorder="1" applyAlignment="1">
      <alignment horizontal="center"/>
    </xf>
    <xf numFmtId="0" fontId="15" fillId="0" borderId="2" xfId="255" applyFont="1" applyFill="1" applyBorder="1"/>
    <xf numFmtId="0" fontId="15" fillId="0" borderId="44" xfId="255" applyFont="1" applyFill="1" applyBorder="1" applyAlignment="1" applyProtection="1">
      <alignment horizontal="center"/>
    </xf>
    <xf numFmtId="174" fontId="15" fillId="0" borderId="44" xfId="255" applyNumberFormat="1" applyFont="1" applyFill="1" applyBorder="1" applyAlignment="1">
      <alignment horizontal="center"/>
    </xf>
    <xf numFmtId="174" fontId="15" fillId="0" borderId="51" xfId="255" applyNumberFormat="1" applyFont="1" applyFill="1" applyBorder="1" applyAlignment="1">
      <alignment horizontal="center"/>
    </xf>
    <xf numFmtId="0" fontId="15" fillId="0" borderId="6" xfId="255" quotePrefix="1" applyFont="1" applyFill="1" applyBorder="1" applyAlignment="1">
      <alignment horizontal="left"/>
    </xf>
    <xf numFmtId="174" fontId="15" fillId="0" borderId="0" xfId="255" applyNumberFormat="1" applyFont="1" applyFill="1" applyBorder="1" applyAlignment="1">
      <alignment horizontal="center"/>
    </xf>
    <xf numFmtId="174" fontId="15" fillId="0" borderId="30" xfId="255" applyNumberFormat="1" applyFont="1" applyFill="1" applyBorder="1" applyAlignment="1">
      <alignment horizontal="center"/>
    </xf>
    <xf numFmtId="0" fontId="15" fillId="0" borderId="12" xfId="255" applyFont="1" applyFill="1" applyBorder="1"/>
    <xf numFmtId="0" fontId="15" fillId="0" borderId="10" xfId="255" applyFont="1" applyFill="1" applyBorder="1" applyAlignment="1" applyProtection="1">
      <alignment horizontal="center"/>
    </xf>
    <xf numFmtId="0" fontId="15" fillId="0" borderId="48" xfId="255" applyFont="1" applyFill="1" applyBorder="1" applyAlignment="1" applyProtection="1">
      <alignment horizontal="center"/>
    </xf>
    <xf numFmtId="0" fontId="15" fillId="0" borderId="32" xfId="255" quotePrefix="1" applyFont="1" applyFill="1" applyBorder="1" applyAlignment="1" applyProtection="1">
      <alignment horizontal="center"/>
    </xf>
    <xf numFmtId="174" fontId="15" fillId="0" borderId="8" xfId="255" applyNumberFormat="1" applyFont="1" applyFill="1" applyBorder="1" applyAlignment="1" applyProtection="1">
      <alignment horizontal="right"/>
    </xf>
    <xf numFmtId="174" fontId="15" fillId="0" borderId="32" xfId="255" applyNumberFormat="1" applyFont="1" applyFill="1" applyBorder="1" applyAlignment="1" applyProtection="1">
      <alignment horizontal="center"/>
    </xf>
    <xf numFmtId="174" fontId="15" fillId="0" borderId="11" xfId="255" applyNumberFormat="1" applyFont="1" applyFill="1" applyBorder="1" applyAlignment="1" applyProtection="1">
      <alignment horizontal="center"/>
    </xf>
    <xf numFmtId="167" fontId="9" fillId="0" borderId="27" xfId="255" applyNumberFormat="1" applyFont="1" applyFill="1" applyBorder="1" applyAlignment="1" applyProtection="1">
      <alignment horizontal="left"/>
    </xf>
    <xf numFmtId="166" fontId="9" fillId="0" borderId="45" xfId="255" applyNumberFormat="1" applyFont="1" applyFill="1" applyBorder="1" applyProtection="1"/>
    <xf numFmtId="166" fontId="9" fillId="0" borderId="8" xfId="255" applyNumberFormat="1" applyFont="1" applyFill="1" applyBorder="1" applyProtection="1"/>
    <xf numFmtId="166" fontId="9" fillId="0" borderId="7" xfId="255" applyNumberFormat="1" applyFont="1" applyFill="1" applyBorder="1" applyProtection="1"/>
    <xf numFmtId="174" fontId="34" fillId="0" borderId="8" xfId="255" applyNumberFormat="1" applyFont="1" applyFill="1" applyBorder="1" applyAlignment="1" applyProtection="1">
      <alignment horizontal="left"/>
    </xf>
    <xf numFmtId="174" fontId="34" fillId="0" borderId="8" xfId="255" quotePrefix="1" applyNumberFormat="1" applyFont="1" applyFill="1" applyBorder="1" applyAlignment="1" applyProtection="1"/>
    <xf numFmtId="166" fontId="9" fillId="0" borderId="54" xfId="255" applyNumberFormat="1" applyFont="1" applyFill="1" applyBorder="1" applyProtection="1"/>
    <xf numFmtId="167" fontId="9" fillId="0" borderId="6" xfId="255" quotePrefix="1" applyNumberFormat="1" applyFont="1" applyFill="1" applyBorder="1" applyAlignment="1" applyProtection="1">
      <alignment horizontal="left"/>
    </xf>
    <xf numFmtId="166" fontId="9" fillId="0" borderId="0" xfId="255" applyNumberFormat="1" applyFont="1" applyFill="1" applyBorder="1" applyProtection="1"/>
    <xf numFmtId="166" fontId="9" fillId="0" borderId="30" xfId="255" applyNumberFormat="1" applyFont="1" applyFill="1" applyBorder="1" applyProtection="1"/>
    <xf numFmtId="166" fontId="9" fillId="0" borderId="36" xfId="255" applyNumberFormat="1" applyFont="1" applyFill="1" applyBorder="1" applyProtection="1"/>
    <xf numFmtId="174" fontId="9" fillId="0" borderId="30" xfId="255" applyNumberFormat="1" applyFont="1" applyFill="1" applyBorder="1" applyProtection="1"/>
    <xf numFmtId="166" fontId="9" fillId="0" borderId="55" xfId="255" applyNumberFormat="1" applyFont="1" applyFill="1" applyBorder="1" applyProtection="1"/>
    <xf numFmtId="167" fontId="9" fillId="0" borderId="6" xfId="255" applyNumberFormat="1" applyFont="1" applyFill="1" applyBorder="1" applyAlignment="1" applyProtection="1">
      <alignment horizontal="left"/>
    </xf>
    <xf numFmtId="0" fontId="9" fillId="0" borderId="0" xfId="255" applyFont="1" applyBorder="1"/>
    <xf numFmtId="174" fontId="34" fillId="0" borderId="8" xfId="255" quotePrefix="1" applyNumberFormat="1" applyFont="1" applyFill="1" applyBorder="1" applyAlignment="1" applyProtection="1">
      <alignment horizontal="left"/>
    </xf>
    <xf numFmtId="166" fontId="35" fillId="0" borderId="0" xfId="255" applyNumberFormat="1" applyFont="1" applyFill="1" applyBorder="1" applyProtection="1"/>
    <xf numFmtId="166" fontId="35" fillId="0" borderId="30" xfId="255" applyNumberFormat="1" applyFont="1" applyFill="1" applyBorder="1" applyProtection="1"/>
    <xf numFmtId="166" fontId="35" fillId="0" borderId="55" xfId="255" applyNumberFormat="1" applyFont="1" applyFill="1" applyBorder="1" applyProtection="1"/>
    <xf numFmtId="0" fontId="9" fillId="0" borderId="30" xfId="255" applyFont="1" applyFill="1" applyBorder="1"/>
    <xf numFmtId="174" fontId="36" fillId="0" borderId="30" xfId="255" quotePrefix="1" applyNumberFormat="1" applyFont="1" applyFill="1" applyBorder="1" applyAlignment="1" applyProtection="1">
      <alignment horizontal="left"/>
    </xf>
    <xf numFmtId="174" fontId="34" fillId="0" borderId="30" xfId="255" applyNumberFormat="1" applyFont="1" applyFill="1" applyBorder="1" applyAlignment="1" applyProtection="1">
      <alignment horizontal="left"/>
    </xf>
    <xf numFmtId="174" fontId="34" fillId="0" borderId="30" xfId="255" quotePrefix="1" applyNumberFormat="1" applyFont="1" applyFill="1" applyBorder="1" applyAlignment="1" applyProtection="1">
      <alignment horizontal="left"/>
    </xf>
    <xf numFmtId="174" fontId="9" fillId="0" borderId="8" xfId="255" applyNumberFormat="1" applyFont="1" applyFill="1" applyBorder="1" applyProtection="1"/>
    <xf numFmtId="164" fontId="9" fillId="0" borderId="55" xfId="255" applyNumberFormat="1" applyFont="1" applyFill="1" applyBorder="1" applyProtection="1"/>
    <xf numFmtId="167" fontId="9" fillId="0" borderId="12" xfId="255" quotePrefix="1" applyNumberFormat="1" applyFont="1" applyFill="1" applyBorder="1" applyAlignment="1" applyProtection="1">
      <alignment horizontal="left"/>
    </xf>
    <xf numFmtId="166" fontId="9" fillId="0" borderId="48" xfId="255" applyNumberFormat="1" applyFont="1" applyFill="1" applyBorder="1" applyProtection="1"/>
    <xf numFmtId="166" fontId="9" fillId="0" borderId="32" xfId="255" applyNumberFormat="1" applyFont="1" applyFill="1" applyBorder="1" applyProtection="1"/>
    <xf numFmtId="166" fontId="9" fillId="0" borderId="10" xfId="255" applyNumberFormat="1" applyFont="1" applyFill="1" applyBorder="1" applyProtection="1"/>
    <xf numFmtId="166" fontId="9" fillId="0" borderId="11" xfId="255" applyNumberFormat="1" applyFont="1" applyFill="1" applyBorder="1" applyProtection="1"/>
    <xf numFmtId="167" fontId="9" fillId="0" borderId="21" xfId="255" applyNumberFormat="1" applyFont="1" applyFill="1" applyBorder="1" applyAlignment="1" applyProtection="1">
      <alignment horizontal="left"/>
    </xf>
    <xf numFmtId="166" fontId="9" fillId="0" borderId="1" xfId="255" applyNumberFormat="1" applyFont="1" applyFill="1" applyBorder="1" applyProtection="1"/>
    <xf numFmtId="166" fontId="9" fillId="0" borderId="56" xfId="255" applyNumberFormat="1" applyFont="1" applyFill="1" applyBorder="1" applyProtection="1"/>
    <xf numFmtId="166" fontId="9" fillId="0" borderId="52" xfId="255" applyNumberFormat="1" applyFont="1" applyFill="1" applyBorder="1" applyProtection="1"/>
    <xf numFmtId="166" fontId="9" fillId="0" borderId="57" xfId="255" applyNumberFormat="1" applyFont="1" applyFill="1" applyBorder="1" applyProtection="1"/>
    <xf numFmtId="0" fontId="9" fillId="0" borderId="0" xfId="255" quotePrefix="1" applyFont="1" applyFill="1" applyBorder="1" applyAlignment="1">
      <alignment horizontal="left"/>
    </xf>
    <xf numFmtId="166" fontId="9" fillId="0" borderId="0" xfId="255" applyNumberFormat="1" applyFont="1" applyFill="1" applyBorder="1" applyAlignment="1">
      <alignment horizontal="right"/>
    </xf>
    <xf numFmtId="166" fontId="37" fillId="0" borderId="0" xfId="255" applyNumberFormat="1" applyFont="1" applyFill="1" applyBorder="1" applyProtection="1"/>
    <xf numFmtId="174" fontId="37" fillId="0" borderId="0" xfId="255" applyNumberFormat="1" applyFont="1" applyFill="1" applyBorder="1" applyAlignment="1" applyProtection="1">
      <alignment horizontal="left"/>
    </xf>
    <xf numFmtId="0" fontId="37" fillId="0" borderId="0" xfId="255" applyFont="1" applyFill="1" applyBorder="1" applyAlignment="1" applyProtection="1">
      <alignment horizontal="left"/>
    </xf>
    <xf numFmtId="0" fontId="38" fillId="0" borderId="0" xfId="255" applyFont="1" applyFill="1" applyBorder="1" applyAlignment="1" applyProtection="1">
      <alignment horizontal="left"/>
    </xf>
    <xf numFmtId="0" fontId="7" fillId="0" borderId="0" xfId="255" quotePrefix="1" applyFont="1" applyFill="1" applyBorder="1" applyAlignment="1">
      <alignment horizontal="left"/>
    </xf>
    <xf numFmtId="167" fontId="9" fillId="0" borderId="0" xfId="255" applyNumberFormat="1" applyFont="1" applyFill="1" applyBorder="1" applyAlignment="1" applyProtection="1">
      <alignment horizontal="left"/>
    </xf>
    <xf numFmtId="167" fontId="11" fillId="0" borderId="0" xfId="255" quotePrefix="1" applyNumberFormat="1" applyFont="1" applyFill="1" applyBorder="1" applyAlignment="1" applyProtection="1">
      <alignment horizontal="left"/>
    </xf>
    <xf numFmtId="0" fontId="33" fillId="0" borderId="0" xfId="255" applyFont="1" applyFill="1" applyBorder="1"/>
    <xf numFmtId="175" fontId="33" fillId="0" borderId="0" xfId="255" applyNumberFormat="1" applyFont="1" applyFill="1" applyBorder="1" applyAlignment="1" applyProtection="1">
      <alignment horizontal="right"/>
    </xf>
    <xf numFmtId="175" fontId="33" fillId="0" borderId="0" xfId="255" applyNumberFormat="1" applyFont="1" applyFill="1" applyBorder="1" applyProtection="1"/>
    <xf numFmtId="166" fontId="33" fillId="0" borderId="0" xfId="255" applyNumberFormat="1" applyFont="1" applyFill="1" applyBorder="1" applyProtection="1"/>
    <xf numFmtId="174" fontId="33" fillId="0" borderId="0" xfId="255" applyNumberFormat="1" applyFont="1" applyFill="1" applyBorder="1" applyProtection="1"/>
    <xf numFmtId="175" fontId="33" fillId="0" borderId="0" xfId="255" applyNumberFormat="1" applyFont="1" applyFill="1" applyBorder="1" applyAlignment="1">
      <alignment horizontal="right"/>
    </xf>
    <xf numFmtId="175" fontId="33" fillId="0" borderId="0" xfId="255" applyNumberFormat="1" applyFont="1" applyFill="1" applyBorder="1"/>
    <xf numFmtId="167" fontId="33" fillId="0" borderId="0" xfId="255" applyNumberFormat="1" applyFont="1" applyFill="1" applyBorder="1" applyAlignment="1" applyProtection="1">
      <alignment horizontal="left"/>
    </xf>
    <xf numFmtId="0" fontId="9" fillId="0" borderId="0" xfId="255" applyFont="1" applyFill="1"/>
    <xf numFmtId="164" fontId="9" fillId="0" borderId="0" xfId="255" applyNumberFormat="1" applyFont="1" applyFill="1"/>
    <xf numFmtId="174" fontId="15" fillId="0" borderId="44" xfId="255" applyNumberFormat="1" applyFont="1" applyFill="1" applyBorder="1" applyAlignment="1" applyProtection="1">
      <alignment horizontal="center"/>
    </xf>
    <xf numFmtId="174" fontId="15" fillId="0" borderId="51" xfId="255" applyNumberFormat="1" applyFont="1" applyFill="1" applyBorder="1" applyAlignment="1" applyProtection="1">
      <alignment horizontal="center"/>
    </xf>
    <xf numFmtId="0" fontId="15" fillId="0" borderId="6" xfId="255" applyFont="1" applyFill="1" applyBorder="1"/>
    <xf numFmtId="174" fontId="15" fillId="0" borderId="0" xfId="255" quotePrefix="1" applyNumberFormat="1" applyFont="1" applyFill="1" applyBorder="1" applyAlignment="1" applyProtection="1">
      <alignment horizontal="center"/>
    </xf>
    <xf numFmtId="0" fontId="15" fillId="0" borderId="0" xfId="255" applyFont="1" applyFill="1" applyBorder="1" applyAlignment="1" applyProtection="1">
      <alignment horizontal="center"/>
    </xf>
    <xf numFmtId="0" fontId="15" fillId="0" borderId="0" xfId="255" quotePrefix="1" applyFont="1" applyFill="1" applyBorder="1" applyAlignment="1" applyProtection="1">
      <alignment horizontal="center"/>
    </xf>
    <xf numFmtId="0" fontId="15" fillId="0" borderId="30" xfId="255" quotePrefix="1" applyFont="1" applyFill="1" applyBorder="1" applyAlignment="1" applyProtection="1">
      <alignment horizontal="center"/>
    </xf>
    <xf numFmtId="0" fontId="15" fillId="0" borderId="36" xfId="255" applyFont="1" applyFill="1" applyBorder="1" applyAlignment="1" applyProtection="1">
      <alignment horizontal="center"/>
    </xf>
    <xf numFmtId="174" fontId="15" fillId="0" borderId="35" xfId="255" applyNumberFormat="1" applyFont="1" applyFill="1" applyBorder="1" applyAlignment="1" applyProtection="1">
      <alignment horizontal="right"/>
    </xf>
    <xf numFmtId="174" fontId="15" fillId="0" borderId="30" xfId="255" applyNumberFormat="1" applyFont="1" applyFill="1" applyBorder="1" applyAlignment="1" applyProtection="1">
      <alignment horizontal="center"/>
    </xf>
    <xf numFmtId="174" fontId="15" fillId="0" borderId="55" xfId="255" applyNumberFormat="1" applyFont="1" applyFill="1" applyBorder="1" applyAlignment="1" applyProtection="1">
      <alignment horizontal="center"/>
    </xf>
    <xf numFmtId="174" fontId="36" fillId="0" borderId="8" xfId="255" applyNumberFormat="1" applyFont="1" applyFill="1" applyBorder="1" applyProtection="1"/>
    <xf numFmtId="174" fontId="36" fillId="0" borderId="8" xfId="255" quotePrefix="1" applyNumberFormat="1" applyFont="1" applyFill="1" applyBorder="1" applyAlignment="1" applyProtection="1">
      <alignment horizontal="left"/>
    </xf>
    <xf numFmtId="174" fontId="36" fillId="0" borderId="30" xfId="255" applyNumberFormat="1" applyFont="1" applyFill="1" applyBorder="1" applyProtection="1"/>
    <xf numFmtId="167" fontId="9" fillId="0" borderId="27" xfId="255" quotePrefix="1" applyNumberFormat="1" applyFont="1" applyFill="1" applyBorder="1" applyAlignment="1" applyProtection="1">
      <alignment horizontal="left"/>
    </xf>
    <xf numFmtId="167" fontId="15" fillId="0" borderId="6" xfId="255" applyNumberFormat="1" applyFont="1" applyFill="1" applyBorder="1" applyAlignment="1" applyProtection="1">
      <alignment horizontal="left"/>
    </xf>
    <xf numFmtId="166" fontId="15" fillId="0" borderId="0" xfId="255" applyNumberFormat="1" applyFont="1" applyFill="1" applyBorder="1" applyProtection="1"/>
    <xf numFmtId="166" fontId="15" fillId="0" borderId="30" xfId="255" applyNumberFormat="1" applyFont="1" applyFill="1" applyBorder="1" applyProtection="1"/>
    <xf numFmtId="166" fontId="15" fillId="0" borderId="36" xfId="255" applyNumberFormat="1" applyFont="1" applyFill="1" applyBorder="1" applyProtection="1"/>
    <xf numFmtId="174" fontId="39" fillId="0" borderId="30" xfId="255" applyNumberFormat="1" applyFont="1" applyFill="1" applyBorder="1" applyProtection="1"/>
    <xf numFmtId="166" fontId="15" fillId="0" borderId="55" xfId="255" applyNumberFormat="1" applyFont="1" applyFill="1" applyBorder="1" applyProtection="1"/>
    <xf numFmtId="0" fontId="9" fillId="0" borderId="8" xfId="255" applyFont="1" applyFill="1" applyBorder="1"/>
    <xf numFmtId="174" fontId="36" fillId="0" borderId="56" xfId="255" applyNumberFormat="1" applyFont="1" applyFill="1" applyBorder="1" applyProtection="1"/>
    <xf numFmtId="0" fontId="9" fillId="0" borderId="56" xfId="255" applyFont="1" applyFill="1" applyBorder="1"/>
    <xf numFmtId="167" fontId="11" fillId="0" borderId="0" xfId="255" applyNumberFormat="1" applyFont="1" applyFill="1" applyBorder="1" applyAlignment="1" applyProtection="1">
      <alignment horizontal="left"/>
    </xf>
    <xf numFmtId="166" fontId="40" fillId="0" borderId="0" xfId="255" applyNumberFormat="1" applyFont="1" applyFill="1" applyBorder="1" applyProtection="1"/>
    <xf numFmtId="166" fontId="33" fillId="0" borderId="0" xfId="255" applyNumberFormat="1" applyFont="1" applyFill="1" applyBorder="1" applyAlignment="1">
      <alignment horizontal="right"/>
    </xf>
    <xf numFmtId="166" fontId="33" fillId="0" borderId="0" xfId="255" applyNumberFormat="1" applyFont="1" applyFill="1" applyBorder="1"/>
    <xf numFmtId="0" fontId="33" fillId="0" borderId="0" xfId="255" quotePrefix="1" applyFont="1" applyFill="1" applyBorder="1" applyAlignment="1">
      <alignment horizontal="left"/>
    </xf>
    <xf numFmtId="174" fontId="15" fillId="0" borderId="0" xfId="255" applyNumberFormat="1" applyFont="1" applyFill="1" applyBorder="1" applyAlignment="1">
      <alignment horizontal="centerContinuous"/>
    </xf>
    <xf numFmtId="174" fontId="15" fillId="0" borderId="30" xfId="255" applyNumberFormat="1" applyFont="1" applyFill="1" applyBorder="1" applyAlignment="1">
      <alignment horizontal="centerContinuous"/>
    </xf>
    <xf numFmtId="174" fontId="15" fillId="0" borderId="45" xfId="255" quotePrefix="1" applyNumberFormat="1" applyFont="1" applyFill="1" applyBorder="1" applyAlignment="1" applyProtection="1">
      <alignment horizontal="centerContinuous"/>
    </xf>
    <xf numFmtId="174" fontId="15" fillId="0" borderId="45" xfId="255" quotePrefix="1" applyNumberFormat="1" applyFont="1" applyFill="1" applyBorder="1" applyAlignment="1" applyProtection="1">
      <alignment horizontal="center"/>
    </xf>
    <xf numFmtId="0" fontId="15" fillId="0" borderId="54" xfId="255" quotePrefix="1" applyFont="1" applyFill="1" applyBorder="1" applyAlignment="1" applyProtection="1">
      <alignment horizontal="centerContinuous"/>
    </xf>
    <xf numFmtId="166" fontId="9" fillId="0" borderId="27" xfId="255" quotePrefix="1" applyNumberFormat="1" applyFont="1" applyFill="1" applyBorder="1" applyAlignment="1" applyProtection="1">
      <alignment horizontal="left"/>
    </xf>
    <xf numFmtId="166" fontId="9" fillId="0" borderId="6" xfId="255" applyNumberFormat="1" applyFont="1" applyFill="1" applyBorder="1" applyAlignment="1" applyProtection="1">
      <alignment horizontal="left"/>
    </xf>
    <xf numFmtId="166" fontId="15" fillId="0" borderId="27" xfId="255" quotePrefix="1" applyNumberFormat="1" applyFont="1" applyFill="1" applyBorder="1" applyAlignment="1" applyProtection="1">
      <alignment horizontal="left"/>
    </xf>
    <xf numFmtId="166" fontId="15" fillId="0" borderId="45" xfId="255" applyNumberFormat="1" applyFont="1" applyFill="1" applyBorder="1" applyProtection="1"/>
    <xf numFmtId="166" fontId="15" fillId="0" borderId="8" xfId="255" applyNumberFormat="1" applyFont="1" applyFill="1" applyBorder="1" applyProtection="1"/>
    <xf numFmtId="166" fontId="15" fillId="0" borderId="7" xfId="255" applyNumberFormat="1" applyFont="1" applyFill="1" applyBorder="1" applyProtection="1"/>
    <xf numFmtId="174" fontId="39" fillId="0" borderId="8" xfId="255" applyNumberFormat="1" applyFont="1" applyFill="1" applyBorder="1" applyProtection="1"/>
    <xf numFmtId="166" fontId="15" fillId="0" borderId="54" xfId="255" applyNumberFormat="1" applyFont="1" applyFill="1" applyBorder="1" applyProtection="1"/>
    <xf numFmtId="167" fontId="9" fillId="0" borderId="6" xfId="255" applyNumberFormat="1" applyFont="1" applyFill="1" applyBorder="1" applyAlignment="1" applyProtection="1">
      <alignment horizontal="left" indent="3"/>
    </xf>
    <xf numFmtId="166" fontId="9" fillId="0" borderId="27" xfId="255" applyNumberFormat="1" applyFont="1" applyFill="1" applyBorder="1" applyAlignment="1" applyProtection="1">
      <alignment horizontal="left"/>
    </xf>
    <xf numFmtId="166" fontId="9" fillId="0" borderId="13" xfId="255" applyNumberFormat="1" applyFont="1" applyFill="1" applyBorder="1" applyProtection="1"/>
    <xf numFmtId="166" fontId="9" fillId="0" borderId="21" xfId="255" applyNumberFormat="1" applyFont="1" applyFill="1" applyBorder="1" applyAlignment="1" applyProtection="1">
      <alignment horizontal="left"/>
    </xf>
    <xf numFmtId="166" fontId="9" fillId="0" borderId="0" xfId="255" applyNumberFormat="1" applyFont="1"/>
    <xf numFmtId="166" fontId="9" fillId="0" borderId="0" xfId="255" applyNumberFormat="1" applyFont="1" applyFill="1" applyBorder="1" applyAlignment="1">
      <alignment horizontal="center"/>
    </xf>
    <xf numFmtId="174" fontId="36" fillId="0" borderId="32" xfId="255" applyNumberFormat="1" applyFont="1" applyFill="1" applyBorder="1" applyProtection="1"/>
    <xf numFmtId="174" fontId="15" fillId="0" borderId="44" xfId="255" applyNumberFormat="1" applyFont="1" applyFill="1" applyBorder="1" applyAlignment="1">
      <alignment horizontal="centerContinuous"/>
    </xf>
    <xf numFmtId="174" fontId="15" fillId="0" borderId="51" xfId="255" applyNumberFormat="1" applyFont="1" applyFill="1" applyBorder="1" applyAlignment="1">
      <alignment horizontal="centerContinuous"/>
    </xf>
    <xf numFmtId="2" fontId="9" fillId="0" borderId="0" xfId="255" applyNumberFormat="1" applyFont="1" applyFill="1"/>
    <xf numFmtId="164" fontId="15" fillId="0" borderId="2" xfId="255" applyNumberFormat="1" applyFont="1" applyFill="1" applyBorder="1" applyAlignment="1" applyProtection="1">
      <alignment horizontal="left"/>
    </xf>
    <xf numFmtId="0" fontId="15" fillId="0" borderId="4" xfId="255" applyFont="1" applyFill="1" applyBorder="1" applyAlignment="1" applyProtection="1">
      <alignment horizontal="center"/>
    </xf>
    <xf numFmtId="174" fontId="15" fillId="0" borderId="4" xfId="255" applyNumberFormat="1" applyFont="1" applyFill="1" applyBorder="1" applyAlignment="1">
      <alignment horizontal="center"/>
    </xf>
    <xf numFmtId="164" fontId="15" fillId="0" borderId="6" xfId="255" applyNumberFormat="1" applyFont="1" applyFill="1" applyBorder="1" applyAlignment="1" applyProtection="1">
      <alignment horizontal="left"/>
    </xf>
    <xf numFmtId="174" fontId="15" fillId="0" borderId="15" xfId="255" applyNumberFormat="1" applyFont="1" applyFill="1" applyBorder="1" applyAlignment="1">
      <alignment horizontal="center"/>
    </xf>
    <xf numFmtId="164" fontId="15" fillId="0" borderId="6" xfId="255" applyNumberFormat="1" applyFont="1" applyFill="1" applyBorder="1" applyAlignment="1">
      <alignment horizontal="left"/>
    </xf>
    <xf numFmtId="164" fontId="15" fillId="0" borderId="9" xfId="5" quotePrefix="1" applyNumberFormat="1" applyFont="1" applyFill="1" applyBorder="1" applyAlignment="1">
      <alignment horizontal="center"/>
    </xf>
    <xf numFmtId="164" fontId="15" fillId="0" borderId="32" xfId="5" quotePrefix="1" applyNumberFormat="1" applyFont="1" applyFill="1" applyBorder="1" applyAlignment="1">
      <alignment horizontal="center"/>
    </xf>
    <xf numFmtId="164" fontId="15" fillId="0" borderId="9" xfId="5" applyNumberFormat="1" applyFont="1" applyFill="1" applyBorder="1" applyAlignment="1">
      <alignment horizontal="right"/>
    </xf>
    <xf numFmtId="2" fontId="15" fillId="0" borderId="9" xfId="5" applyNumberFormat="1" applyFont="1" applyFill="1" applyBorder="1" applyAlignment="1">
      <alignment horizontal="right"/>
    </xf>
    <xf numFmtId="2" fontId="15" fillId="0" borderId="42" xfId="5" applyNumberFormat="1" applyFont="1" applyFill="1" applyBorder="1" applyAlignment="1">
      <alignment horizontal="right"/>
    </xf>
    <xf numFmtId="164" fontId="15" fillId="0" borderId="0" xfId="255" applyNumberFormat="1" applyFont="1" applyFill="1" applyAlignment="1">
      <alignment horizontal="center"/>
    </xf>
    <xf numFmtId="164" fontId="15" fillId="0" borderId="0" xfId="255" applyNumberFormat="1" applyFont="1" applyFill="1" applyBorder="1" applyAlignment="1">
      <alignment horizontal="center"/>
    </xf>
    <xf numFmtId="164" fontId="9" fillId="0" borderId="27" xfId="255" applyNumberFormat="1" applyFont="1" applyFill="1" applyBorder="1" applyAlignment="1" applyProtection="1">
      <alignment horizontal="left"/>
    </xf>
    <xf numFmtId="164" fontId="9" fillId="0" borderId="9" xfId="5" applyNumberFormat="1" applyFont="1" applyFill="1" applyBorder="1"/>
    <xf numFmtId="164" fontId="9" fillId="0" borderId="42" xfId="5" applyNumberFormat="1" applyFont="1" applyFill="1" applyBorder="1"/>
    <xf numFmtId="164" fontId="9" fillId="0" borderId="0" xfId="255" applyNumberFormat="1" applyFont="1" applyFill="1" applyBorder="1" applyAlignment="1" applyProtection="1">
      <alignment horizontal="left" vertical="center"/>
    </xf>
    <xf numFmtId="164" fontId="9" fillId="0" borderId="0" xfId="255" applyNumberFormat="1" applyFont="1" applyFill="1" applyBorder="1"/>
    <xf numFmtId="164" fontId="9" fillId="0" borderId="12" xfId="255" applyNumberFormat="1" applyFont="1" applyFill="1" applyBorder="1" applyAlignment="1" applyProtection="1">
      <alignment horizontal="left"/>
    </xf>
    <xf numFmtId="164" fontId="9" fillId="0" borderId="13" xfId="5" applyNumberFormat="1" applyFont="1" applyFill="1" applyBorder="1"/>
    <xf numFmtId="164" fontId="9" fillId="0" borderId="14" xfId="5" applyNumberFormat="1" applyFont="1" applyFill="1" applyBorder="1"/>
    <xf numFmtId="164" fontId="9" fillId="0" borderId="6" xfId="255" applyNumberFormat="1" applyFont="1" applyFill="1" applyBorder="1" applyAlignment="1" applyProtection="1">
      <alignment horizontal="left"/>
    </xf>
    <xf numFmtId="164" fontId="9" fillId="0" borderId="15" xfId="5" applyNumberFormat="1" applyFont="1" applyFill="1" applyBorder="1"/>
    <xf numFmtId="164" fontId="9" fillId="0" borderId="16" xfId="5" applyNumberFormat="1" applyFont="1" applyFill="1" applyBorder="1"/>
    <xf numFmtId="164" fontId="15" fillId="0" borderId="28" xfId="255" applyNumberFormat="1" applyFont="1" applyFill="1" applyBorder="1" applyAlignment="1" applyProtection="1">
      <alignment horizontal="left"/>
    </xf>
    <xf numFmtId="164" fontId="15" fillId="0" borderId="25" xfId="5" applyNumberFormat="1" applyFont="1" applyFill="1" applyBorder="1"/>
    <xf numFmtId="164" fontId="15" fillId="0" borderId="26" xfId="5" applyNumberFormat="1" applyFont="1" applyFill="1" applyBorder="1"/>
    <xf numFmtId="164" fontId="15" fillId="0" borderId="0" xfId="255" applyNumberFormat="1" applyFont="1" applyFill="1" applyBorder="1" applyAlignment="1" applyProtection="1">
      <alignment horizontal="left" vertical="center"/>
    </xf>
    <xf numFmtId="164" fontId="9" fillId="0" borderId="0" xfId="255" applyNumberFormat="1" applyFont="1" applyFill="1" applyBorder="1" applyAlignment="1" applyProtection="1">
      <alignment horizontal="left"/>
    </xf>
    <xf numFmtId="164" fontId="15" fillId="0" borderId="0" xfId="5" applyNumberFormat="1" applyFont="1" applyFill="1" applyBorder="1"/>
    <xf numFmtId="2" fontId="15" fillId="0" borderId="0" xfId="5" applyNumberFormat="1" applyFont="1" applyFill="1" applyBorder="1"/>
    <xf numFmtId="2" fontId="9" fillId="0" borderId="0" xfId="5" applyNumberFormat="1" applyFont="1" applyFill="1" applyBorder="1"/>
    <xf numFmtId="164" fontId="15" fillId="0" borderId="0" xfId="255" applyNumberFormat="1" applyFont="1" applyFill="1" applyBorder="1" applyAlignment="1" applyProtection="1">
      <alignment horizontal="left"/>
    </xf>
    <xf numFmtId="164" fontId="15" fillId="0" borderId="0" xfId="255" applyNumberFormat="1" applyFont="1" applyFill="1"/>
    <xf numFmtId="164" fontId="33" fillId="0" borderId="0" xfId="255" applyNumberFormat="1" applyFont="1" applyFill="1"/>
    <xf numFmtId="2" fontId="33" fillId="0" borderId="0" xfId="255" applyNumberFormat="1" applyFont="1" applyFill="1"/>
    <xf numFmtId="2" fontId="33" fillId="0" borderId="0" xfId="5" applyNumberFormat="1" applyFont="1" applyFill="1" applyBorder="1"/>
    <xf numFmtId="164" fontId="33" fillId="0" borderId="0" xfId="255" applyNumberFormat="1" applyFont="1" applyFill="1" applyBorder="1"/>
    <xf numFmtId="2" fontId="9" fillId="0" borderId="0" xfId="255" applyNumberFormat="1" applyFont="1" applyFill="1" applyBorder="1"/>
    <xf numFmtId="0" fontId="15" fillId="0" borderId="0" xfId="255" applyFont="1" applyFill="1"/>
    <xf numFmtId="0" fontId="15" fillId="0" borderId="2" xfId="255" applyFont="1" applyFill="1" applyBorder="1" applyAlignment="1">
      <alignment horizontal="center"/>
    </xf>
    <xf numFmtId="0" fontId="15" fillId="0" borderId="6" xfId="255" applyFont="1" applyFill="1" applyBorder="1" applyAlignment="1">
      <alignment horizontal="left"/>
    </xf>
    <xf numFmtId="0" fontId="9" fillId="0" borderId="6" xfId="255" applyFont="1" applyFill="1" applyBorder="1" applyAlignment="1">
      <alignment horizontal="center"/>
    </xf>
    <xf numFmtId="0" fontId="15" fillId="0" borderId="30" xfId="255" applyFont="1" applyFill="1" applyBorder="1" applyAlignment="1">
      <alignment horizontal="center"/>
    </xf>
    <xf numFmtId="0" fontId="15" fillId="0" borderId="15" xfId="255" applyFont="1" applyFill="1" applyBorder="1" applyAlignment="1">
      <alignment horizontal="center"/>
    </xf>
    <xf numFmtId="0" fontId="15" fillId="0" borderId="27" xfId="255" applyFont="1" applyFill="1" applyBorder="1"/>
    <xf numFmtId="164" fontId="15" fillId="0" borderId="8" xfId="110" applyNumberFormat="1" applyFont="1" applyFill="1" applyBorder="1"/>
    <xf numFmtId="164" fontId="15" fillId="0" borderId="13" xfId="110" applyNumberFormat="1" applyFont="1" applyFill="1" applyBorder="1"/>
    <xf numFmtId="164" fontId="15" fillId="0" borderId="14" xfId="110" applyNumberFormat="1" applyFont="1" applyFill="1" applyBorder="1" applyAlignment="1">
      <alignment vertical="center"/>
    </xf>
    <xf numFmtId="164" fontId="15" fillId="0" borderId="8" xfId="112" applyNumberFormat="1" applyFont="1" applyFill="1" applyBorder="1"/>
    <xf numFmtId="164" fontId="15" fillId="0" borderId="13" xfId="112" applyNumberFormat="1" applyFont="1" applyFill="1" applyBorder="1"/>
    <xf numFmtId="164" fontId="13" fillId="0" borderId="14" xfId="112" applyNumberFormat="1" applyFont="1" applyFill="1" applyBorder="1" applyAlignment="1">
      <alignment vertical="center"/>
    </xf>
    <xf numFmtId="0" fontId="9" fillId="0" borderId="6" xfId="255" applyFont="1" applyFill="1" applyBorder="1"/>
    <xf numFmtId="164" fontId="9" fillId="0" borderId="35" xfId="110" applyNumberFormat="1" applyFont="1" applyFill="1" applyBorder="1"/>
    <xf numFmtId="164" fontId="9" fillId="0" borderId="31" xfId="110" applyNumberFormat="1" applyFont="1" applyFill="1" applyBorder="1"/>
    <xf numFmtId="164" fontId="9" fillId="0" borderId="15" xfId="110" applyNumberFormat="1" applyFont="1" applyFill="1" applyBorder="1"/>
    <xf numFmtId="164" fontId="30" fillId="0" borderId="16" xfId="110" applyNumberFormat="1" applyFont="1" applyFill="1" applyBorder="1" applyAlignment="1">
      <alignment vertical="center"/>
    </xf>
    <xf numFmtId="164" fontId="9" fillId="0" borderId="35" xfId="112" applyNumberFormat="1" applyFont="1" applyFill="1" applyBorder="1"/>
    <xf numFmtId="164" fontId="9" fillId="0" borderId="31" xfId="112" applyNumberFormat="1" applyFont="1" applyFill="1" applyBorder="1"/>
    <xf numFmtId="164" fontId="9" fillId="0" borderId="15" xfId="112" applyNumberFormat="1" applyFont="1" applyFill="1" applyBorder="1"/>
    <xf numFmtId="164" fontId="30" fillId="0" borderId="16" xfId="112" applyNumberFormat="1" applyFont="1" applyFill="1" applyBorder="1" applyAlignment="1">
      <alignment vertical="center"/>
    </xf>
    <xf numFmtId="164" fontId="9" fillId="0" borderId="30" xfId="110" applyNumberFormat="1" applyFont="1" applyFill="1" applyBorder="1"/>
    <xf numFmtId="164" fontId="9" fillId="0" borderId="30" xfId="112" applyNumberFormat="1" applyFont="1" applyFill="1" applyBorder="1"/>
    <xf numFmtId="164" fontId="9" fillId="0" borderId="32" xfId="112" applyNumberFormat="1" applyFont="1" applyFill="1" applyBorder="1"/>
    <xf numFmtId="164" fontId="9" fillId="0" borderId="9" xfId="112" applyNumberFormat="1" applyFont="1" applyFill="1" applyBorder="1"/>
    <xf numFmtId="164" fontId="9" fillId="0" borderId="32" xfId="110" applyNumberFormat="1" applyFont="1" applyFill="1" applyBorder="1"/>
    <xf numFmtId="164" fontId="9" fillId="0" borderId="9" xfId="110" applyNumberFormat="1" applyFont="1" applyFill="1" applyBorder="1"/>
    <xf numFmtId="164" fontId="9" fillId="0" borderId="30" xfId="112" quotePrefix="1" applyNumberFormat="1" applyFont="1" applyFill="1" applyBorder="1" applyAlignment="1">
      <alignment horizontal="right"/>
    </xf>
    <xf numFmtId="164" fontId="9" fillId="0" borderId="15" xfId="112" quotePrefix="1" applyNumberFormat="1" applyFont="1" applyFill="1" applyBorder="1" applyAlignment="1">
      <alignment horizontal="right"/>
    </xf>
    <xf numFmtId="164" fontId="30" fillId="0" borderId="16" xfId="112" quotePrefix="1" applyNumberFormat="1" applyFont="1" applyFill="1" applyBorder="1" applyAlignment="1">
      <alignment horizontal="right" vertical="center"/>
    </xf>
    <xf numFmtId="164" fontId="9" fillId="0" borderId="15" xfId="112" applyNumberFormat="1" applyFont="1" applyFill="1" applyBorder="1" applyAlignment="1">
      <alignment horizontal="right"/>
    </xf>
    <xf numFmtId="164" fontId="30" fillId="0" borderId="16" xfId="112" applyNumberFormat="1" applyFont="1" applyFill="1" applyBorder="1" applyAlignment="1">
      <alignment horizontal="right" vertical="center"/>
    </xf>
    <xf numFmtId="164" fontId="15" fillId="0" borderId="13" xfId="112" applyNumberFormat="1" applyFont="1" applyFill="1" applyBorder="1" applyAlignment="1">
      <alignment horizontal="right"/>
    </xf>
    <xf numFmtId="164" fontId="13" fillId="0" borderId="14" xfId="112" applyNumberFormat="1" applyFont="1" applyFill="1" applyBorder="1" applyAlignment="1">
      <alignment horizontal="right" vertical="center"/>
    </xf>
    <xf numFmtId="164" fontId="9" fillId="0" borderId="16" xfId="110" applyNumberFormat="1" applyFont="1" applyFill="1" applyBorder="1" applyAlignment="1">
      <alignment vertical="center"/>
    </xf>
    <xf numFmtId="164" fontId="9" fillId="0" borderId="30" xfId="110" quotePrefix="1" applyNumberFormat="1" applyFont="1" applyFill="1" applyBorder="1" applyAlignment="1">
      <alignment horizontal="right"/>
    </xf>
    <xf numFmtId="164" fontId="9" fillId="0" borderId="15" xfId="110" quotePrefix="1" applyNumberFormat="1" applyFont="1" applyFill="1" applyBorder="1" applyAlignment="1">
      <alignment horizontal="right"/>
    </xf>
    <xf numFmtId="164" fontId="9" fillId="0" borderId="16" xfId="110" quotePrefix="1" applyNumberFormat="1" applyFont="1" applyFill="1" applyBorder="1" applyAlignment="1">
      <alignment horizontal="right"/>
    </xf>
    <xf numFmtId="164" fontId="9" fillId="0" borderId="6" xfId="255" applyNumberFormat="1" applyFont="1" applyFill="1" applyBorder="1"/>
    <xf numFmtId="164" fontId="9" fillId="0" borderId="15" xfId="110" applyNumberFormat="1" applyFont="1" applyFill="1" applyBorder="1" applyAlignment="1">
      <alignment horizontal="right"/>
    </xf>
    <xf numFmtId="164" fontId="9" fillId="0" borderId="16" xfId="110" applyNumberFormat="1" applyFont="1" applyFill="1" applyBorder="1" applyAlignment="1">
      <alignment horizontal="right"/>
    </xf>
    <xf numFmtId="0" fontId="15" fillId="0" borderId="21" xfId="255" applyFont="1" applyFill="1" applyBorder="1"/>
    <xf numFmtId="164" fontId="15" fillId="0" borderId="22" xfId="50" applyNumberFormat="1" applyFont="1" applyFill="1" applyBorder="1"/>
    <xf numFmtId="164" fontId="15" fillId="0" borderId="22" xfId="50" applyNumberFormat="1" applyFont="1" applyFill="1" applyBorder="1" applyAlignment="1">
      <alignment horizontal="right"/>
    </xf>
    <xf numFmtId="164" fontId="15" fillId="0" borderId="23" xfId="50" applyNumberFormat="1" applyFont="1" applyFill="1" applyBorder="1" applyAlignment="1">
      <alignment horizontal="right"/>
    </xf>
    <xf numFmtId="0" fontId="9" fillId="0" borderId="21" xfId="255" applyFont="1" applyFill="1" applyBorder="1"/>
    <xf numFmtId="164" fontId="9" fillId="0" borderId="22" xfId="110" applyNumberFormat="1" applyFont="1" applyFill="1" applyBorder="1"/>
    <xf numFmtId="164" fontId="30" fillId="0" borderId="23" xfId="110" quotePrefix="1" applyNumberFormat="1" applyFont="1" applyFill="1" applyBorder="1" applyAlignment="1">
      <alignment horizontal="right" vertical="center"/>
    </xf>
    <xf numFmtId="0" fontId="15" fillId="0" borderId="4" xfId="255" applyFont="1" applyBorder="1" applyAlignment="1" applyProtection="1">
      <alignment horizontal="center"/>
    </xf>
    <xf numFmtId="174" fontId="15" fillId="0" borderId="4" xfId="255" applyNumberFormat="1" applyFont="1" applyBorder="1" applyAlignment="1">
      <alignment horizontal="center"/>
    </xf>
    <xf numFmtId="0" fontId="15" fillId="0" borderId="16" xfId="255" applyFont="1" applyFill="1" applyBorder="1" applyAlignment="1">
      <alignment horizontal="center"/>
    </xf>
    <xf numFmtId="164" fontId="15" fillId="0" borderId="13" xfId="114" applyNumberFormat="1" applyFont="1" applyFill="1" applyBorder="1"/>
    <xf numFmtId="164" fontId="15" fillId="0" borderId="14" xfId="114" applyNumberFormat="1" applyFont="1" applyFill="1" applyBorder="1"/>
    <xf numFmtId="164" fontId="9" fillId="0" borderId="15" xfId="114" applyNumberFormat="1" applyFont="1" applyFill="1" applyBorder="1"/>
    <xf numFmtId="164" fontId="9" fillId="0" borderId="16" xfId="114" applyNumberFormat="1" applyFont="1" applyFill="1" applyBorder="1"/>
    <xf numFmtId="164" fontId="15" fillId="0" borderId="13" xfId="114" applyNumberFormat="1" applyFont="1" applyFill="1" applyBorder="1" applyAlignment="1">
      <alignment vertical="center"/>
    </xf>
    <xf numFmtId="164" fontId="15" fillId="0" borderId="14" xfId="114" applyNumberFormat="1" applyFont="1" applyFill="1" applyBorder="1" applyAlignment="1">
      <alignment vertical="center"/>
    </xf>
    <xf numFmtId="164" fontId="15" fillId="0" borderId="13" xfId="114" quotePrefix="1" applyNumberFormat="1" applyFont="1" applyFill="1" applyBorder="1" applyAlignment="1">
      <alignment horizontal="right"/>
    </xf>
    <xf numFmtId="164" fontId="15" fillId="0" borderId="14" xfId="114" quotePrefix="1" applyNumberFormat="1" applyFont="1" applyFill="1" applyBorder="1" applyAlignment="1">
      <alignment horizontal="right"/>
    </xf>
    <xf numFmtId="0" fontId="15" fillId="0" borderId="21" xfId="255" applyFont="1" applyFill="1" applyBorder="1" applyAlignment="1">
      <alignment horizontal="left"/>
    </xf>
    <xf numFmtId="164" fontId="15" fillId="0" borderId="22" xfId="114" applyNumberFormat="1" applyFont="1" applyFill="1" applyBorder="1"/>
    <xf numFmtId="164" fontId="15" fillId="0" borderId="23" xfId="114" applyNumberFormat="1" applyFont="1" applyFill="1" applyBorder="1"/>
    <xf numFmtId="164" fontId="9" fillId="0" borderId="0" xfId="5" applyNumberFormat="1" applyFont="1" applyFill="1" applyBorder="1"/>
    <xf numFmtId="164" fontId="15" fillId="0" borderId="2" xfId="255" applyNumberFormat="1" applyFont="1" applyFill="1" applyBorder="1"/>
    <xf numFmtId="164" fontId="15" fillId="0" borderId="0" xfId="255" applyNumberFormat="1" applyFont="1" applyFill="1" applyBorder="1"/>
    <xf numFmtId="164" fontId="15" fillId="0" borderId="6" xfId="255" applyNumberFormat="1" applyFont="1" applyFill="1" applyBorder="1"/>
    <xf numFmtId="1" fontId="15" fillId="0" borderId="9" xfId="255" applyNumberFormat="1" applyFont="1" applyFill="1" applyBorder="1" applyAlignment="1">
      <alignment horizontal="center" vertical="center"/>
    </xf>
    <xf numFmtId="1" fontId="15" fillId="0" borderId="30" xfId="255" applyNumberFormat="1" applyFont="1" applyFill="1" applyBorder="1" applyAlignment="1">
      <alignment horizontal="center" vertical="center"/>
    </xf>
    <xf numFmtId="164" fontId="15" fillId="0" borderId="15" xfId="255" applyNumberFormat="1" applyFont="1" applyFill="1" applyBorder="1" applyAlignment="1">
      <alignment horizontal="center"/>
    </xf>
    <xf numFmtId="164" fontId="15" fillId="0" borderId="16" xfId="255" applyNumberFormat="1" applyFont="1" applyFill="1" applyBorder="1" applyAlignment="1">
      <alignment horizontal="center"/>
    </xf>
    <xf numFmtId="164" fontId="15" fillId="0" borderId="27" xfId="255" applyNumberFormat="1" applyFont="1" applyFill="1" applyBorder="1"/>
    <xf numFmtId="164" fontId="15" fillId="0" borderId="13" xfId="116" applyNumberFormat="1" applyFont="1" applyFill="1" applyBorder="1"/>
    <xf numFmtId="164" fontId="15" fillId="0" borderId="14" xfId="116" applyNumberFormat="1" applyFont="1" applyFill="1" applyBorder="1"/>
    <xf numFmtId="164" fontId="9" fillId="0" borderId="15" xfId="116" applyNumberFormat="1" applyFont="1" applyFill="1" applyBorder="1"/>
    <xf numFmtId="164" fontId="9" fillId="0" borderId="16" xfId="116" applyNumberFormat="1" applyFont="1" applyFill="1" applyBorder="1"/>
    <xf numFmtId="164" fontId="9" fillId="0" borderId="21" xfId="255" applyNumberFormat="1" applyFont="1" applyFill="1" applyBorder="1"/>
    <xf numFmtId="164" fontId="9" fillId="0" borderId="22" xfId="116" applyNumberFormat="1" applyFont="1" applyFill="1" applyBorder="1"/>
    <xf numFmtId="164" fontId="9" fillId="0" borderId="23" xfId="116" applyNumberFormat="1" applyFont="1" applyFill="1" applyBorder="1"/>
    <xf numFmtId="0" fontId="15" fillId="0" borderId="0" xfId="78" applyFont="1" applyAlignment="1">
      <alignment horizontal="center"/>
    </xf>
    <xf numFmtId="0" fontId="12" fillId="0" borderId="0" xfId="78" applyFont="1" applyAlignment="1">
      <alignment horizontal="center"/>
    </xf>
    <xf numFmtId="0" fontId="15" fillId="2" borderId="38" xfId="129" quotePrefix="1" applyFont="1" applyFill="1" applyBorder="1" applyAlignment="1" applyProtection="1">
      <alignment horizontal="center" vertical="center"/>
    </xf>
    <xf numFmtId="0" fontId="4" fillId="0" borderId="0" xfId="78" applyNumberFormat="1" applyFill="1"/>
    <xf numFmtId="0" fontId="9" fillId="0" borderId="0" xfId="256" applyFont="1" applyFill="1"/>
    <xf numFmtId="164" fontId="9" fillId="0" borderId="0" xfId="256" applyNumberFormat="1" applyFont="1" applyFill="1"/>
    <xf numFmtId="0" fontId="33" fillId="0" borderId="0" xfId="256" applyFont="1" applyFill="1" applyAlignment="1" applyProtection="1">
      <alignment horizontal="right"/>
    </xf>
    <xf numFmtId="0" fontId="15" fillId="2" borderId="3" xfId="256" quotePrefix="1" applyFont="1" applyFill="1" applyBorder="1" applyAlignment="1" applyProtection="1">
      <alignment horizontal="center" vertical="center"/>
    </xf>
    <xf numFmtId="0" fontId="15" fillId="2" borderId="13" xfId="256" applyFont="1" applyFill="1" applyBorder="1" applyAlignment="1" applyProtection="1">
      <alignment horizontal="center" vertical="center"/>
    </xf>
    <xf numFmtId="4" fontId="15" fillId="2" borderId="13" xfId="256" applyNumberFormat="1" applyFont="1" applyFill="1" applyBorder="1" applyAlignment="1" applyProtection="1">
      <alignment horizontal="center" vertical="center"/>
    </xf>
    <xf numFmtId="0" fontId="15" fillId="2" borderId="9" xfId="256" quotePrefix="1" applyFont="1" applyFill="1" applyBorder="1" applyAlignment="1" applyProtection="1">
      <alignment horizontal="center"/>
    </xf>
    <xf numFmtId="0" fontId="15" fillId="2" borderId="42" xfId="256" quotePrefix="1" applyFont="1" applyFill="1" applyBorder="1" applyAlignment="1" applyProtection="1">
      <alignment horizontal="center" vertical="center"/>
    </xf>
    <xf numFmtId="0" fontId="9" fillId="0" borderId="6" xfId="256" applyFont="1" applyFill="1" applyBorder="1"/>
    <xf numFmtId="0" fontId="9" fillId="0" borderId="15" xfId="256" applyFont="1" applyFill="1" applyBorder="1" applyAlignment="1">
      <alignment horizontal="center"/>
    </xf>
    <xf numFmtId="0" fontId="9" fillId="0" borderId="31" xfId="256" applyFont="1" applyFill="1" applyBorder="1" applyAlignment="1">
      <alignment horizontal="center"/>
    </xf>
    <xf numFmtId="0" fontId="9" fillId="0" borderId="46" xfId="256" applyFont="1" applyFill="1" applyBorder="1" applyAlignment="1">
      <alignment horizontal="center"/>
    </xf>
    <xf numFmtId="0" fontId="15" fillId="0" borderId="6" xfId="256" applyFont="1" applyFill="1" applyBorder="1" applyAlignment="1" applyProtection="1">
      <alignment horizontal="left"/>
    </xf>
    <xf numFmtId="164" fontId="15" fillId="0" borderId="15" xfId="258" applyNumberFormat="1" applyFont="1" applyFill="1" applyBorder="1" applyAlignment="1">
      <alignment horizontal="right" vertical="center"/>
    </xf>
    <xf numFmtId="164" fontId="15" fillId="0" borderId="15" xfId="256" applyNumberFormat="1" applyFont="1" applyBorder="1"/>
    <xf numFmtId="164" fontId="15" fillId="0" borderId="16" xfId="256" applyNumberFormat="1" applyFont="1" applyBorder="1"/>
    <xf numFmtId="0" fontId="9" fillId="0" borderId="6" xfId="256" applyFont="1" applyFill="1" applyBorder="1" applyAlignment="1" applyProtection="1">
      <alignment horizontal="left"/>
    </xf>
    <xf numFmtId="164" fontId="15" fillId="0" borderId="15" xfId="256" applyNumberFormat="1" applyFont="1" applyBorder="1" applyAlignment="1">
      <alignment horizontal="right" vertical="center"/>
    </xf>
    <xf numFmtId="164" fontId="9" fillId="0" borderId="15" xfId="258" applyNumberFormat="1" applyFont="1" applyFill="1" applyBorder="1" applyAlignment="1">
      <alignment horizontal="right" vertical="center"/>
    </xf>
    <xf numFmtId="164" fontId="9" fillId="0" borderId="15" xfId="256" applyNumberFormat="1" applyFont="1" applyBorder="1" applyAlignment="1">
      <alignment horizontal="right" vertical="center"/>
    </xf>
    <xf numFmtId="164" fontId="9" fillId="0" borderId="15" xfId="256" applyNumberFormat="1" applyFont="1" applyBorder="1"/>
    <xf numFmtId="164" fontId="9" fillId="0" borderId="16" xfId="256" applyNumberFormat="1" applyFont="1" applyBorder="1"/>
    <xf numFmtId="0" fontId="9" fillId="0" borderId="12" xfId="256" applyFont="1" applyFill="1" applyBorder="1" applyAlignment="1" applyProtection="1">
      <alignment horizontal="left"/>
    </xf>
    <xf numFmtId="164" fontId="9" fillId="0" borderId="9" xfId="256" applyNumberFormat="1" applyFont="1" applyBorder="1" applyAlignment="1">
      <alignment horizontal="right" vertical="center"/>
    </xf>
    <xf numFmtId="164" fontId="9" fillId="0" borderId="9" xfId="256" applyNumberFormat="1" applyFont="1" applyBorder="1"/>
    <xf numFmtId="164" fontId="9" fillId="0" borderId="42" xfId="256" applyNumberFormat="1" applyFont="1" applyBorder="1"/>
    <xf numFmtId="164" fontId="9" fillId="0" borderId="15" xfId="256" applyNumberFormat="1" applyFont="1" applyFill="1" applyBorder="1" applyAlignment="1">
      <alignment horizontal="right" vertical="center"/>
    </xf>
    <xf numFmtId="164" fontId="9" fillId="0" borderId="9" xfId="258" applyNumberFormat="1" applyFont="1" applyFill="1" applyBorder="1" applyAlignment="1">
      <alignment horizontal="right" vertical="center"/>
    </xf>
    <xf numFmtId="0" fontId="9" fillId="0" borderId="21" xfId="256" applyFont="1" applyFill="1" applyBorder="1" applyAlignment="1" applyProtection="1">
      <alignment horizontal="left"/>
    </xf>
    <xf numFmtId="164" fontId="9" fillId="0" borderId="22" xfId="258" applyNumberFormat="1" applyFont="1" applyFill="1" applyBorder="1" applyAlignment="1">
      <alignment horizontal="right" vertical="center"/>
    </xf>
    <xf numFmtId="164" fontId="9" fillId="0" borderId="22" xfId="256" applyNumberFormat="1" applyFont="1" applyBorder="1"/>
    <xf numFmtId="164" fontId="9" fillId="0" borderId="23" xfId="256" applyNumberFormat="1" applyFont="1" applyBorder="1"/>
    <xf numFmtId="0" fontId="9" fillId="0" borderId="0" xfId="256" applyFont="1" applyFill="1" applyAlignment="1">
      <alignment horizontal="right"/>
    </xf>
    <xf numFmtId="164" fontId="9" fillId="0" borderId="0" xfId="256" applyNumberFormat="1" applyFont="1" applyFill="1" applyAlignment="1">
      <alignment horizontal="right"/>
    </xf>
    <xf numFmtId="0" fontId="2" fillId="0" borderId="0" xfId="78" applyNumberFormat="1" applyFont="1" applyFill="1" applyAlignment="1"/>
    <xf numFmtId="166" fontId="15" fillId="0" borderId="33" xfId="256" quotePrefix="1" applyNumberFormat="1" applyFont="1" applyFill="1" applyBorder="1" applyAlignment="1" applyProtection="1">
      <alignment horizontal="left"/>
    </xf>
    <xf numFmtId="164" fontId="9" fillId="0" borderId="31" xfId="256" applyNumberFormat="1" applyFont="1" applyBorder="1" applyAlignment="1">
      <alignment horizontal="center" vertical="center"/>
    </xf>
    <xf numFmtId="164" fontId="4" fillId="0" borderId="0" xfId="78" applyNumberFormat="1" applyFill="1"/>
    <xf numFmtId="166" fontId="9" fillId="0" borderId="33" xfId="256" quotePrefix="1" applyNumberFormat="1" applyFont="1" applyFill="1" applyBorder="1" applyAlignment="1" applyProtection="1">
      <alignment horizontal="left"/>
    </xf>
    <xf numFmtId="166" fontId="9" fillId="0" borderId="36" xfId="256" applyNumberFormat="1" applyFont="1" applyFill="1" applyBorder="1" applyAlignment="1" applyProtection="1">
      <alignment horizontal="left"/>
    </xf>
    <xf numFmtId="164" fontId="9" fillId="0" borderId="15" xfId="256" applyNumberFormat="1" applyFont="1" applyBorder="1" applyAlignment="1">
      <alignment horizontal="center" vertical="center"/>
    </xf>
    <xf numFmtId="166" fontId="9" fillId="0" borderId="10" xfId="256" applyNumberFormat="1" applyFont="1" applyFill="1" applyBorder="1" applyAlignment="1" applyProtection="1">
      <alignment horizontal="left"/>
    </xf>
    <xf numFmtId="164" fontId="9" fillId="0" borderId="9" xfId="256" applyNumberFormat="1" applyFont="1" applyBorder="1" applyAlignment="1">
      <alignment horizontal="center" vertical="center"/>
    </xf>
    <xf numFmtId="166" fontId="15" fillId="0" borderId="7" xfId="256" quotePrefix="1" applyNumberFormat="1" applyFont="1" applyFill="1" applyBorder="1" applyAlignment="1" applyProtection="1"/>
    <xf numFmtId="166" fontId="15" fillId="0" borderId="45" xfId="256" quotePrefix="1" applyNumberFormat="1" applyFont="1" applyFill="1" applyBorder="1" applyAlignment="1" applyProtection="1"/>
    <xf numFmtId="166" fontId="15" fillId="0" borderId="8" xfId="256" quotePrefix="1" applyNumberFormat="1" applyFont="1" applyFill="1" applyBorder="1" applyAlignment="1" applyProtection="1"/>
    <xf numFmtId="166" fontId="9" fillId="0" borderId="31" xfId="256" quotePrefix="1" applyNumberFormat="1" applyFont="1" applyFill="1" applyBorder="1" applyAlignment="1" applyProtection="1">
      <alignment horizontal="left"/>
    </xf>
    <xf numFmtId="166" fontId="9" fillId="0" borderId="9" xfId="256" applyNumberFormat="1" applyFont="1" applyFill="1" applyBorder="1" applyAlignment="1" applyProtection="1">
      <alignment horizontal="left"/>
    </xf>
    <xf numFmtId="166" fontId="9" fillId="0" borderId="35" xfId="256" quotePrefix="1" applyNumberFormat="1" applyFont="1" applyFill="1" applyBorder="1" applyAlignment="1" applyProtection="1">
      <alignment horizontal="center" vertical="center"/>
    </xf>
    <xf numFmtId="166" fontId="9" fillId="0" borderId="15" xfId="256" applyNumberFormat="1" applyFont="1" applyFill="1" applyBorder="1" applyAlignment="1" applyProtection="1">
      <alignment horizontal="left"/>
    </xf>
    <xf numFmtId="166" fontId="9" fillId="0" borderId="30" xfId="256" applyNumberFormat="1" applyFont="1" applyFill="1" applyBorder="1" applyAlignment="1" applyProtection="1">
      <alignment horizontal="center" vertical="center"/>
    </xf>
    <xf numFmtId="166" fontId="9" fillId="0" borderId="32" xfId="256" applyNumberFormat="1" applyFont="1" applyFill="1" applyBorder="1" applyAlignment="1" applyProtection="1">
      <alignment horizontal="center" vertical="center"/>
    </xf>
    <xf numFmtId="166" fontId="9" fillId="0" borderId="36" xfId="256" applyNumberFormat="1" applyFont="1" applyFill="1" applyBorder="1" applyAlignment="1" applyProtection="1">
      <alignment horizontal="center" vertical="center"/>
    </xf>
    <xf numFmtId="166" fontId="9" fillId="0" borderId="31" xfId="256" applyNumberFormat="1" applyFont="1" applyFill="1" applyBorder="1" applyAlignment="1" applyProtection="1">
      <alignment horizontal="center" vertical="center"/>
    </xf>
    <xf numFmtId="166" fontId="9" fillId="0" borderId="10" xfId="256" applyNumberFormat="1" applyFont="1" applyFill="1" applyBorder="1" applyAlignment="1" applyProtection="1">
      <alignment horizontal="center" vertical="center"/>
    </xf>
    <xf numFmtId="166" fontId="9" fillId="0" borderId="9" xfId="256" applyNumberFormat="1" applyFont="1" applyFill="1" applyBorder="1" applyAlignment="1" applyProtection="1">
      <alignment horizontal="center" vertical="center"/>
    </xf>
    <xf numFmtId="0" fontId="30" fillId="0" borderId="0" xfId="256" applyFont="1" applyFill="1"/>
    <xf numFmtId="166" fontId="13" fillId="2" borderId="2" xfId="259" applyNumberFormat="1" applyFont="1" applyFill="1" applyBorder="1" applyAlignment="1">
      <alignment horizontal="center"/>
    </xf>
    <xf numFmtId="166" fontId="13" fillId="2" borderId="4" xfId="259" applyNumberFormat="1" applyFont="1" applyFill="1" applyBorder="1"/>
    <xf numFmtId="166" fontId="13" fillId="2" borderId="12" xfId="259" applyNumberFormat="1" applyFont="1" applyFill="1" applyBorder="1" applyAlignment="1">
      <alignment horizontal="center"/>
    </xf>
    <xf numFmtId="166" fontId="13" fillId="2" borderId="9" xfId="259" applyNumberFormat="1" applyFont="1" applyFill="1" applyBorder="1" applyAlignment="1">
      <alignment horizontal="center"/>
    </xf>
    <xf numFmtId="49" fontId="13" fillId="2" borderId="9" xfId="259" quotePrefix="1" applyNumberFormat="1" applyFont="1" applyFill="1" applyBorder="1" applyAlignment="1">
      <alignment horizontal="center"/>
    </xf>
    <xf numFmtId="49" fontId="13" fillId="2" borderId="9" xfId="259" applyNumberFormat="1" applyFont="1" applyFill="1" applyBorder="1" applyAlignment="1">
      <alignment horizontal="center"/>
    </xf>
    <xf numFmtId="166" fontId="13" fillId="2" borderId="14" xfId="92" quotePrefix="1" applyNumberFormat="1" applyFont="1" applyFill="1" applyBorder="1" applyAlignment="1">
      <alignment horizontal="center"/>
    </xf>
    <xf numFmtId="166" fontId="30" fillId="0" borderId="6" xfId="140" applyFont="1" applyBorder="1" applyAlignment="1">
      <alignment horizontal="center"/>
    </xf>
    <xf numFmtId="166" fontId="13" fillId="0" borderId="15" xfId="140" applyFont="1" applyBorder="1"/>
    <xf numFmtId="166" fontId="13" fillId="0" borderId="46" xfId="140" applyFont="1" applyBorder="1"/>
    <xf numFmtId="174" fontId="30" fillId="0" borderId="6" xfId="140" applyNumberFormat="1" applyFont="1" applyBorder="1" applyAlignment="1">
      <alignment horizontal="center"/>
    </xf>
    <xf numFmtId="166" fontId="30" fillId="0" borderId="15" xfId="140" applyFont="1" applyBorder="1"/>
    <xf numFmtId="166" fontId="30" fillId="0" borderId="15" xfId="140" applyFont="1" applyBorder="1" applyAlignment="1">
      <alignment horizontal="right"/>
    </xf>
    <xf numFmtId="166" fontId="30" fillId="0" borderId="16" xfId="140" applyFont="1" applyBorder="1" applyAlignment="1">
      <alignment horizontal="right"/>
    </xf>
    <xf numFmtId="166" fontId="9" fillId="0" borderId="0" xfId="78" applyNumberFormat="1" applyFont="1"/>
    <xf numFmtId="174" fontId="13" fillId="0" borderId="6" xfId="140" applyNumberFormat="1" applyFont="1" applyBorder="1" applyAlignment="1">
      <alignment horizontal="left"/>
    </xf>
    <xf numFmtId="166" fontId="30" fillId="0" borderId="42" xfId="140" applyFont="1" applyBorder="1" applyAlignment="1">
      <alignment horizontal="right"/>
    </xf>
    <xf numFmtId="166" fontId="30" fillId="0" borderId="28" xfId="140" applyFont="1" applyBorder="1"/>
    <xf numFmtId="166" fontId="13" fillId="0" borderId="49" xfId="140" applyFont="1" applyBorder="1"/>
    <xf numFmtId="166" fontId="13" fillId="0" borderId="25" xfId="140" applyFont="1" applyBorder="1" applyAlignment="1">
      <alignment horizontal="right"/>
    </xf>
    <xf numFmtId="166" fontId="13" fillId="0" borderId="26" xfId="140" applyFont="1" applyBorder="1" applyAlignment="1">
      <alignment horizontal="right"/>
    </xf>
    <xf numFmtId="166" fontId="30" fillId="0" borderId="0" xfId="259" applyNumberFormat="1" applyFont="1" applyBorder="1"/>
    <xf numFmtId="166" fontId="13" fillId="0" borderId="0" xfId="259" applyNumberFormat="1" applyFont="1" applyBorder="1"/>
    <xf numFmtId="166" fontId="13" fillId="0" borderId="0" xfId="259" applyNumberFormat="1" applyFont="1" applyBorder="1" applyAlignment="1">
      <alignment horizontal="right"/>
    </xf>
    <xf numFmtId="166" fontId="30" fillId="0" borderId="0" xfId="259" applyNumberFormat="1" applyFont="1" applyBorder="1" applyAlignment="1">
      <alignment horizontal="right"/>
    </xf>
    <xf numFmtId="166" fontId="13" fillId="0" borderId="0" xfId="259" quotePrefix="1" applyNumberFormat="1" applyFont="1" applyBorder="1" applyAlignment="1">
      <alignment horizontal="right"/>
    </xf>
    <xf numFmtId="0" fontId="9" fillId="0" borderId="0" xfId="78" applyFont="1" applyBorder="1"/>
    <xf numFmtId="166" fontId="13" fillId="2" borderId="2" xfId="261" applyNumberFormat="1" applyFont="1" applyFill="1" applyBorder="1" applyAlignment="1">
      <alignment horizontal="center"/>
    </xf>
    <xf numFmtId="166" fontId="13" fillId="2" borderId="4" xfId="261" applyNumberFormat="1" applyFont="1" applyFill="1" applyBorder="1"/>
    <xf numFmtId="166" fontId="13" fillId="2" borderId="12" xfId="261" applyNumberFormat="1" applyFont="1" applyFill="1" applyBorder="1" applyAlignment="1">
      <alignment horizontal="center"/>
    </xf>
    <xf numFmtId="166" fontId="13" fillId="2" borderId="9" xfId="261" applyNumberFormat="1" applyFont="1" applyFill="1" applyBorder="1" applyAlignment="1">
      <alignment horizontal="center"/>
    </xf>
    <xf numFmtId="49" fontId="13" fillId="2" borderId="9" xfId="263" quotePrefix="1" applyNumberFormat="1" applyFont="1" applyFill="1" applyBorder="1" applyAlignment="1">
      <alignment horizontal="center"/>
    </xf>
    <xf numFmtId="49" fontId="13" fillId="2" borderId="9" xfId="263" applyNumberFormat="1" applyFont="1" applyFill="1" applyBorder="1" applyAlignment="1">
      <alignment horizontal="center"/>
    </xf>
    <xf numFmtId="166" fontId="13" fillId="0" borderId="15" xfId="140" applyFont="1" applyBorder="1" applyAlignment="1">
      <alignment horizontal="center"/>
    </xf>
    <xf numFmtId="166" fontId="13" fillId="0" borderId="46" xfId="140" applyFont="1" applyBorder="1" applyAlignment="1">
      <alignment horizontal="center"/>
    </xf>
    <xf numFmtId="166" fontId="30" fillId="0" borderId="15" xfId="140" applyFont="1" applyBorder="1" applyAlignment="1">
      <alignment horizontal="center"/>
    </xf>
    <xf numFmtId="164" fontId="30" fillId="0" borderId="16" xfId="140" applyNumberFormat="1" applyFont="1" applyBorder="1" applyAlignment="1">
      <alignment horizontal="center"/>
    </xf>
    <xf numFmtId="0" fontId="30" fillId="0" borderId="16" xfId="140" applyNumberFormat="1" applyFont="1" applyBorder="1" applyAlignment="1">
      <alignment horizontal="center"/>
    </xf>
    <xf numFmtId="166" fontId="30" fillId="0" borderId="16" xfId="140" applyFont="1" applyBorder="1" applyAlignment="1">
      <alignment horizontal="center"/>
    </xf>
    <xf numFmtId="166" fontId="30" fillId="0" borderId="16" xfId="140" quotePrefix="1" applyFont="1" applyBorder="1" applyAlignment="1">
      <alignment horizontal="center"/>
    </xf>
    <xf numFmtId="174" fontId="13" fillId="0" borderId="6" xfId="140" applyNumberFormat="1" applyFont="1" applyBorder="1" applyAlignment="1">
      <alignment horizontal="center"/>
    </xf>
    <xf numFmtId="166" fontId="13" fillId="0" borderId="15" xfId="140" applyFont="1" applyBorder="1" applyAlignment="1">
      <alignment horizontal="right"/>
    </xf>
    <xf numFmtId="166" fontId="30" fillId="0" borderId="9" xfId="140" applyFont="1" applyBorder="1" applyAlignment="1">
      <alignment horizontal="center"/>
    </xf>
    <xf numFmtId="174" fontId="13" fillId="0" borderId="28" xfId="140" applyNumberFormat="1" applyFont="1" applyBorder="1" applyAlignment="1">
      <alignment horizontal="center"/>
    </xf>
    <xf numFmtId="166" fontId="13" fillId="0" borderId="25" xfId="140" applyFont="1" applyBorder="1"/>
    <xf numFmtId="166" fontId="13" fillId="0" borderId="26" xfId="140" applyFont="1" applyBorder="1" applyAlignment="1">
      <alignment horizontal="center"/>
    </xf>
    <xf numFmtId="0" fontId="9" fillId="0" borderId="44" xfId="78" applyFont="1" applyBorder="1"/>
    <xf numFmtId="166" fontId="30" fillId="0" borderId="44" xfId="261" applyNumberFormat="1" applyFont="1" applyBorder="1"/>
    <xf numFmtId="164" fontId="9" fillId="0" borderId="0" xfId="78" applyNumberFormat="1" applyFont="1"/>
    <xf numFmtId="166" fontId="15" fillId="2" borderId="2" xfId="264" applyNumberFormat="1" applyFont="1" applyFill="1" applyBorder="1"/>
    <xf numFmtId="166" fontId="15" fillId="2" borderId="4" xfId="264" applyNumberFormat="1" applyFont="1" applyFill="1" applyBorder="1"/>
    <xf numFmtId="166" fontId="15" fillId="2" borderId="12" xfId="264" applyNumberFormat="1" applyFont="1" applyFill="1" applyBorder="1" applyAlignment="1">
      <alignment horizontal="center"/>
    </xf>
    <xf numFmtId="166" fontId="15" fillId="2" borderId="9" xfId="264" applyNumberFormat="1" applyFont="1" applyFill="1" applyBorder="1" applyAlignment="1">
      <alignment horizontal="center"/>
    </xf>
    <xf numFmtId="49" fontId="13" fillId="2" borderId="9" xfId="266" quotePrefix="1" applyNumberFormat="1" applyFont="1" applyFill="1" applyBorder="1" applyAlignment="1">
      <alignment horizontal="center"/>
    </xf>
    <xf numFmtId="49" fontId="13" fillId="2" borderId="9" xfId="266" applyNumberFormat="1" applyFont="1" applyFill="1" applyBorder="1" applyAlignment="1">
      <alignment horizontal="center"/>
    </xf>
    <xf numFmtId="166" fontId="30" fillId="0" borderId="6" xfId="167" applyFont="1" applyBorder="1"/>
    <xf numFmtId="166" fontId="13" fillId="0" borderId="15" xfId="167" applyFont="1" applyBorder="1"/>
    <xf numFmtId="166" fontId="13" fillId="0" borderId="15" xfId="167" quotePrefix="1" applyFont="1" applyBorder="1" applyAlignment="1">
      <alignment horizontal="right"/>
    </xf>
    <xf numFmtId="166" fontId="13" fillId="0" borderId="15" xfId="167" quotePrefix="1" applyFont="1" applyBorder="1" applyAlignment="1">
      <alignment horizontal="center"/>
    </xf>
    <xf numFmtId="166" fontId="13" fillId="0" borderId="46" xfId="167" quotePrefix="1" applyFont="1" applyBorder="1" applyAlignment="1">
      <alignment horizontal="center"/>
    </xf>
    <xf numFmtId="174" fontId="30" fillId="0" borderId="6" xfId="167" applyNumberFormat="1" applyFont="1" applyBorder="1" applyAlignment="1">
      <alignment horizontal="center"/>
    </xf>
    <xf numFmtId="166" fontId="30" fillId="0" borderId="15" xfId="167" applyFont="1" applyBorder="1"/>
    <xf numFmtId="166" fontId="30" fillId="0" borderId="15" xfId="167" applyFont="1" applyBorder="1" applyAlignment="1">
      <alignment horizontal="right"/>
    </xf>
    <xf numFmtId="166" fontId="30" fillId="0" borderId="15" xfId="167" quotePrefix="1" applyFont="1" applyBorder="1" applyAlignment="1">
      <alignment horizontal="center"/>
    </xf>
    <xf numFmtId="166" fontId="30" fillId="0" borderId="16" xfId="167" applyFont="1" applyBorder="1" applyAlignment="1">
      <alignment horizontal="center"/>
    </xf>
    <xf numFmtId="166" fontId="13" fillId="0" borderId="15" xfId="167" applyFont="1" applyBorder="1" applyAlignment="1">
      <alignment horizontal="right"/>
    </xf>
    <xf numFmtId="166" fontId="30" fillId="0" borderId="28" xfId="167" applyFont="1" applyBorder="1"/>
    <xf numFmtId="166" fontId="13" fillId="0" borderId="25" xfId="167" applyFont="1" applyBorder="1"/>
    <xf numFmtId="166" fontId="13" fillId="0" borderId="25" xfId="167" applyFont="1" applyBorder="1" applyAlignment="1">
      <alignment horizontal="center"/>
    </xf>
    <xf numFmtId="166" fontId="13" fillId="0" borderId="26" xfId="167" applyFont="1" applyBorder="1" applyAlignment="1">
      <alignment horizontal="center"/>
    </xf>
    <xf numFmtId="176" fontId="9" fillId="0" borderId="0" xfId="78" applyNumberFormat="1" applyFont="1"/>
    <xf numFmtId="166" fontId="12" fillId="0" borderId="0" xfId="267" applyNumberFormat="1" applyFont="1" applyAlignment="1" applyProtection="1">
      <alignment horizontal="center"/>
    </xf>
    <xf numFmtId="166" fontId="33" fillId="0" borderId="0" xfId="267" applyNumberFormat="1" applyFont="1" applyAlignment="1" applyProtection="1">
      <alignment horizontal="right"/>
    </xf>
    <xf numFmtId="166" fontId="15" fillId="2" borderId="2" xfId="267" applyNumberFormat="1" applyFont="1" applyFill="1" applyBorder="1" applyAlignment="1">
      <alignment horizontal="left"/>
    </xf>
    <xf numFmtId="166" fontId="15" fillId="2" borderId="50" xfId="267" applyNumberFormat="1" applyFont="1" applyFill="1" applyBorder="1"/>
    <xf numFmtId="166" fontId="15" fillId="0" borderId="0" xfId="267" applyNumberFormat="1" applyFont="1" applyFill="1" applyBorder="1" applyAlignment="1">
      <alignment horizontal="center"/>
    </xf>
    <xf numFmtId="166" fontId="15" fillId="2" borderId="12" xfId="267" applyNumberFormat="1" applyFont="1" applyFill="1" applyBorder="1" applyAlignment="1">
      <alignment horizontal="center"/>
    </xf>
    <xf numFmtId="166" fontId="15" fillId="2" borderId="10" xfId="267" applyNumberFormat="1" applyFont="1" applyFill="1" applyBorder="1" applyAlignment="1">
      <alignment horizontal="center"/>
    </xf>
    <xf numFmtId="49" fontId="13" fillId="2" borderId="9" xfId="269" quotePrefix="1" applyNumberFormat="1" applyFont="1" applyFill="1" applyBorder="1" applyAlignment="1">
      <alignment horizontal="center"/>
    </xf>
    <xf numFmtId="49" fontId="13" fillId="2" borderId="9" xfId="269" applyNumberFormat="1" applyFont="1" applyFill="1" applyBorder="1" applyAlignment="1">
      <alignment horizontal="center"/>
    </xf>
    <xf numFmtId="166" fontId="13" fillId="0" borderId="0" xfId="92" quotePrefix="1" applyNumberFormat="1" applyFont="1" applyFill="1" applyBorder="1" applyAlignment="1">
      <alignment horizontal="center"/>
    </xf>
    <xf numFmtId="166" fontId="30" fillId="0" borderId="6" xfId="168" applyFont="1" applyBorder="1" applyAlignment="1">
      <alignment horizontal="left"/>
    </xf>
    <xf numFmtId="166" fontId="13" fillId="0" borderId="15" xfId="168" applyFont="1" applyBorder="1"/>
    <xf numFmtId="166" fontId="13" fillId="0" borderId="15" xfId="168" quotePrefix="1" applyFont="1" applyBorder="1" applyAlignment="1"/>
    <xf numFmtId="166" fontId="13" fillId="0" borderId="46" xfId="168" quotePrefix="1" applyFont="1" applyBorder="1" applyAlignment="1"/>
    <xf numFmtId="166" fontId="13" fillId="0" borderId="0" xfId="168" quotePrefix="1" applyFont="1" applyBorder="1" applyAlignment="1">
      <alignment horizontal="right"/>
    </xf>
    <xf numFmtId="174" fontId="30" fillId="0" borderId="6" xfId="168" applyNumberFormat="1" applyFont="1" applyBorder="1" applyAlignment="1">
      <alignment horizontal="center"/>
    </xf>
    <xf numFmtId="174" fontId="30" fillId="0" borderId="15" xfId="168" applyNumberFormat="1" applyFont="1" applyBorder="1" applyAlignment="1">
      <alignment horizontal="left"/>
    </xf>
    <xf numFmtId="166" fontId="30" fillId="0" borderId="15" xfId="168" applyFont="1" applyBorder="1" applyAlignment="1"/>
    <xf numFmtId="166" fontId="30" fillId="0" borderId="16" xfId="168" applyFont="1" applyBorder="1" applyAlignment="1"/>
    <xf numFmtId="166" fontId="30" fillId="0" borderId="0" xfId="168" applyFont="1" applyBorder="1" applyAlignment="1">
      <alignment horizontal="right"/>
    </xf>
    <xf numFmtId="174" fontId="30" fillId="0" borderId="6" xfId="168" applyNumberFormat="1" applyFont="1" applyBorder="1" applyAlignment="1">
      <alignment horizontal="left"/>
    </xf>
    <xf numFmtId="174" fontId="13" fillId="0" borderId="15" xfId="168" applyNumberFormat="1" applyFont="1" applyBorder="1" applyAlignment="1">
      <alignment horizontal="left"/>
    </xf>
    <xf numFmtId="166" fontId="13" fillId="0" borderId="15" xfId="168" applyFont="1" applyBorder="1" applyAlignment="1"/>
    <xf numFmtId="174" fontId="30" fillId="0" borderId="28" xfId="168" applyNumberFormat="1" applyFont="1" applyBorder="1" applyAlignment="1">
      <alignment horizontal="left"/>
    </xf>
    <xf numFmtId="174" fontId="13" fillId="0" borderId="25" xfId="168" applyNumberFormat="1" applyFont="1" applyBorder="1" applyAlignment="1">
      <alignment horizontal="left"/>
    </xf>
    <xf numFmtId="166" fontId="13" fillId="0" borderId="25" xfId="168" applyFont="1" applyBorder="1" applyAlignment="1"/>
    <xf numFmtId="166" fontId="13" fillId="0" borderId="26" xfId="168" applyFont="1" applyBorder="1" applyAlignment="1"/>
    <xf numFmtId="166" fontId="15" fillId="2" borderId="2" xfId="270" applyNumberFormat="1" applyFont="1" applyFill="1" applyBorder="1" applyAlignment="1">
      <alignment horizontal="left"/>
    </xf>
    <xf numFmtId="166" fontId="15" fillId="2" borderId="50" xfId="270" applyNumberFormat="1" applyFont="1" applyFill="1" applyBorder="1"/>
    <xf numFmtId="166" fontId="15" fillId="2" borderId="12" xfId="270" applyNumberFormat="1" applyFont="1" applyFill="1" applyBorder="1" applyAlignment="1">
      <alignment horizontal="center"/>
    </xf>
    <xf numFmtId="166" fontId="15" fillId="2" borderId="10" xfId="270" applyNumberFormat="1" applyFont="1" applyFill="1" applyBorder="1" applyAlignment="1">
      <alignment horizontal="center"/>
    </xf>
    <xf numFmtId="49" fontId="13" fillId="2" borderId="9" xfId="271" quotePrefix="1" applyNumberFormat="1" applyFont="1" applyFill="1" applyBorder="1" applyAlignment="1">
      <alignment horizontal="center"/>
    </xf>
    <xf numFmtId="49" fontId="13" fillId="2" borderId="9" xfId="271" applyNumberFormat="1" applyFont="1" applyFill="1" applyBorder="1" applyAlignment="1">
      <alignment horizontal="center"/>
    </xf>
    <xf numFmtId="49" fontId="13" fillId="2" borderId="14" xfId="271" applyNumberFormat="1" applyFont="1" applyFill="1" applyBorder="1" applyAlignment="1">
      <alignment horizontal="center"/>
    </xf>
    <xf numFmtId="166" fontId="30" fillId="0" borderId="15" xfId="168" applyFont="1" applyBorder="1" applyAlignment="1">
      <alignment horizontal="right"/>
    </xf>
    <xf numFmtId="166" fontId="30" fillId="0" borderId="16" xfId="168" applyFont="1" applyBorder="1" applyAlignment="1">
      <alignment horizontal="right"/>
    </xf>
    <xf numFmtId="166" fontId="30" fillId="0" borderId="15" xfId="168" quotePrefix="1" applyFont="1" applyBorder="1" applyAlignment="1">
      <alignment horizontal="right"/>
    </xf>
    <xf numFmtId="166" fontId="30" fillId="0" borderId="16" xfId="168" quotePrefix="1" applyFont="1" applyBorder="1" applyAlignment="1">
      <alignment horizontal="right"/>
    </xf>
    <xf numFmtId="174" fontId="30" fillId="0" borderId="28" xfId="168" applyNumberFormat="1" applyFont="1" applyBorder="1" applyAlignment="1">
      <alignment horizontal="center"/>
    </xf>
    <xf numFmtId="166" fontId="30" fillId="0" borderId="44" xfId="168" applyFont="1" applyBorder="1" applyAlignment="1"/>
    <xf numFmtId="166" fontId="30" fillId="0" borderId="44" xfId="168" applyFont="1" applyBorder="1" applyAlignment="1">
      <alignment horizontal="right"/>
    </xf>
    <xf numFmtId="174" fontId="30" fillId="0" borderId="0" xfId="168" applyNumberFormat="1" applyFont="1" applyBorder="1" applyAlignment="1">
      <alignment horizontal="center"/>
    </xf>
    <xf numFmtId="174" fontId="30" fillId="0" borderId="0" xfId="168" applyNumberFormat="1" applyFont="1" applyBorder="1" applyAlignment="1">
      <alignment horizontal="left"/>
    </xf>
    <xf numFmtId="166" fontId="30" fillId="0" borderId="0" xfId="168" applyFont="1" applyBorder="1" applyAlignment="1"/>
    <xf numFmtId="166" fontId="30" fillId="0" borderId="0" xfId="168" applyNumberFormat="1" applyFont="1" applyBorder="1" applyAlignment="1">
      <alignment horizontal="left"/>
    </xf>
    <xf numFmtId="166" fontId="30" fillId="0" borderId="0" xfId="168" applyNumberFormat="1" applyFont="1" applyBorder="1" applyAlignment="1"/>
    <xf numFmtId="166" fontId="30" fillId="0" borderId="0" xfId="168" applyNumberFormat="1" applyFont="1" applyBorder="1" applyAlignment="1">
      <alignment horizontal="right"/>
    </xf>
    <xf numFmtId="174" fontId="13" fillId="0" borderId="0" xfId="168" applyNumberFormat="1" applyFont="1" applyBorder="1" applyAlignment="1">
      <alignment horizontal="left"/>
    </xf>
    <xf numFmtId="166" fontId="13" fillId="0" borderId="0" xfId="168" applyFont="1" applyBorder="1" applyAlignment="1"/>
    <xf numFmtId="166" fontId="15" fillId="2" borderId="2" xfId="272" applyNumberFormat="1" applyFont="1" applyFill="1" applyBorder="1" applyAlignment="1">
      <alignment horizontal="left"/>
    </xf>
    <xf numFmtId="166" fontId="15" fillId="2" borderId="4" xfId="272" applyNumberFormat="1" applyFont="1" applyFill="1" applyBorder="1"/>
    <xf numFmtId="166" fontId="15" fillId="2" borderId="12" xfId="272" applyNumberFormat="1" applyFont="1" applyFill="1" applyBorder="1" applyAlignment="1">
      <alignment horizontal="center"/>
    </xf>
    <xf numFmtId="166" fontId="15" fillId="2" borderId="9" xfId="272" applyNumberFormat="1" applyFont="1" applyFill="1" applyBorder="1" applyAlignment="1">
      <alignment horizontal="center"/>
    </xf>
    <xf numFmtId="49" fontId="13" fillId="2" borderId="9" xfId="274" quotePrefix="1" applyNumberFormat="1" applyFont="1" applyFill="1" applyBorder="1" applyAlignment="1">
      <alignment horizontal="center"/>
    </xf>
    <xf numFmtId="49" fontId="13" fillId="2" borderId="9" xfId="274" applyNumberFormat="1" applyFont="1" applyFill="1" applyBorder="1" applyAlignment="1">
      <alignment horizontal="center"/>
    </xf>
    <xf numFmtId="166" fontId="13" fillId="2" borderId="9" xfId="92" quotePrefix="1" applyNumberFormat="1" applyFont="1" applyFill="1" applyBorder="1" applyAlignment="1">
      <alignment horizontal="center"/>
    </xf>
    <xf numFmtId="166" fontId="30" fillId="0" borderId="6" xfId="169" applyFont="1" applyBorder="1" applyAlignment="1">
      <alignment horizontal="left"/>
    </xf>
    <xf numFmtId="166" fontId="13" fillId="0" borderId="15" xfId="169" applyFont="1" applyBorder="1"/>
    <xf numFmtId="166" fontId="13" fillId="0" borderId="31" xfId="169" quotePrefix="1" applyFont="1" applyBorder="1" applyAlignment="1">
      <alignment horizontal="right"/>
    </xf>
    <xf numFmtId="166" fontId="13" fillId="0" borderId="46" xfId="169" quotePrefix="1" applyFont="1" applyBorder="1" applyAlignment="1">
      <alignment horizontal="right"/>
    </xf>
    <xf numFmtId="174" fontId="30" fillId="0" borderId="6" xfId="169" applyNumberFormat="1" applyFont="1" applyBorder="1" applyAlignment="1">
      <alignment horizontal="center"/>
    </xf>
    <xf numFmtId="174" fontId="30" fillId="0" borderId="15" xfId="169" applyNumberFormat="1" applyFont="1" applyBorder="1" applyAlignment="1">
      <alignment horizontal="left"/>
    </xf>
    <xf numFmtId="166" fontId="30" fillId="0" borderId="15" xfId="169" applyFont="1" applyBorder="1" applyAlignment="1">
      <alignment horizontal="right"/>
    </xf>
    <xf numFmtId="166" fontId="30" fillId="0" borderId="16" xfId="169" applyFont="1" applyBorder="1" applyAlignment="1">
      <alignment horizontal="right"/>
    </xf>
    <xf numFmtId="166" fontId="4" fillId="0" borderId="0" xfId="78" applyNumberFormat="1"/>
    <xf numFmtId="174" fontId="30" fillId="0" borderId="6" xfId="169" applyNumberFormat="1" applyFont="1" applyBorder="1" applyAlignment="1">
      <alignment horizontal="left"/>
    </xf>
    <xf numFmtId="174" fontId="13" fillId="0" borderId="15" xfId="169" applyNumberFormat="1" applyFont="1" applyBorder="1" applyAlignment="1">
      <alignment horizontal="left"/>
    </xf>
    <xf numFmtId="166" fontId="13" fillId="0" borderId="15" xfId="169" applyFont="1" applyBorder="1" applyAlignment="1">
      <alignment horizontal="right"/>
    </xf>
    <xf numFmtId="166" fontId="13" fillId="0" borderId="16" xfId="169" applyFont="1" applyBorder="1" applyAlignment="1">
      <alignment horizontal="right"/>
    </xf>
    <xf numFmtId="174" fontId="30" fillId="0" borderId="28" xfId="169" applyNumberFormat="1" applyFont="1" applyBorder="1" applyAlignment="1">
      <alignment horizontal="left"/>
    </xf>
    <xf numFmtId="174" fontId="13" fillId="0" borderId="25" xfId="169" applyNumberFormat="1" applyFont="1" applyBorder="1" applyAlignment="1">
      <alignment horizontal="left"/>
    </xf>
    <xf numFmtId="166" fontId="13" fillId="0" borderId="25" xfId="169" applyFont="1" applyBorder="1" applyAlignment="1">
      <alignment horizontal="right"/>
    </xf>
    <xf numFmtId="166" fontId="13" fillId="0" borderId="26" xfId="169" applyFont="1" applyBorder="1" applyAlignment="1">
      <alignment horizontal="right"/>
    </xf>
    <xf numFmtId="0" fontId="43" fillId="0" borderId="0" xfId="0" applyFont="1" applyAlignment="1"/>
    <xf numFmtId="0" fontId="44" fillId="0" borderId="0" xfId="0" applyFont="1" applyAlignment="1"/>
    <xf numFmtId="0" fontId="29" fillId="0" borderId="0" xfId="0" applyFont="1"/>
    <xf numFmtId="0" fontId="15" fillId="2" borderId="13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/>
    </xf>
    <xf numFmtId="164" fontId="9" fillId="0" borderId="31" xfId="0" applyNumberFormat="1" applyFont="1" applyFill="1" applyBorder="1"/>
    <xf numFmtId="164" fontId="9" fillId="0" borderId="15" xfId="0" applyNumberFormat="1" applyFont="1" applyFill="1" applyBorder="1"/>
    <xf numFmtId="164" fontId="9" fillId="0" borderId="46" xfId="0" applyNumberFormat="1" applyFont="1" applyFill="1" applyBorder="1" applyAlignment="1">
      <alignment horizontal="right"/>
    </xf>
    <xf numFmtId="164" fontId="9" fillId="0" borderId="0" xfId="0" applyNumberFormat="1" applyFont="1" applyFill="1" applyBorder="1"/>
    <xf numFmtId="164" fontId="0" fillId="0" borderId="0" xfId="0" applyNumberFormat="1" applyBorder="1"/>
    <xf numFmtId="164" fontId="29" fillId="0" borderId="15" xfId="0" applyNumberFormat="1" applyFont="1" applyFill="1" applyBorder="1" applyAlignment="1">
      <alignment vertical="center"/>
    </xf>
    <xf numFmtId="164" fontId="9" fillId="0" borderId="16" xfId="0" applyNumberFormat="1" applyFont="1" applyFill="1" applyBorder="1" applyAlignment="1">
      <alignment horizontal="right"/>
    </xf>
    <xf numFmtId="164" fontId="9" fillId="0" borderId="15" xfId="0" quotePrefix="1" applyNumberFormat="1" applyFont="1" applyFill="1" applyBorder="1" applyAlignment="1">
      <alignment horizontal="right"/>
    </xf>
    <xf numFmtId="164" fontId="9" fillId="0" borderId="60" xfId="0" applyNumberFormat="1" applyFont="1" applyFill="1" applyBorder="1"/>
    <xf numFmtId="164" fontId="9" fillId="0" borderId="16" xfId="0" quotePrefix="1" applyNumberFormat="1" applyFont="1" applyFill="1" applyBorder="1" applyAlignment="1">
      <alignment horizontal="right"/>
    </xf>
    <xf numFmtId="0" fontId="29" fillId="0" borderId="17" xfId="0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164" fontId="15" fillId="0" borderId="49" xfId="0" applyNumberFormat="1" applyFont="1" applyFill="1" applyBorder="1"/>
    <xf numFmtId="164" fontId="15" fillId="0" borderId="25" xfId="0" applyNumberFormat="1" applyFont="1" applyFill="1" applyBorder="1"/>
    <xf numFmtId="164" fontId="15" fillId="0" borderId="61" xfId="0" applyNumberFormat="1" applyFont="1" applyFill="1" applyBorder="1"/>
    <xf numFmtId="164" fontId="15" fillId="0" borderId="26" xfId="0" applyNumberFormat="1" applyFont="1" applyFill="1" applyBorder="1" applyAlignment="1">
      <alignment horizontal="right"/>
    </xf>
    <xf numFmtId="0" fontId="45" fillId="0" borderId="0" xfId="0" applyFont="1"/>
    <xf numFmtId="0" fontId="9" fillId="0" borderId="0" xfId="172" applyFont="1"/>
    <xf numFmtId="166" fontId="15" fillId="2" borderId="29" xfId="102" applyNumberFormat="1" applyFont="1" applyFill="1" applyBorder="1" applyAlignment="1">
      <alignment horizontal="center"/>
    </xf>
    <xf numFmtId="166" fontId="15" fillId="2" borderId="4" xfId="102" applyNumberFormat="1" applyFont="1" applyFill="1" applyBorder="1" applyAlignment="1">
      <alignment horizontal="center"/>
    </xf>
    <xf numFmtId="166" fontId="15" fillId="2" borderId="4" xfId="102" quotePrefix="1" applyNumberFormat="1" applyFont="1" applyFill="1" applyBorder="1" applyAlignment="1">
      <alignment horizontal="center"/>
    </xf>
    <xf numFmtId="166" fontId="15" fillId="2" borderId="50" xfId="102" quotePrefix="1" applyNumberFormat="1" applyFont="1" applyFill="1" applyBorder="1" applyAlignment="1">
      <alignment horizontal="center"/>
    </xf>
    <xf numFmtId="0" fontId="15" fillId="2" borderId="5" xfId="172" quotePrefix="1" applyFont="1" applyFill="1" applyBorder="1" applyAlignment="1">
      <alignment horizontal="center"/>
    </xf>
    <xf numFmtId="166" fontId="9" fillId="0" borderId="47" xfId="102" applyNumberFormat="1" applyFont="1" applyBorder="1" applyAlignment="1">
      <alignment horizontal="left"/>
    </xf>
    <xf numFmtId="2" fontId="9" fillId="0" borderId="13" xfId="170" applyNumberFormat="1" applyFont="1" applyBorder="1"/>
    <xf numFmtId="2" fontId="9" fillId="0" borderId="7" xfId="170" applyNumberFormat="1" applyFont="1" applyBorder="1"/>
    <xf numFmtId="2" fontId="9" fillId="0" borderId="14" xfId="170" applyNumberFormat="1" applyFont="1" applyBorder="1"/>
    <xf numFmtId="2" fontId="9" fillId="0" borderId="7" xfId="170" quotePrefix="1" applyNumberFormat="1" applyFont="1" applyBorder="1" applyAlignment="1">
      <alignment horizontal="right"/>
    </xf>
    <xf numFmtId="2" fontId="9" fillId="0" borderId="14" xfId="170" quotePrefix="1" applyNumberFormat="1" applyFont="1" applyBorder="1" applyAlignment="1">
      <alignment horizontal="right"/>
    </xf>
    <xf numFmtId="2" fontId="9" fillId="0" borderId="13" xfId="170" applyNumberFormat="1" applyFont="1" applyFill="1" applyBorder="1"/>
    <xf numFmtId="166" fontId="15" fillId="0" borderId="62" xfId="102" applyNumberFormat="1" applyFont="1" applyBorder="1" applyAlignment="1">
      <alignment horizontal="center"/>
    </xf>
    <xf numFmtId="2" fontId="15" fillId="0" borderId="25" xfId="170" applyNumberFormat="1" applyFont="1" applyBorder="1"/>
    <xf numFmtId="2" fontId="15" fillId="0" borderId="43" xfId="170" applyNumberFormat="1" applyFont="1" applyBorder="1"/>
    <xf numFmtId="2" fontId="15" fillId="0" borderId="26" xfId="170" applyNumberFormat="1" applyFont="1" applyBorder="1"/>
    <xf numFmtId="166" fontId="9" fillId="0" borderId="0" xfId="102" applyNumberFormat="1" applyFont="1"/>
    <xf numFmtId="164" fontId="9" fillId="0" borderId="0" xfId="102" applyNumberFormat="1" applyFont="1"/>
    <xf numFmtId="166" fontId="20" fillId="0" borderId="0" xfId="102" applyNumberFormat="1" applyFont="1"/>
    <xf numFmtId="166" fontId="9" fillId="0" borderId="0" xfId="102" applyNumberFormat="1" applyFont="1" applyFill="1"/>
    <xf numFmtId="167" fontId="20" fillId="0" borderId="0" xfId="102" applyNumberFormat="1" applyFont="1"/>
    <xf numFmtId="0" fontId="4" fillId="0" borderId="0" xfId="78" applyFont="1" applyFill="1"/>
    <xf numFmtId="172" fontId="15" fillId="2" borderId="13" xfId="275" applyNumberFormat="1" applyFont="1" applyFill="1" applyBorder="1" applyAlignment="1" applyProtection="1">
      <alignment horizontal="center" vertical="center" wrapText="1"/>
    </xf>
    <xf numFmtId="172" fontId="15" fillId="2" borderId="8" xfId="275" applyNumberFormat="1" applyFont="1" applyFill="1" applyBorder="1" applyAlignment="1" applyProtection="1">
      <alignment horizontal="center" vertical="center" wrapText="1"/>
    </xf>
    <xf numFmtId="172" fontId="15" fillId="2" borderId="14" xfId="275" applyNumberFormat="1" applyFont="1" applyFill="1" applyBorder="1" applyAlignment="1" applyProtection="1">
      <alignment horizontal="center" vertical="center" wrapText="1"/>
    </xf>
    <xf numFmtId="172" fontId="15" fillId="2" borderId="27" xfId="275" applyNumberFormat="1" applyFont="1" applyFill="1" applyBorder="1" applyAlignment="1" applyProtection="1">
      <alignment horizontal="center" vertical="center" wrapText="1"/>
    </xf>
    <xf numFmtId="0" fontId="15" fillId="2" borderId="27" xfId="78" applyFont="1" applyFill="1" applyBorder="1" applyAlignment="1">
      <alignment horizontal="center" vertical="center" wrapText="1"/>
    </xf>
    <xf numFmtId="0" fontId="15" fillId="2" borderId="13" xfId="78" applyFont="1" applyFill="1" applyBorder="1" applyAlignment="1">
      <alignment horizontal="center" vertical="center" wrapText="1"/>
    </xf>
    <xf numFmtId="0" fontId="15" fillId="2" borderId="8" xfId="78" applyFont="1" applyFill="1" applyBorder="1" applyAlignment="1">
      <alignment horizontal="center" vertical="center" wrapText="1"/>
    </xf>
    <xf numFmtId="0" fontId="15" fillId="2" borderId="14" xfId="78" applyFont="1" applyFill="1" applyBorder="1" applyAlignment="1">
      <alignment horizontal="center" vertical="center" wrapText="1"/>
    </xf>
    <xf numFmtId="172" fontId="9" fillId="0" borderId="63" xfId="275" applyNumberFormat="1" applyFont="1" applyFill="1" applyBorder="1" applyAlignment="1" applyProtection="1">
      <alignment horizontal="left"/>
    </xf>
    <xf numFmtId="164" fontId="9" fillId="0" borderId="31" xfId="78" applyNumberFormat="1" applyFont="1" applyFill="1" applyBorder="1" applyAlignment="1">
      <alignment horizontal="center"/>
    </xf>
    <xf numFmtId="172" fontId="9" fillId="0" borderId="6" xfId="275" applyNumberFormat="1" applyFont="1" applyFill="1" applyBorder="1" applyAlignment="1" applyProtection="1">
      <alignment horizontal="left"/>
    </xf>
    <xf numFmtId="164" fontId="9" fillId="0" borderId="15" xfId="78" applyNumberFormat="1" applyFont="1" applyFill="1" applyBorder="1" applyAlignment="1">
      <alignment horizontal="center"/>
    </xf>
    <xf numFmtId="172" fontId="9" fillId="0" borderId="12" xfId="275" applyNumberFormat="1" applyFont="1" applyFill="1" applyBorder="1" applyAlignment="1" applyProtection="1">
      <alignment horizontal="left"/>
    </xf>
    <xf numFmtId="164" fontId="9" fillId="0" borderId="9" xfId="78" applyNumberFormat="1" applyFont="1" applyFill="1" applyBorder="1" applyAlignment="1">
      <alignment horizontal="center"/>
    </xf>
    <xf numFmtId="172" fontId="15" fillId="0" borderId="28" xfId="102" applyNumberFormat="1" applyFont="1" applyFill="1" applyBorder="1" applyAlignment="1" applyProtection="1">
      <alignment horizontal="left"/>
    </xf>
    <xf numFmtId="164" fontId="15" fillId="0" borderId="25" xfId="78" applyNumberFormat="1" applyFont="1" applyFill="1" applyBorder="1" applyAlignment="1">
      <alignment horizontal="center"/>
    </xf>
    <xf numFmtId="172" fontId="12" fillId="0" borderId="0" xfId="102" applyNumberFormat="1" applyFont="1" applyFill="1" applyBorder="1" applyAlignment="1" applyProtection="1">
      <alignment horizontal="center" vertical="center"/>
    </xf>
    <xf numFmtId="164" fontId="4" fillId="0" borderId="0" xfId="78" applyNumberFormat="1" applyFont="1" applyFill="1"/>
    <xf numFmtId="0" fontId="15" fillId="4" borderId="13" xfId="104" applyFont="1" applyFill="1" applyBorder="1" applyAlignment="1">
      <alignment horizontal="center" vertical="center"/>
    </xf>
    <xf numFmtId="0" fontId="15" fillId="4" borderId="31" xfId="104" quotePrefix="1" applyFont="1" applyFill="1" applyBorder="1" applyAlignment="1">
      <alignment horizontal="center" vertical="center"/>
    </xf>
    <xf numFmtId="0" fontId="15" fillId="4" borderId="46" xfId="104" quotePrefix="1" applyFont="1" applyFill="1" applyBorder="1" applyAlignment="1">
      <alignment horizontal="center" vertical="center"/>
    </xf>
    <xf numFmtId="0" fontId="9" fillId="0" borderId="47" xfId="175" applyFont="1" applyFill="1" applyBorder="1"/>
    <xf numFmtId="0" fontId="9" fillId="0" borderId="45" xfId="175" applyFont="1" applyFill="1" applyBorder="1"/>
    <xf numFmtId="164" fontId="29" fillId="0" borderId="13" xfId="0" applyNumberFormat="1" applyFont="1" applyBorder="1"/>
    <xf numFmtId="164" fontId="9" fillId="0" borderId="13" xfId="104" applyNumberFormat="1" applyFont="1" applyBorder="1"/>
    <xf numFmtId="164" fontId="29" fillId="0" borderId="13" xfId="0" applyNumberFormat="1" applyFont="1" applyFill="1" applyBorder="1"/>
    <xf numFmtId="164" fontId="46" fillId="0" borderId="13" xfId="0" applyNumberFormat="1" applyFont="1" applyBorder="1"/>
    <xf numFmtId="0" fontId="9" fillId="0" borderId="17" xfId="175" applyFont="1" applyFill="1" applyBorder="1"/>
    <xf numFmtId="0" fontId="9" fillId="0" borderId="0" xfId="175" applyFont="1" applyFill="1" applyBorder="1"/>
    <xf numFmtId="164" fontId="29" fillId="0" borderId="15" xfId="0" applyNumberFormat="1" applyFont="1" applyBorder="1"/>
    <xf numFmtId="164" fontId="9" fillId="0" borderId="15" xfId="104" applyNumberFormat="1" applyFont="1" applyFill="1" applyBorder="1"/>
    <xf numFmtId="164" fontId="46" fillId="0" borderId="30" xfId="0" applyNumberFormat="1" applyFont="1" applyBorder="1"/>
    <xf numFmtId="164" fontId="46" fillId="0" borderId="30" xfId="0" applyNumberFormat="1" applyFont="1" applyBorder="1" applyAlignment="1">
      <alignment horizontal="right"/>
    </xf>
    <xf numFmtId="164" fontId="9" fillId="0" borderId="13" xfId="104" applyNumberFormat="1" applyFont="1" applyFill="1" applyBorder="1"/>
    <xf numFmtId="164" fontId="46" fillId="0" borderId="8" xfId="0" applyNumberFormat="1" applyFont="1" applyBorder="1"/>
    <xf numFmtId="0" fontId="9" fillId="0" borderId="30" xfId="175" applyFont="1" applyFill="1" applyBorder="1"/>
    <xf numFmtId="164" fontId="29" fillId="0" borderId="15" xfId="0" applyNumberFormat="1" applyFont="1" applyFill="1" applyBorder="1"/>
    <xf numFmtId="164" fontId="29" fillId="0" borderId="9" xfId="0" applyNumberFormat="1" applyFont="1" applyBorder="1"/>
    <xf numFmtId="164" fontId="29" fillId="0" borderId="36" xfId="0" applyNumberFormat="1" applyFont="1" applyBorder="1"/>
    <xf numFmtId="0" fontId="9" fillId="0" borderId="62" xfId="175" applyFont="1" applyFill="1" applyBorder="1"/>
    <xf numFmtId="0" fontId="9" fillId="0" borderId="64" xfId="175" applyFont="1" applyFill="1" applyBorder="1"/>
    <xf numFmtId="164" fontId="29" fillId="0" borderId="25" xfId="0" applyNumberFormat="1" applyFont="1" applyFill="1" applyBorder="1"/>
    <xf numFmtId="164" fontId="9" fillId="0" borderId="25" xfId="104" applyNumberFormat="1" applyFont="1" applyFill="1" applyBorder="1"/>
    <xf numFmtId="164" fontId="46" fillId="0" borderId="25" xfId="0" applyNumberFormat="1" applyFont="1" applyBorder="1"/>
    <xf numFmtId="0" fontId="9" fillId="0" borderId="0" xfId="175" applyFont="1" applyFill="1"/>
    <xf numFmtId="0" fontId="9" fillId="0" borderId="0" xfId="129" applyFont="1" applyFill="1"/>
    <xf numFmtId="166" fontId="47" fillId="5" borderId="58" xfId="0" applyNumberFormat="1" applyFont="1" applyFill="1" applyBorder="1"/>
    <xf numFmtId="166" fontId="9" fillId="5" borderId="4" xfId="0" applyNumberFormat="1" applyFont="1" applyFill="1" applyBorder="1"/>
    <xf numFmtId="166" fontId="9" fillId="5" borderId="50" xfId="0" applyNumberFormat="1" applyFont="1" applyFill="1" applyBorder="1"/>
    <xf numFmtId="166" fontId="15" fillId="5" borderId="44" xfId="0" quotePrefix="1" applyNumberFormat="1" applyFont="1" applyFill="1" applyBorder="1" applyAlignment="1">
      <alignment horizontal="centerContinuous"/>
    </xf>
    <xf numFmtId="166" fontId="15" fillId="5" borderId="53" xfId="0" quotePrefix="1" applyNumberFormat="1" applyFont="1" applyFill="1" applyBorder="1" applyAlignment="1">
      <alignment horizontal="centerContinuous"/>
    </xf>
    <xf numFmtId="166" fontId="14" fillId="5" borderId="17" xfId="0" applyNumberFormat="1" applyFont="1" applyFill="1" applyBorder="1"/>
    <xf numFmtId="166" fontId="15" fillId="5" borderId="15" xfId="0" applyNumberFormat="1" applyFont="1" applyFill="1" applyBorder="1" applyAlignment="1">
      <alignment horizontal="center"/>
    </xf>
    <xf numFmtId="166" fontId="15" fillId="5" borderId="36" xfId="0" applyNumberFormat="1" applyFont="1" applyFill="1" applyBorder="1" applyAlignment="1">
      <alignment horizontal="center"/>
    </xf>
    <xf numFmtId="174" fontId="15" fillId="5" borderId="15" xfId="0" quotePrefix="1" applyNumberFormat="1" applyFont="1" applyFill="1" applyBorder="1" applyAlignment="1">
      <alignment horizontal="center"/>
    </xf>
    <xf numFmtId="174" fontId="15" fillId="5" borderId="36" xfId="0" quotePrefix="1" applyNumberFormat="1" applyFont="1" applyFill="1" applyBorder="1" applyAlignment="1">
      <alignment horizontal="center"/>
    </xf>
    <xf numFmtId="174" fontId="15" fillId="5" borderId="13" xfId="0" quotePrefix="1" applyNumberFormat="1" applyFont="1" applyFill="1" applyBorder="1" applyAlignment="1">
      <alignment horizontal="center"/>
    </xf>
    <xf numFmtId="174" fontId="15" fillId="5" borderId="65" xfId="0" quotePrefix="1" applyNumberFormat="1" applyFont="1" applyFill="1" applyBorder="1" applyAlignment="1">
      <alignment horizontal="center"/>
    </xf>
    <xf numFmtId="166" fontId="15" fillId="0" borderId="66" xfId="0" applyNumberFormat="1" applyFont="1" applyFill="1" applyBorder="1"/>
    <xf numFmtId="166" fontId="14" fillId="0" borderId="31" xfId="0" applyNumberFormat="1" applyFont="1" applyFill="1" applyBorder="1"/>
    <xf numFmtId="166" fontId="14" fillId="0" borderId="35" xfId="0" applyNumberFormat="1" applyFont="1" applyFill="1" applyBorder="1"/>
    <xf numFmtId="166" fontId="14" fillId="0" borderId="33" xfId="0" applyNumberFormat="1" applyFont="1" applyFill="1" applyBorder="1"/>
    <xf numFmtId="166" fontId="14" fillId="0" borderId="46" xfId="0" applyNumberFormat="1" applyFont="1" applyFill="1" applyBorder="1"/>
    <xf numFmtId="166" fontId="15" fillId="0" borderId="17" xfId="0" applyNumberFormat="1" applyFont="1" applyFill="1" applyBorder="1" applyAlignment="1"/>
    <xf numFmtId="166" fontId="15" fillId="0" borderId="15" xfId="0" applyNumberFormat="1" applyFont="1" applyFill="1" applyBorder="1" applyAlignment="1">
      <alignment horizontal="right"/>
    </xf>
    <xf numFmtId="166" fontId="15" fillId="0" borderId="15" xfId="0" applyNumberFormat="1" applyFont="1" applyFill="1" applyBorder="1" applyAlignment="1">
      <alignment horizontal="center"/>
    </xf>
    <xf numFmtId="166" fontId="15" fillId="0" borderId="16" xfId="0" applyNumberFormat="1" applyFont="1" applyFill="1" applyBorder="1" applyAlignment="1">
      <alignment horizontal="center"/>
    </xf>
    <xf numFmtId="166" fontId="13" fillId="0" borderId="17" xfId="0" applyNumberFormat="1" applyFont="1" applyFill="1" applyBorder="1" applyAlignment="1">
      <alignment horizontal="left"/>
    </xf>
    <xf numFmtId="166" fontId="30" fillId="0" borderId="15" xfId="0" applyNumberFormat="1" applyFont="1" applyFill="1" applyBorder="1" applyAlignment="1">
      <alignment horizontal="right"/>
    </xf>
    <xf numFmtId="166" fontId="13" fillId="0" borderId="15" xfId="0" applyNumberFormat="1" applyFont="1" applyFill="1" applyBorder="1" applyAlignment="1">
      <alignment horizontal="right"/>
    </xf>
    <xf numFmtId="166" fontId="9" fillId="0" borderId="17" xfId="0" applyNumberFormat="1" applyFont="1" applyFill="1" applyBorder="1" applyAlignment="1">
      <alignment horizontal="left" indent="3"/>
    </xf>
    <xf numFmtId="166" fontId="9" fillId="0" borderId="15" xfId="0" applyNumberFormat="1" applyFont="1" applyFill="1" applyBorder="1" applyAlignment="1">
      <alignment horizontal="right"/>
    </xf>
    <xf numFmtId="166" fontId="9" fillId="0" borderId="15" xfId="0" applyNumberFormat="1" applyFont="1" applyFill="1" applyBorder="1" applyAlignment="1">
      <alignment horizontal="center"/>
    </xf>
    <xf numFmtId="166" fontId="9" fillId="0" borderId="16" xfId="0" applyNumberFormat="1" applyFont="1" applyFill="1" applyBorder="1" applyAlignment="1">
      <alignment horizontal="center"/>
    </xf>
    <xf numFmtId="166" fontId="9" fillId="0" borderId="17" xfId="0" quotePrefix="1" applyNumberFormat="1" applyFont="1" applyFill="1" applyBorder="1" applyAlignment="1">
      <alignment horizontal="left" indent="3"/>
    </xf>
    <xf numFmtId="166" fontId="14" fillId="0" borderId="17" xfId="0" applyNumberFormat="1" applyFont="1" applyFill="1" applyBorder="1"/>
    <xf numFmtId="166" fontId="9" fillId="0" borderId="30" xfId="0" applyNumberFormat="1" applyFont="1" applyFill="1" applyBorder="1" applyAlignment="1">
      <alignment horizontal="right"/>
    </xf>
    <xf numFmtId="166" fontId="14" fillId="0" borderId="66" xfId="0" applyNumberFormat="1" applyFont="1" applyFill="1" applyBorder="1"/>
    <xf numFmtId="166" fontId="9" fillId="0" borderId="31" xfId="0" applyNumberFormat="1" applyFont="1" applyFill="1" applyBorder="1" applyAlignment="1">
      <alignment horizontal="right"/>
    </xf>
    <xf numFmtId="166" fontId="9" fillId="0" borderId="35" xfId="0" applyNumberFormat="1" applyFont="1" applyFill="1" applyBorder="1" applyAlignment="1">
      <alignment horizontal="right"/>
    </xf>
    <xf numFmtId="166" fontId="9" fillId="0" borderId="31" xfId="0" applyNumberFormat="1" applyFont="1" applyFill="1" applyBorder="1" applyAlignment="1">
      <alignment horizontal="center"/>
    </xf>
    <xf numFmtId="166" fontId="9" fillId="0" borderId="46" xfId="0" applyNumberFormat="1" applyFont="1" applyFill="1" applyBorder="1" applyAlignment="1">
      <alignment horizontal="center"/>
    </xf>
    <xf numFmtId="166" fontId="14" fillId="0" borderId="59" xfId="0" applyNumberFormat="1" applyFont="1" applyFill="1" applyBorder="1"/>
    <xf numFmtId="166" fontId="14" fillId="0" borderId="9" xfId="0" applyNumberFormat="1" applyFont="1" applyFill="1" applyBorder="1"/>
    <xf numFmtId="166" fontId="14" fillId="0" borderId="32" xfId="0" applyNumberFormat="1" applyFont="1" applyFill="1" applyBorder="1"/>
    <xf numFmtId="166" fontId="9" fillId="6" borderId="9" xfId="0" applyNumberFormat="1" applyFont="1" applyFill="1" applyBorder="1" applyAlignment="1">
      <alignment horizontal="center"/>
    </xf>
    <xf numFmtId="166" fontId="9" fillId="6" borderId="42" xfId="0" applyNumberFormat="1" applyFont="1" applyFill="1" applyBorder="1" applyAlignment="1">
      <alignment horizontal="center"/>
    </xf>
    <xf numFmtId="166" fontId="15" fillId="0" borderId="17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right"/>
    </xf>
    <xf numFmtId="166" fontId="15" fillId="0" borderId="31" xfId="0" applyNumberFormat="1" applyFont="1" applyFill="1" applyBorder="1" applyAlignment="1">
      <alignment horizontal="center"/>
    </xf>
    <xf numFmtId="166" fontId="15" fillId="0" borderId="46" xfId="0" applyNumberFormat="1" applyFont="1" applyFill="1" applyBorder="1" applyAlignment="1">
      <alignment horizontal="center"/>
    </xf>
    <xf numFmtId="166" fontId="9" fillId="0" borderId="59" xfId="0" applyNumberFormat="1" applyFont="1" applyFill="1" applyBorder="1"/>
    <xf numFmtId="166" fontId="9" fillId="0" borderId="9" xfId="0" applyNumberFormat="1" applyFont="1" applyFill="1" applyBorder="1" applyAlignment="1">
      <alignment horizontal="right"/>
    </xf>
    <xf numFmtId="166" fontId="9" fillId="0" borderId="9" xfId="0" applyNumberFormat="1" applyFont="1" applyFill="1" applyBorder="1" applyAlignment="1">
      <alignment horizontal="center"/>
    </xf>
    <xf numFmtId="166" fontId="9" fillId="0" borderId="42" xfId="0" applyNumberFormat="1" applyFont="1" applyFill="1" applyBorder="1" applyAlignment="1">
      <alignment horizontal="center"/>
    </xf>
    <xf numFmtId="166" fontId="14" fillId="0" borderId="15" xfId="0" applyNumberFormat="1" applyFont="1" applyFill="1" applyBorder="1"/>
    <xf numFmtId="166" fontId="14" fillId="0" borderId="30" xfId="0" applyNumberFormat="1" applyFont="1" applyFill="1" applyBorder="1"/>
    <xf numFmtId="166" fontId="15" fillId="0" borderId="59" xfId="0" applyNumberFormat="1" applyFont="1" applyFill="1" applyBorder="1" applyAlignment="1">
      <alignment horizontal="left"/>
    </xf>
    <xf numFmtId="166" fontId="15" fillId="0" borderId="9" xfId="0" applyNumberFormat="1" applyFont="1" applyFill="1" applyBorder="1" applyAlignment="1">
      <alignment horizontal="right"/>
    </xf>
    <xf numFmtId="166" fontId="15" fillId="0" borderId="9" xfId="0" applyNumberFormat="1" applyFont="1" applyFill="1" applyBorder="1" applyAlignment="1">
      <alignment horizontal="center"/>
    </xf>
    <xf numFmtId="166" fontId="15" fillId="0" borderId="42" xfId="0" applyNumberFormat="1" applyFont="1" applyFill="1" applyBorder="1" applyAlignment="1">
      <alignment horizontal="center"/>
    </xf>
    <xf numFmtId="166" fontId="15" fillId="0" borderId="66" xfId="0" applyNumberFormat="1" applyFont="1" applyFill="1" applyBorder="1" applyAlignment="1">
      <alignment vertical="center"/>
    </xf>
    <xf numFmtId="166" fontId="15" fillId="0" borderId="17" xfId="0" applyNumberFormat="1" applyFont="1" applyFill="1" applyBorder="1" applyAlignment="1">
      <alignment vertical="center"/>
    </xf>
    <xf numFmtId="166" fontId="15" fillId="0" borderId="59" xfId="0" quotePrefix="1" applyNumberFormat="1" applyFont="1" applyFill="1" applyBorder="1" applyAlignment="1">
      <alignment horizontal="left"/>
    </xf>
    <xf numFmtId="166" fontId="0" fillId="0" borderId="17" xfId="0" applyNumberFormat="1" applyFill="1" applyBorder="1"/>
    <xf numFmtId="166" fontId="0" fillId="0" borderId="15" xfId="0" applyNumberFormat="1" applyFill="1" applyBorder="1"/>
    <xf numFmtId="166" fontId="45" fillId="0" borderId="15" xfId="0" applyNumberFormat="1" applyFont="1" applyFill="1" applyBorder="1" applyAlignment="1">
      <alignment horizontal="center"/>
    </xf>
    <xf numFmtId="166" fontId="45" fillId="0" borderId="16" xfId="0" applyNumberFormat="1" applyFont="1" applyFill="1" applyBorder="1" applyAlignment="1">
      <alignment horizontal="center"/>
    </xf>
    <xf numFmtId="166" fontId="9" fillId="0" borderId="17" xfId="0" quotePrefix="1" applyNumberFormat="1" applyFont="1" applyFill="1" applyBorder="1" applyAlignment="1">
      <alignment horizontal="left"/>
    </xf>
    <xf numFmtId="166" fontId="15" fillId="0" borderId="67" xfId="0" quotePrefix="1" applyNumberFormat="1" applyFont="1" applyFill="1" applyBorder="1" applyAlignment="1">
      <alignment horizontal="left"/>
    </xf>
    <xf numFmtId="166" fontId="15" fillId="0" borderId="22" xfId="0" applyNumberFormat="1" applyFont="1" applyFill="1" applyBorder="1" applyAlignment="1">
      <alignment horizontal="right"/>
    </xf>
    <xf numFmtId="166" fontId="15" fillId="0" borderId="56" xfId="0" applyNumberFormat="1" applyFont="1" applyFill="1" applyBorder="1" applyAlignment="1">
      <alignment horizontal="right"/>
    </xf>
    <xf numFmtId="166" fontId="15" fillId="0" borderId="22" xfId="0" applyNumberFormat="1" applyFont="1" applyFill="1" applyBorder="1" applyAlignment="1">
      <alignment horizontal="center"/>
    </xf>
    <xf numFmtId="166" fontId="15" fillId="0" borderId="23" xfId="0" applyNumberFormat="1" applyFont="1" applyFill="1" applyBorder="1" applyAlignment="1">
      <alignment horizontal="center"/>
    </xf>
    <xf numFmtId="166" fontId="9" fillId="0" borderId="0" xfId="0" quotePrefix="1" applyNumberFormat="1" applyFont="1" applyFill="1" applyAlignment="1">
      <alignment horizontal="left"/>
    </xf>
    <xf numFmtId="166" fontId="14" fillId="0" borderId="0" xfId="0" applyNumberFormat="1" applyFont="1" applyFill="1"/>
    <xf numFmtId="166" fontId="9" fillId="0" borderId="0" xfId="0" applyNumberFormat="1" applyFont="1" applyFill="1" applyBorder="1" applyAlignment="1">
      <alignment horizontal="left"/>
    </xf>
    <xf numFmtId="166" fontId="9" fillId="0" borderId="0" xfId="0" quotePrefix="1" applyNumberFormat="1" applyFont="1" applyFill="1" applyAlignment="1"/>
    <xf numFmtId="166" fontId="9" fillId="0" borderId="0" xfId="0" quotePrefix="1" applyNumberFormat="1" applyFont="1" applyFill="1" applyBorder="1" applyAlignment="1"/>
    <xf numFmtId="166" fontId="9" fillId="0" borderId="0" xfId="0" applyNumberFormat="1" applyFont="1" applyFill="1" applyAlignment="1">
      <alignment horizontal="left"/>
    </xf>
    <xf numFmtId="166" fontId="14" fillId="0" borderId="0" xfId="0" applyNumberFormat="1" applyFont="1" applyFill="1" applyBorder="1"/>
    <xf numFmtId="166" fontId="9" fillId="5" borderId="17" xfId="0" applyNumberFormat="1" applyFont="1" applyFill="1" applyBorder="1"/>
    <xf numFmtId="166" fontId="9" fillId="0" borderId="31" xfId="0" applyNumberFormat="1" applyFont="1" applyFill="1" applyBorder="1"/>
    <xf numFmtId="166" fontId="9" fillId="0" borderId="46" xfId="0" applyNumberFormat="1" applyFont="1" applyFill="1" applyBorder="1"/>
    <xf numFmtId="166" fontId="9" fillId="6" borderId="9" xfId="0" applyNumberFormat="1" applyFont="1" applyFill="1" applyBorder="1"/>
    <xf numFmtId="166" fontId="9" fillId="0" borderId="15" xfId="0" applyNumberFormat="1" applyFont="1" applyFill="1" applyBorder="1"/>
    <xf numFmtId="166" fontId="45" fillId="0" borderId="17" xfId="0" applyNumberFormat="1" applyFont="1" applyFill="1" applyBorder="1"/>
    <xf numFmtId="166" fontId="45" fillId="0" borderId="15" xfId="0" applyNumberFormat="1" applyFont="1" applyFill="1" applyBorder="1"/>
    <xf numFmtId="167" fontId="9" fillId="0" borderId="0" xfId="0" applyNumberFormat="1" applyFont="1" applyFill="1" applyBorder="1"/>
    <xf numFmtId="0" fontId="15" fillId="5" borderId="37" xfId="78" applyFont="1" applyFill="1" applyBorder="1" applyAlignment="1">
      <alignment horizontal="center" vertical="center"/>
    </xf>
    <xf numFmtId="0" fontId="15" fillId="5" borderId="69" xfId="78" applyFont="1" applyFill="1" applyBorder="1" applyAlignment="1">
      <alignment horizontal="center" vertical="center"/>
    </xf>
    <xf numFmtId="0" fontId="15" fillId="5" borderId="70" xfId="78" applyFont="1" applyFill="1" applyBorder="1" applyAlignment="1">
      <alignment horizontal="center" vertical="center"/>
    </xf>
    <xf numFmtId="166" fontId="9" fillId="3" borderId="15" xfId="129" applyNumberFormat="1" applyFont="1" applyFill="1" applyBorder="1" applyAlignment="1" applyProtection="1">
      <alignment horizontal="left" indent="2"/>
    </xf>
    <xf numFmtId="2" fontId="9" fillId="3" borderId="15" xfId="129" applyNumberFormat="1" applyFont="1" applyFill="1" applyBorder="1"/>
    <xf numFmtId="2" fontId="9" fillId="3" borderId="16" xfId="129" applyNumberFormat="1" applyFont="1" applyFill="1" applyBorder="1"/>
    <xf numFmtId="2" fontId="9" fillId="3" borderId="0" xfId="129" applyNumberFormat="1" applyFont="1" applyFill="1" applyBorder="1"/>
    <xf numFmtId="166" fontId="9" fillId="3" borderId="9" xfId="129" applyNumberFormat="1" applyFont="1" applyFill="1" applyBorder="1" applyAlignment="1" applyProtection="1">
      <alignment horizontal="left" indent="2"/>
    </xf>
    <xf numFmtId="2" fontId="9" fillId="3" borderId="9" xfId="129" applyNumberFormat="1" applyFont="1" applyFill="1" applyBorder="1"/>
    <xf numFmtId="2" fontId="9" fillId="3" borderId="42" xfId="129" applyNumberFormat="1" applyFont="1" applyFill="1" applyBorder="1"/>
    <xf numFmtId="166" fontId="15" fillId="3" borderId="13" xfId="129" applyNumberFormat="1" applyFont="1" applyFill="1" applyBorder="1" applyAlignment="1">
      <alignment horizontal="left"/>
    </xf>
    <xf numFmtId="2" fontId="15" fillId="3" borderId="13" xfId="129" applyNumberFormat="1" applyFont="1" applyFill="1" applyBorder="1"/>
    <xf numFmtId="2" fontId="15" fillId="3" borderId="14" xfId="129" applyNumberFormat="1" applyFont="1" applyFill="1" applyBorder="1"/>
    <xf numFmtId="2" fontId="9" fillId="0" borderId="15" xfId="78" applyNumberFormat="1" applyFont="1" applyBorder="1"/>
    <xf numFmtId="2" fontId="9" fillId="0" borderId="30" xfId="78" applyNumberFormat="1" applyFont="1" applyBorder="1"/>
    <xf numFmtId="2" fontId="9" fillId="0" borderId="16" xfId="78" applyNumberFormat="1" applyFont="1" applyBorder="1"/>
    <xf numFmtId="166" fontId="15" fillId="0" borderId="13" xfId="78" applyNumberFormat="1" applyFont="1" applyBorder="1" applyAlignment="1">
      <alignment horizontal="left"/>
    </xf>
    <xf numFmtId="2" fontId="15" fillId="0" borderId="13" xfId="78" applyNumberFormat="1" applyFont="1" applyBorder="1"/>
    <xf numFmtId="2" fontId="15" fillId="0" borderId="8" xfId="78" applyNumberFormat="1" applyFont="1" applyBorder="1"/>
    <xf numFmtId="2" fontId="15" fillId="0" borderId="14" xfId="78" applyNumberFormat="1" applyFont="1" applyBorder="1"/>
    <xf numFmtId="2" fontId="9" fillId="0" borderId="31" xfId="78" applyNumberFormat="1" applyFont="1" applyBorder="1"/>
    <xf numFmtId="2" fontId="9" fillId="0" borderId="46" xfId="78" applyNumberFormat="1" applyFont="1" applyBorder="1"/>
    <xf numFmtId="166" fontId="9" fillId="0" borderId="15" xfId="129" applyNumberFormat="1" applyFont="1" applyFill="1" applyBorder="1" applyAlignment="1" applyProtection="1">
      <alignment horizontal="left" indent="2"/>
    </xf>
    <xf numFmtId="2" fontId="9" fillId="0" borderId="15" xfId="78" applyNumberFormat="1" applyFont="1" applyFill="1" applyBorder="1"/>
    <xf numFmtId="2" fontId="9" fillId="0" borderId="9" xfId="78" applyNumberFormat="1" applyFont="1" applyBorder="1"/>
    <xf numFmtId="2" fontId="9" fillId="0" borderId="42" xfId="78" applyNumberFormat="1" applyFont="1" applyBorder="1"/>
    <xf numFmtId="0" fontId="15" fillId="0" borderId="13" xfId="78" applyFont="1" applyBorder="1"/>
    <xf numFmtId="2" fontId="15" fillId="0" borderId="31" xfId="78" applyNumberFormat="1" applyFont="1" applyBorder="1"/>
    <xf numFmtId="2" fontId="15" fillId="0" borderId="46" xfId="78" applyNumberFormat="1" applyFont="1" applyBorder="1"/>
    <xf numFmtId="2" fontId="9" fillId="0" borderId="35" xfId="78" applyNumberFormat="1" applyFont="1" applyBorder="1"/>
    <xf numFmtId="2" fontId="9" fillId="0" borderId="65" xfId="78" applyNumberFormat="1" applyFont="1" applyBorder="1"/>
    <xf numFmtId="2" fontId="9" fillId="0" borderId="55" xfId="78" applyNumberFormat="1" applyFont="1" applyBorder="1"/>
    <xf numFmtId="166" fontId="9" fillId="3" borderId="31" xfId="129" applyNumberFormat="1" applyFont="1" applyFill="1" applyBorder="1" applyAlignment="1" applyProtection="1">
      <alignment horizontal="left" indent="2"/>
    </xf>
    <xf numFmtId="166" fontId="9" fillId="3" borderId="22" xfId="129" applyNumberFormat="1" applyFont="1" applyFill="1" applyBorder="1" applyAlignment="1" applyProtection="1">
      <alignment horizontal="left" indent="2"/>
    </xf>
    <xf numFmtId="2" fontId="9" fillId="0" borderId="22" xfId="78" applyNumberFormat="1" applyFont="1" applyBorder="1"/>
    <xf numFmtId="2" fontId="9" fillId="0" borderId="23" xfId="78" applyNumberFormat="1" applyFont="1" applyBorder="1"/>
    <xf numFmtId="0" fontId="9" fillId="0" borderId="0" xfId="78" applyFont="1" applyBorder="1" applyAlignment="1">
      <alignment horizontal="center" vertical="center"/>
    </xf>
    <xf numFmtId="166" fontId="9" fillId="3" borderId="0" xfId="129" applyNumberFormat="1" applyFont="1" applyFill="1" applyBorder="1" applyAlignment="1" applyProtection="1">
      <alignment horizontal="left" indent="2"/>
    </xf>
    <xf numFmtId="2" fontId="9" fillId="0" borderId="0" xfId="78" applyNumberFormat="1" applyFont="1" applyBorder="1"/>
    <xf numFmtId="0" fontId="30" fillId="0" borderId="0" xfId="78" applyFont="1"/>
    <xf numFmtId="0" fontId="15" fillId="0" borderId="0" xfId="78" applyFont="1" applyAlignment="1"/>
    <xf numFmtId="1" fontId="15" fillId="4" borderId="13" xfId="92" quotePrefix="1" applyNumberFormat="1" applyFont="1" applyFill="1" applyBorder="1" applyAlignment="1" applyProtection="1">
      <alignment horizontal="center" vertical="center"/>
    </xf>
    <xf numFmtId="1" fontId="15" fillId="4" borderId="13" xfId="92" applyNumberFormat="1" applyFont="1" applyFill="1" applyBorder="1" applyAlignment="1" applyProtection="1">
      <alignment horizontal="center" vertical="center"/>
    </xf>
    <xf numFmtId="1" fontId="15" fillId="4" borderId="14" xfId="92" applyNumberFormat="1" applyFont="1" applyFill="1" applyBorder="1" applyAlignment="1" applyProtection="1">
      <alignment horizontal="center" vertical="center"/>
    </xf>
    <xf numFmtId="0" fontId="15" fillId="0" borderId="27" xfId="78" applyFont="1" applyBorder="1" applyAlignment="1">
      <alignment horizontal="left"/>
    </xf>
    <xf numFmtId="2" fontId="9" fillId="0" borderId="13" xfId="92" applyNumberFormat="1" applyFont="1" applyFill="1" applyBorder="1"/>
    <xf numFmtId="2" fontId="9" fillId="0" borderId="13" xfId="175" applyNumberFormat="1" applyFont="1" applyFill="1" applyBorder="1"/>
    <xf numFmtId="2" fontId="48" fillId="0" borderId="0" xfId="0" applyNumberFormat="1" applyFont="1"/>
    <xf numFmtId="164" fontId="9" fillId="0" borderId="13" xfId="175" applyNumberFormat="1" applyFont="1" applyFill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5" fillId="0" borderId="28" xfId="78" applyFont="1" applyBorder="1" applyAlignment="1">
      <alignment horizontal="left"/>
    </xf>
    <xf numFmtId="2" fontId="9" fillId="0" borderId="25" xfId="92" applyNumberFormat="1" applyFont="1" applyFill="1" applyBorder="1"/>
    <xf numFmtId="2" fontId="9" fillId="0" borderId="25" xfId="92" applyNumberFormat="1" applyFont="1" applyFill="1" applyBorder="1" applyAlignment="1">
      <alignment horizontal="right"/>
    </xf>
    <xf numFmtId="164" fontId="9" fillId="0" borderId="25" xfId="92" applyNumberFormat="1" applyFont="1" applyFill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0" fontId="49" fillId="0" borderId="0" xfId="78" applyFont="1"/>
    <xf numFmtId="0" fontId="50" fillId="0" borderId="0" xfId="219" applyFont="1" applyAlignment="1" applyProtection="1"/>
    <xf numFmtId="0" fontId="15" fillId="0" borderId="0" xfId="78" applyFont="1" applyAlignment="1">
      <alignment horizontal="center" vertical="center"/>
    </xf>
    <xf numFmtId="164" fontId="46" fillId="0" borderId="14" xfId="0" applyNumberFormat="1" applyFont="1" applyBorder="1"/>
    <xf numFmtId="164" fontId="46" fillId="0" borderId="16" xfId="0" applyNumberFormat="1" applyFont="1" applyBorder="1"/>
    <xf numFmtId="164" fontId="46" fillId="0" borderId="16" xfId="0" applyNumberFormat="1" applyFont="1" applyBorder="1" applyAlignment="1">
      <alignment horizontal="right"/>
    </xf>
    <xf numFmtId="164" fontId="46" fillId="0" borderId="55" xfId="0" applyNumberFormat="1" applyFont="1" applyBorder="1"/>
    <xf numFmtId="164" fontId="46" fillId="0" borderId="55" xfId="0" applyNumberFormat="1" applyFont="1" applyBorder="1" applyAlignment="1">
      <alignment horizontal="right"/>
    </xf>
    <xf numFmtId="164" fontId="46" fillId="0" borderId="26" xfId="0" applyNumberFormat="1" applyFont="1" applyBorder="1"/>
    <xf numFmtId="0" fontId="15" fillId="0" borderId="27" xfId="249" applyFont="1" applyBorder="1"/>
    <xf numFmtId="164" fontId="15" fillId="0" borderId="14" xfId="251" applyNumberFormat="1" applyFont="1" applyBorder="1" applyAlignment="1">
      <alignment horizontal="center" vertical="center"/>
    </xf>
    <xf numFmtId="0" fontId="9" fillId="0" borderId="27" xfId="249" applyFont="1" applyBorder="1"/>
    <xf numFmtId="0" fontId="9" fillId="0" borderId="28" xfId="249" applyFont="1" applyBorder="1"/>
    <xf numFmtId="2" fontId="9" fillId="0" borderId="25" xfId="249" applyNumberFormat="1" applyFont="1" applyBorder="1" applyAlignment="1">
      <alignment horizontal="center" vertical="center"/>
    </xf>
    <xf numFmtId="164" fontId="9" fillId="0" borderId="25" xfId="251" applyNumberFormat="1" applyFont="1" applyBorder="1" applyAlignment="1">
      <alignment vertical="center"/>
    </xf>
    <xf numFmtId="164" fontId="15" fillId="0" borderId="25" xfId="251" applyNumberFormat="1" applyFont="1" applyBorder="1" applyAlignment="1">
      <alignment horizontal="center" vertical="center"/>
    </xf>
    <xf numFmtId="164" fontId="15" fillId="0" borderId="25" xfId="251" applyNumberFormat="1" applyFont="1" applyFill="1" applyBorder="1" applyAlignment="1">
      <alignment horizontal="center" vertical="center"/>
    </xf>
    <xf numFmtId="164" fontId="15" fillId="0" borderId="26" xfId="251" applyNumberFormat="1" applyFont="1" applyBorder="1" applyAlignment="1">
      <alignment horizontal="center" vertical="center"/>
    </xf>
    <xf numFmtId="0" fontId="15" fillId="0" borderId="0" xfId="78" applyFont="1" applyBorder="1" applyAlignment="1">
      <alignment horizontal="center"/>
    </xf>
    <xf numFmtId="0" fontId="11" fillId="4" borderId="46" xfId="78" applyFont="1" applyFill="1" applyBorder="1" applyAlignment="1">
      <alignment horizontal="center"/>
    </xf>
    <xf numFmtId="0" fontId="9" fillId="0" borderId="63" xfId="78" applyFont="1" applyBorder="1"/>
    <xf numFmtId="164" fontId="9" fillId="0" borderId="46" xfId="78" applyNumberFormat="1" applyFont="1" applyBorder="1" applyAlignment="1">
      <alignment horizontal="center"/>
    </xf>
    <xf numFmtId="0" fontId="9" fillId="0" borderId="17" xfId="78" applyFont="1" applyBorder="1"/>
    <xf numFmtId="164" fontId="9" fillId="0" borderId="16" xfId="78" applyNumberFormat="1" applyFont="1" applyBorder="1" applyAlignment="1">
      <alignment horizontal="center"/>
    </xf>
    <xf numFmtId="0" fontId="15" fillId="0" borderId="67" xfId="78" applyFont="1" applyBorder="1"/>
    <xf numFmtId="164" fontId="15" fillId="0" borderId="22" xfId="78" applyNumberFormat="1" applyFont="1" applyBorder="1"/>
    <xf numFmtId="164" fontId="15" fillId="0" borderId="22" xfId="78" applyNumberFormat="1" applyFont="1" applyBorder="1" applyAlignment="1">
      <alignment horizontal="right"/>
    </xf>
    <xf numFmtId="173" fontId="9" fillId="0" borderId="22" xfId="78" applyNumberFormat="1" applyFont="1" applyBorder="1" applyAlignment="1">
      <alignment horizontal="center"/>
    </xf>
    <xf numFmtId="164" fontId="9" fillId="0" borderId="22" xfId="78" applyNumberFormat="1" applyFont="1" applyBorder="1" applyAlignment="1">
      <alignment horizontal="center"/>
    </xf>
    <xf numFmtId="164" fontId="9" fillId="0" borderId="23" xfId="78" applyNumberFormat="1" applyFont="1" applyBorder="1" applyAlignment="1">
      <alignment horizontal="center"/>
    </xf>
    <xf numFmtId="0" fontId="4" fillId="0" borderId="0" xfId="0" applyFont="1"/>
    <xf numFmtId="0" fontId="9" fillId="0" borderId="0" xfId="0" applyFont="1"/>
    <xf numFmtId="0" fontId="33" fillId="0" borderId="0" xfId="0" applyFont="1" applyBorder="1" applyAlignment="1">
      <alignment horizontal="right"/>
    </xf>
    <xf numFmtId="0" fontId="9" fillId="5" borderId="2" xfId="175" applyFont="1" applyFill="1" applyBorder="1"/>
    <xf numFmtId="0" fontId="15" fillId="5" borderId="13" xfId="175" applyFont="1" applyFill="1" applyBorder="1" applyAlignment="1">
      <alignment horizontal="center"/>
    </xf>
    <xf numFmtId="0" fontId="15" fillId="5" borderId="8" xfId="175" applyFont="1" applyFill="1" applyBorder="1" applyAlignment="1">
      <alignment horizontal="center" wrapText="1"/>
    </xf>
    <xf numFmtId="0" fontId="15" fillId="5" borderId="7" xfId="175" applyFont="1" applyFill="1" applyBorder="1" applyAlignment="1">
      <alignment horizontal="center"/>
    </xf>
    <xf numFmtId="0" fontId="15" fillId="5" borderId="7" xfId="175" applyFont="1" applyFill="1" applyBorder="1" applyAlignment="1">
      <alignment horizontal="center" wrapText="1"/>
    </xf>
    <xf numFmtId="0" fontId="15" fillId="5" borderId="13" xfId="175" applyFont="1" applyFill="1" applyBorder="1" applyAlignment="1">
      <alignment horizontal="center" wrapText="1"/>
    </xf>
    <xf numFmtId="0" fontId="15" fillId="5" borderId="27" xfId="175" applyFont="1" applyFill="1" applyBorder="1" applyAlignment="1">
      <alignment horizontal="center"/>
    </xf>
    <xf numFmtId="0" fontId="15" fillId="5" borderId="14" xfId="175" applyFont="1" applyFill="1" applyBorder="1" applyAlignment="1">
      <alignment horizontal="center" wrapText="1"/>
    </xf>
    <xf numFmtId="0" fontId="9" fillId="0" borderId="6" xfId="0" applyFont="1" applyBorder="1"/>
    <xf numFmtId="177" fontId="9" fillId="0" borderId="15" xfId="117" applyNumberFormat="1" applyFont="1" applyFill="1" applyBorder="1"/>
    <xf numFmtId="178" fontId="9" fillId="0" borderId="30" xfId="117" applyNumberFormat="1" applyFont="1" applyFill="1" applyBorder="1"/>
    <xf numFmtId="177" fontId="9" fillId="0" borderId="36" xfId="117" applyNumberFormat="1" applyFont="1" applyFill="1" applyBorder="1"/>
    <xf numFmtId="178" fontId="9" fillId="0" borderId="36" xfId="117" applyNumberFormat="1" applyFont="1" applyFill="1" applyBorder="1"/>
    <xf numFmtId="177" fontId="9" fillId="0" borderId="15" xfId="117" applyNumberFormat="1" applyFont="1" applyFill="1" applyBorder="1" applyAlignment="1">
      <alignment horizontal="right" indent="1"/>
    </xf>
    <xf numFmtId="177" fontId="9" fillId="0" borderId="6" xfId="121" applyNumberFormat="1" applyFont="1" applyFill="1" applyBorder="1"/>
    <xf numFmtId="178" fontId="9" fillId="0" borderId="16" xfId="121" applyNumberFormat="1" applyFont="1" applyFill="1" applyBorder="1"/>
    <xf numFmtId="178" fontId="9" fillId="0" borderId="0" xfId="121" applyNumberFormat="1" applyFont="1" applyFill="1" applyBorder="1"/>
    <xf numFmtId="178" fontId="9" fillId="0" borderId="36" xfId="117" quotePrefix="1" applyNumberFormat="1" applyFont="1" applyFill="1" applyBorder="1"/>
    <xf numFmtId="178" fontId="9" fillId="0" borderId="15" xfId="117" applyNumberFormat="1" applyFont="1" applyFill="1" applyBorder="1"/>
    <xf numFmtId="178" fontId="9" fillId="0" borderId="6" xfId="121" applyNumberFormat="1" applyFont="1" applyFill="1" applyBorder="1"/>
    <xf numFmtId="177" fontId="9" fillId="0" borderId="16" xfId="121" applyNumberFormat="1" applyFont="1" applyFill="1" applyBorder="1"/>
    <xf numFmtId="177" fontId="4" fillId="0" borderId="0" xfId="0" applyNumberFormat="1" applyFont="1"/>
    <xf numFmtId="177" fontId="9" fillId="0" borderId="0" xfId="121" applyNumberFormat="1" applyFont="1" applyFill="1" applyBorder="1" applyAlignment="1">
      <alignment horizontal="center"/>
    </xf>
    <xf numFmtId="0" fontId="9" fillId="0" borderId="12" xfId="0" applyFont="1" applyBorder="1"/>
    <xf numFmtId="177" fontId="9" fillId="0" borderId="36" xfId="117" applyNumberFormat="1" applyFont="1" applyFill="1" applyBorder="1" applyAlignment="1">
      <alignment horizontal="center"/>
    </xf>
    <xf numFmtId="178" fontId="9" fillId="0" borderId="36" xfId="117" applyNumberFormat="1" applyFont="1" applyFill="1" applyBorder="1" applyAlignment="1">
      <alignment horizontal="center"/>
    </xf>
    <xf numFmtId="177" fontId="9" fillId="0" borderId="12" xfId="121" applyNumberFormat="1" applyFont="1" applyFill="1" applyBorder="1"/>
    <xf numFmtId="0" fontId="15" fillId="0" borderId="28" xfId="0" applyFont="1" applyBorder="1" applyAlignment="1">
      <alignment horizontal="center" vertical="center"/>
    </xf>
    <xf numFmtId="177" fontId="13" fillId="0" borderId="25" xfId="117" applyNumberFormat="1" applyFont="1" applyFill="1" applyBorder="1" applyAlignment="1">
      <alignment vertical="center"/>
    </xf>
    <xf numFmtId="178" fontId="13" fillId="0" borderId="49" xfId="117" applyNumberFormat="1" applyFont="1" applyFill="1" applyBorder="1" applyAlignment="1">
      <alignment vertical="center"/>
    </xf>
    <xf numFmtId="177" fontId="13" fillId="0" borderId="43" xfId="117" applyNumberFormat="1" applyFont="1" applyFill="1" applyBorder="1" applyAlignment="1">
      <alignment vertical="center"/>
    </xf>
    <xf numFmtId="178" fontId="13" fillId="0" borderId="43" xfId="117" applyNumberFormat="1" applyFont="1" applyFill="1" applyBorder="1" applyAlignment="1">
      <alignment vertical="center"/>
    </xf>
    <xf numFmtId="179" fontId="13" fillId="0" borderId="26" xfId="117" applyNumberFormat="1" applyFont="1" applyFill="1" applyBorder="1" applyAlignment="1">
      <alignment horizontal="right" vertical="center"/>
    </xf>
    <xf numFmtId="177" fontId="15" fillId="0" borderId="28" xfId="121" applyNumberFormat="1" applyFont="1" applyFill="1" applyBorder="1" applyAlignment="1">
      <alignment vertical="center"/>
    </xf>
    <xf numFmtId="177" fontId="15" fillId="0" borderId="0" xfId="121" applyNumberFormat="1" applyFont="1" applyFill="1" applyBorder="1" applyAlignment="1">
      <alignment vertical="center"/>
    </xf>
    <xf numFmtId="0" fontId="15" fillId="7" borderId="6" xfId="0" applyFont="1" applyFill="1" applyBorder="1" applyAlignment="1">
      <alignment horizontal="center" vertical="center"/>
    </xf>
    <xf numFmtId="0" fontId="15" fillId="5" borderId="63" xfId="175" applyFont="1" applyFill="1" applyBorder="1" applyAlignment="1">
      <alignment horizontal="center" wrapText="1"/>
    </xf>
    <xf numFmtId="0" fontId="15" fillId="5" borderId="65" xfId="175" applyFont="1" applyFill="1" applyBorder="1" applyAlignment="1">
      <alignment horizontal="center" wrapText="1"/>
    </xf>
    <xf numFmtId="177" fontId="9" fillId="0" borderId="31" xfId="119" applyNumberFormat="1" applyFont="1" applyFill="1" applyBorder="1"/>
    <xf numFmtId="178" fontId="9" fillId="0" borderId="30" xfId="119" applyNumberFormat="1" applyFont="1" applyFill="1" applyBorder="1"/>
    <xf numFmtId="177" fontId="9" fillId="0" borderId="36" xfId="119" applyNumberFormat="1" applyFont="1" applyFill="1" applyBorder="1"/>
    <xf numFmtId="178" fontId="9" fillId="0" borderId="36" xfId="119" applyNumberFormat="1" applyFont="1" applyFill="1" applyBorder="1"/>
    <xf numFmtId="177" fontId="9" fillId="0" borderId="15" xfId="0" applyNumberFormat="1" applyFont="1" applyFill="1" applyBorder="1"/>
    <xf numFmtId="178" fontId="9" fillId="0" borderId="46" xfId="119" applyNumberFormat="1" applyFont="1" applyFill="1" applyBorder="1"/>
    <xf numFmtId="177" fontId="9" fillId="0" borderId="15" xfId="119" applyNumberFormat="1" applyFont="1" applyFill="1" applyBorder="1"/>
    <xf numFmtId="178" fontId="9" fillId="0" borderId="16" xfId="119" applyNumberFormat="1" applyFont="1" applyFill="1" applyBorder="1"/>
    <xf numFmtId="178" fontId="9" fillId="0" borderId="15" xfId="0" applyNumberFormat="1" applyFont="1" applyFill="1" applyBorder="1"/>
    <xf numFmtId="177" fontId="9" fillId="0" borderId="9" xfId="119" applyNumberFormat="1" applyFont="1" applyFill="1" applyBorder="1"/>
    <xf numFmtId="178" fontId="9" fillId="0" borderId="32" xfId="119" applyNumberFormat="1" applyFont="1" applyFill="1" applyBorder="1"/>
    <xf numFmtId="177" fontId="9" fillId="0" borderId="10" xfId="119" applyNumberFormat="1" applyFont="1" applyFill="1" applyBorder="1"/>
    <xf numFmtId="178" fontId="9" fillId="0" borderId="9" xfId="0" applyNumberFormat="1" applyFont="1" applyFill="1" applyBorder="1"/>
    <xf numFmtId="178" fontId="9" fillId="0" borderId="42" xfId="119" applyNumberFormat="1" applyFont="1" applyFill="1" applyBorder="1" applyAlignment="1"/>
    <xf numFmtId="0" fontId="15" fillId="0" borderId="63" xfId="0" applyFont="1" applyBorder="1" applyAlignment="1">
      <alignment horizontal="center" vertical="center"/>
    </xf>
    <xf numFmtId="177" fontId="15" fillId="0" borderId="25" xfId="119" applyNumberFormat="1" applyFont="1" applyFill="1" applyBorder="1" applyAlignment="1">
      <alignment horizontal="center" vertical="center"/>
    </xf>
    <xf numFmtId="178" fontId="13" fillId="0" borderId="49" xfId="119" applyNumberFormat="1" applyFont="1" applyFill="1" applyBorder="1" applyAlignment="1">
      <alignment vertical="center"/>
    </xf>
    <xf numFmtId="177" fontId="13" fillId="0" borderId="43" xfId="119" applyNumberFormat="1" applyFont="1" applyFill="1" applyBorder="1" applyAlignment="1">
      <alignment vertical="center"/>
    </xf>
    <xf numFmtId="177" fontId="13" fillId="0" borderId="22" xfId="0" applyNumberFormat="1" applyFont="1" applyFill="1" applyBorder="1" applyAlignment="1">
      <alignment vertical="center"/>
    </xf>
    <xf numFmtId="178" fontId="13" fillId="0" borderId="26" xfId="119" applyNumberFormat="1" applyFont="1" applyFill="1" applyBorder="1" applyAlignment="1"/>
    <xf numFmtId="0" fontId="4" fillId="0" borderId="62" xfId="0" applyFont="1" applyFill="1" applyBorder="1"/>
    <xf numFmtId="0" fontId="4" fillId="0" borderId="26" xfId="0" applyFont="1" applyFill="1" applyBorder="1"/>
    <xf numFmtId="0" fontId="15" fillId="5" borderId="59" xfId="175" applyNumberFormat="1" applyFont="1" applyFill="1" applyBorder="1" applyAlignment="1">
      <alignment horizontal="center"/>
    </xf>
    <xf numFmtId="0" fontId="15" fillId="5" borderId="10" xfId="175" quotePrefix="1" applyNumberFormat="1" applyFont="1" applyFill="1" applyBorder="1" applyAlignment="1">
      <alignment horizontal="center"/>
    </xf>
    <xf numFmtId="39" fontId="15" fillId="5" borderId="16" xfId="175" quotePrefix="1" applyNumberFormat="1" applyFont="1" applyFill="1" applyBorder="1" applyAlignment="1">
      <alignment horizontal="center"/>
    </xf>
    <xf numFmtId="0" fontId="15" fillId="5" borderId="13" xfId="176" applyFont="1" applyFill="1" applyBorder="1" applyAlignment="1">
      <alignment horizontal="center" vertical="center" wrapText="1"/>
    </xf>
    <xf numFmtId="0" fontId="15" fillId="5" borderId="13" xfId="176" applyFont="1" applyFill="1" applyBorder="1" applyAlignment="1">
      <alignment horizontal="center" vertical="center"/>
    </xf>
    <xf numFmtId="0" fontId="15" fillId="5" borderId="7" xfId="176" applyFont="1" applyFill="1" applyBorder="1" applyAlignment="1">
      <alignment horizontal="center" vertical="center" wrapText="1"/>
    </xf>
    <xf numFmtId="0" fontId="15" fillId="5" borderId="54" xfId="176" applyFont="1" applyFill="1" applyBorder="1" applyAlignment="1">
      <alignment horizontal="center" vertical="center"/>
    </xf>
    <xf numFmtId="39" fontId="15" fillId="5" borderId="14" xfId="175" applyNumberFormat="1" applyFont="1" applyFill="1" applyBorder="1" applyAlignment="1">
      <alignment horizontal="center"/>
    </xf>
    <xf numFmtId="0" fontId="9" fillId="0" borderId="15" xfId="137" applyFont="1" applyFill="1" applyBorder="1" applyAlignment="1">
      <alignment horizontal="right"/>
    </xf>
    <xf numFmtId="0" fontId="9" fillId="0" borderId="30" xfId="137" applyFont="1" applyFill="1" applyBorder="1" applyAlignment="1">
      <alignment horizontal="right"/>
    </xf>
    <xf numFmtId="177" fontId="9" fillId="0" borderId="15" xfId="137" quotePrefix="1" applyNumberFormat="1" applyFont="1" applyFill="1" applyBorder="1" applyAlignment="1"/>
    <xf numFmtId="0" fontId="9" fillId="0" borderId="36" xfId="137" applyFont="1" applyFill="1" applyBorder="1" applyAlignment="1">
      <alignment horizontal="right"/>
    </xf>
    <xf numFmtId="178" fontId="9" fillId="0" borderId="55" xfId="137" quotePrefix="1" applyNumberFormat="1" applyFont="1" applyFill="1" applyBorder="1" applyAlignment="1"/>
    <xf numFmtId="178" fontId="9" fillId="0" borderId="36" xfId="121" applyNumberFormat="1" applyFont="1" applyFill="1" applyBorder="1"/>
    <xf numFmtId="164" fontId="9" fillId="0" borderId="15" xfId="137" applyNumberFormat="1" applyFont="1" applyFill="1" applyBorder="1" applyAlignment="1">
      <alignment horizontal="right"/>
    </xf>
    <xf numFmtId="2" fontId="9" fillId="0" borderId="30" xfId="137" applyNumberFormat="1" applyFont="1" applyFill="1" applyBorder="1" applyAlignment="1">
      <alignment horizontal="right"/>
    </xf>
    <xf numFmtId="177" fontId="9" fillId="0" borderId="15" xfId="137" quotePrefix="1" applyNumberFormat="1" applyFont="1" applyFill="1" applyBorder="1" applyAlignment="1">
      <alignment horizontal="right"/>
    </xf>
    <xf numFmtId="2" fontId="9" fillId="0" borderId="36" xfId="137" applyNumberFormat="1" applyFont="1" applyFill="1" applyBorder="1" applyAlignment="1">
      <alignment horizontal="right"/>
    </xf>
    <xf numFmtId="1" fontId="9" fillId="0" borderId="15" xfId="137" applyNumberFormat="1" applyFont="1" applyFill="1" applyBorder="1" applyAlignment="1">
      <alignment horizontal="right"/>
    </xf>
    <xf numFmtId="178" fontId="9" fillId="0" borderId="55" xfId="137" quotePrefix="1" applyNumberFormat="1" applyFont="1" applyFill="1" applyBorder="1" applyAlignment="1">
      <alignment horizontal="right"/>
    </xf>
    <xf numFmtId="2" fontId="9" fillId="0" borderId="15" xfId="137" applyNumberFormat="1" applyFont="1" applyFill="1" applyBorder="1" applyAlignment="1">
      <alignment horizontal="right"/>
    </xf>
    <xf numFmtId="178" fontId="9" fillId="0" borderId="55" xfId="137" applyNumberFormat="1" applyFont="1" applyFill="1" applyBorder="1" applyAlignment="1">
      <alignment horizontal="right"/>
    </xf>
    <xf numFmtId="164" fontId="9" fillId="0" borderId="15" xfId="137" quotePrefix="1" applyNumberFormat="1" applyFont="1" applyFill="1" applyBorder="1" applyAlignment="1">
      <alignment horizontal="right"/>
    </xf>
    <xf numFmtId="177" fontId="9" fillId="0" borderId="15" xfId="137" applyNumberFormat="1" applyFont="1" applyFill="1" applyBorder="1" applyAlignment="1">
      <alignment horizontal="right"/>
    </xf>
    <xf numFmtId="177" fontId="9" fillId="0" borderId="15" xfId="137" applyNumberFormat="1" applyFont="1" applyFill="1" applyBorder="1"/>
    <xf numFmtId="178" fontId="9" fillId="0" borderId="55" xfId="137" applyNumberFormat="1" applyFont="1" applyFill="1" applyBorder="1"/>
    <xf numFmtId="177" fontId="9" fillId="0" borderId="36" xfId="121" applyNumberFormat="1" applyFont="1" applyFill="1" applyBorder="1"/>
    <xf numFmtId="177" fontId="9" fillId="0" borderId="16" xfId="121" applyNumberFormat="1" applyFont="1" applyFill="1" applyBorder="1" applyAlignment="1">
      <alignment horizontal="center"/>
    </xf>
    <xf numFmtId="0" fontId="9" fillId="0" borderId="21" xfId="0" applyFont="1" applyBorder="1"/>
    <xf numFmtId="164" fontId="9" fillId="0" borderId="22" xfId="137" applyNumberFormat="1" applyFont="1" applyFill="1" applyBorder="1" applyAlignment="1">
      <alignment horizontal="right"/>
    </xf>
    <xf numFmtId="2" fontId="9" fillId="0" borderId="56" xfId="137" applyNumberFormat="1" applyFont="1" applyFill="1" applyBorder="1" applyAlignment="1">
      <alignment horizontal="right"/>
    </xf>
    <xf numFmtId="177" fontId="9" fillId="0" borderId="22" xfId="137" applyNumberFormat="1" applyFont="1" applyFill="1" applyBorder="1" applyAlignment="1">
      <alignment horizontal="right"/>
    </xf>
    <xf numFmtId="2" fontId="9" fillId="0" borderId="52" xfId="137" applyNumberFormat="1" applyFont="1" applyFill="1" applyBorder="1" applyAlignment="1">
      <alignment horizontal="right"/>
    </xf>
    <xf numFmtId="2" fontId="9" fillId="0" borderId="22" xfId="137" applyNumberFormat="1" applyFont="1" applyFill="1" applyBorder="1" applyAlignment="1">
      <alignment horizontal="right"/>
    </xf>
    <xf numFmtId="178" fontId="9" fillId="0" borderId="57" xfId="137" applyNumberFormat="1" applyFont="1" applyFill="1" applyBorder="1" applyAlignment="1">
      <alignment horizontal="right"/>
    </xf>
    <xf numFmtId="177" fontId="15" fillId="0" borderId="21" xfId="137" applyNumberFormat="1" applyFont="1" applyFill="1" applyBorder="1" applyAlignment="1">
      <alignment vertical="center"/>
    </xf>
    <xf numFmtId="2" fontId="15" fillId="0" borderId="22" xfId="137" applyNumberFormat="1" applyFont="1" applyFill="1" applyBorder="1" applyAlignment="1">
      <alignment horizontal="right"/>
    </xf>
    <xf numFmtId="178" fontId="15" fillId="0" borderId="57" xfId="137" applyNumberFormat="1" applyFont="1" applyFill="1" applyBorder="1" applyAlignment="1">
      <alignment vertical="center"/>
    </xf>
    <xf numFmtId="177" fontId="15" fillId="0" borderId="75" xfId="121" applyNumberFormat="1" applyFont="1" applyFill="1" applyBorder="1" applyAlignment="1">
      <alignment vertical="center"/>
    </xf>
    <xf numFmtId="177" fontId="15" fillId="0" borderId="76" xfId="121" applyNumberFormat="1" applyFont="1" applyFill="1" applyBorder="1" applyAlignment="1">
      <alignment vertical="center"/>
    </xf>
    <xf numFmtId="177" fontId="15" fillId="0" borderId="77" xfId="121" applyNumberFormat="1" applyFont="1" applyFill="1" applyBorder="1" applyAlignment="1">
      <alignment vertical="center"/>
    </xf>
    <xf numFmtId="0" fontId="15" fillId="0" borderId="0" xfId="176" applyFont="1" applyFill="1" applyBorder="1" applyAlignment="1">
      <alignment horizontal="center" vertical="center" wrapText="1"/>
    </xf>
    <xf numFmtId="2" fontId="15" fillId="0" borderId="0" xfId="176" applyNumberFormat="1" applyFont="1" applyFill="1" applyBorder="1" applyAlignment="1">
      <alignment horizontal="center" vertical="center"/>
    </xf>
    <xf numFmtId="2" fontId="4" fillId="0" borderId="0" xfId="0" applyNumberFormat="1" applyFont="1"/>
    <xf numFmtId="0" fontId="15" fillId="5" borderId="14" xfId="176" applyFont="1" applyFill="1" applyBorder="1" applyAlignment="1">
      <alignment horizontal="center" vertical="center" wrapText="1"/>
    </xf>
    <xf numFmtId="0" fontId="15" fillId="0" borderId="0" xfId="176" applyFont="1" applyFill="1" applyBorder="1" applyAlignment="1">
      <alignment horizontal="center" vertical="center"/>
    </xf>
    <xf numFmtId="2" fontId="9" fillId="0" borderId="15" xfId="137" applyNumberFormat="1" applyFont="1" applyFill="1" applyBorder="1" applyAlignment="1">
      <alignment horizontal="center" vertical="center"/>
    </xf>
    <xf numFmtId="2" fontId="9" fillId="0" borderId="30" xfId="137" applyNumberFormat="1" applyFont="1" applyFill="1" applyBorder="1" applyAlignment="1">
      <alignment horizontal="center" vertical="center"/>
    </xf>
    <xf numFmtId="177" fontId="9" fillId="0" borderId="15" xfId="137" quotePrefix="1" applyNumberFormat="1" applyFont="1" applyFill="1" applyBorder="1" applyAlignment="1">
      <alignment horizontal="center" vertical="center"/>
    </xf>
    <xf numFmtId="0" fontId="9" fillId="0" borderId="16" xfId="137" applyFont="1" applyFill="1" applyBorder="1" applyAlignment="1">
      <alignment horizontal="center" vertical="center"/>
    </xf>
    <xf numFmtId="0" fontId="9" fillId="0" borderId="0" xfId="137" applyFont="1" applyFill="1" applyBorder="1" applyAlignment="1">
      <alignment horizontal="right"/>
    </xf>
    <xf numFmtId="178" fontId="9" fillId="0" borderId="0" xfId="137" quotePrefix="1" applyNumberFormat="1" applyFont="1" applyFill="1" applyBorder="1" applyAlignment="1"/>
    <xf numFmtId="2" fontId="9" fillId="0" borderId="16" xfId="137" applyNumberFormat="1" applyFont="1" applyFill="1" applyBorder="1" applyAlignment="1">
      <alignment horizontal="center" vertical="center"/>
    </xf>
    <xf numFmtId="1" fontId="9" fillId="0" borderId="0" xfId="137" applyNumberFormat="1" applyFont="1" applyFill="1" applyBorder="1" applyAlignment="1">
      <alignment horizontal="right"/>
    </xf>
    <xf numFmtId="178" fontId="9" fillId="0" borderId="0" xfId="137" quotePrefix="1" applyNumberFormat="1" applyFont="1" applyFill="1" applyBorder="1" applyAlignment="1">
      <alignment horizontal="right"/>
    </xf>
    <xf numFmtId="177" fontId="9" fillId="0" borderId="15" xfId="137" applyNumberFormat="1" applyFont="1" applyFill="1" applyBorder="1" applyAlignment="1">
      <alignment horizontal="center" vertical="center"/>
    </xf>
    <xf numFmtId="2" fontId="9" fillId="0" borderId="0" xfId="137" applyNumberFormat="1" applyFont="1" applyFill="1" applyBorder="1" applyAlignment="1">
      <alignment horizontal="right"/>
    </xf>
    <xf numFmtId="178" fontId="9" fillId="0" borderId="0" xfId="137" applyNumberFormat="1" applyFont="1" applyFill="1" applyBorder="1" applyAlignment="1">
      <alignment horizontal="right"/>
    </xf>
    <xf numFmtId="178" fontId="9" fillId="0" borderId="0" xfId="137" applyNumberFormat="1" applyFont="1" applyFill="1" applyBorder="1"/>
    <xf numFmtId="2" fontId="9" fillId="0" borderId="15" xfId="137" applyNumberFormat="1" applyFont="1" applyFill="1" applyBorder="1" applyAlignment="1">
      <alignment horizontal="center"/>
    </xf>
    <xf numFmtId="2" fontId="9" fillId="0" borderId="30" xfId="137" applyNumberFormat="1" applyFont="1" applyFill="1" applyBorder="1" applyAlignment="1">
      <alignment horizontal="center"/>
    </xf>
    <xf numFmtId="177" fontId="9" fillId="0" borderId="15" xfId="137" applyNumberFormat="1" applyFont="1" applyFill="1" applyBorder="1" applyAlignment="1">
      <alignment horizontal="center"/>
    </xf>
    <xf numFmtId="2" fontId="9" fillId="0" borderId="16" xfId="137" applyNumberFormat="1" applyFont="1" applyFill="1" applyBorder="1" applyAlignment="1">
      <alignment horizontal="center"/>
    </xf>
    <xf numFmtId="0" fontId="9" fillId="0" borderId="15" xfId="137" quotePrefix="1" applyFont="1" applyFill="1" applyBorder="1" applyAlignment="1">
      <alignment horizontal="right"/>
    </xf>
    <xf numFmtId="2" fontId="9" fillId="0" borderId="16" xfId="137" applyNumberFormat="1" applyFont="1" applyFill="1" applyBorder="1" applyAlignment="1">
      <alignment horizontal="right"/>
    </xf>
    <xf numFmtId="2" fontId="9" fillId="0" borderId="23" xfId="137" applyNumberFormat="1" applyFont="1" applyFill="1" applyBorder="1" applyAlignment="1">
      <alignment horizontal="right"/>
    </xf>
    <xf numFmtId="2" fontId="15" fillId="0" borderId="23" xfId="137" applyNumberFormat="1" applyFont="1" applyFill="1" applyBorder="1" applyAlignment="1">
      <alignment horizontal="right"/>
    </xf>
    <xf numFmtId="2" fontId="15" fillId="0" borderId="0" xfId="137" applyNumberFormat="1" applyFont="1" applyFill="1" applyBorder="1" applyAlignment="1">
      <alignment horizontal="right"/>
    </xf>
    <xf numFmtId="178" fontId="15" fillId="0" borderId="0" xfId="137" applyNumberFormat="1" applyFont="1" applyFill="1" applyBorder="1" applyAlignment="1">
      <alignment vertical="center"/>
    </xf>
    <xf numFmtId="43" fontId="4" fillId="0" borderId="0" xfId="0" applyNumberFormat="1" applyFont="1"/>
    <xf numFmtId="39" fontId="15" fillId="0" borderId="0" xfId="0" applyNumberFormat="1" applyFont="1" applyAlignment="1" applyProtection="1">
      <alignment horizontal="center"/>
    </xf>
    <xf numFmtId="0" fontId="9" fillId="0" borderId="0" xfId="0" applyFont="1" applyFill="1"/>
    <xf numFmtId="39" fontId="15" fillId="8" borderId="13" xfId="0" applyNumberFormat="1" applyFont="1" applyFill="1" applyBorder="1" applyAlignment="1" applyProtection="1">
      <alignment horizontal="center" vertical="center"/>
    </xf>
    <xf numFmtId="39" fontId="15" fillId="8" borderId="7" xfId="0" applyNumberFormat="1" applyFont="1" applyFill="1" applyBorder="1" applyAlignment="1" applyProtection="1">
      <alignment horizontal="center" vertical="center"/>
    </xf>
    <xf numFmtId="39" fontId="15" fillId="8" borderId="14" xfId="0" applyNumberFormat="1" applyFont="1" applyFill="1" applyBorder="1" applyAlignment="1" applyProtection="1">
      <alignment horizontal="center" vertical="center" wrapText="1"/>
    </xf>
    <xf numFmtId="0" fontId="15" fillId="8" borderId="8" xfId="0" applyFont="1" applyFill="1" applyBorder="1" applyAlignment="1">
      <alignment horizontal="right"/>
    </xf>
    <xf numFmtId="0" fontId="15" fillId="8" borderId="45" xfId="0" applyFont="1" applyFill="1" applyBorder="1" applyAlignment="1">
      <alignment horizontal="right"/>
    </xf>
    <xf numFmtId="0" fontId="15" fillId="8" borderId="13" xfId="0" applyFont="1" applyFill="1" applyBorder="1" applyAlignment="1">
      <alignment horizontal="right"/>
    </xf>
    <xf numFmtId="0" fontId="15" fillId="8" borderId="54" xfId="0" applyFont="1" applyFill="1" applyBorder="1" applyAlignment="1">
      <alignment horizontal="right"/>
    </xf>
    <xf numFmtId="177" fontId="9" fillId="0" borderId="15" xfId="135" applyNumberFormat="1" applyFont="1" applyFill="1" applyBorder="1"/>
    <xf numFmtId="177" fontId="9" fillId="0" borderId="36" xfId="135" applyNumberFormat="1" applyFont="1" applyFill="1" applyBorder="1"/>
    <xf numFmtId="177" fontId="9" fillId="0" borderId="15" xfId="135" applyNumberFormat="1" applyFont="1" applyFill="1" applyBorder="1" applyAlignment="1"/>
    <xf numFmtId="177" fontId="9" fillId="0" borderId="30" xfId="135" applyNumberFormat="1" applyFont="1" applyFill="1" applyBorder="1"/>
    <xf numFmtId="177" fontId="9" fillId="0" borderId="31" xfId="135" applyNumberFormat="1" applyFont="1" applyFill="1" applyBorder="1"/>
    <xf numFmtId="177" fontId="9" fillId="0" borderId="0" xfId="135" applyNumberFormat="1" applyFont="1" applyFill="1" applyBorder="1"/>
    <xf numFmtId="165" fontId="9" fillId="0" borderId="6" xfId="61" applyNumberFormat="1" applyFont="1" applyBorder="1" applyAlignment="1">
      <alignment horizontal="right" vertical="center"/>
    </xf>
    <xf numFmtId="165" fontId="9" fillId="0" borderId="0" xfId="61" applyNumberFormat="1" applyFont="1" applyBorder="1" applyAlignment="1">
      <alignment horizontal="right" vertical="center"/>
    </xf>
    <xf numFmtId="165" fontId="9" fillId="0" borderId="15" xfId="61" applyNumberFormat="1" applyFont="1" applyBorder="1" applyAlignment="1">
      <alignment horizontal="right" vertical="center"/>
    </xf>
    <xf numFmtId="165" fontId="9" fillId="0" borderId="55" xfId="61" applyNumberFormat="1" applyFont="1" applyBorder="1" applyAlignment="1">
      <alignment horizontal="right" vertical="center"/>
    </xf>
    <xf numFmtId="43" fontId="9" fillId="0" borderId="0" xfId="0" applyNumberFormat="1" applyFont="1" applyFill="1"/>
    <xf numFmtId="178" fontId="9" fillId="0" borderId="15" xfId="135" applyNumberFormat="1" applyFont="1" applyFill="1" applyBorder="1" applyAlignment="1"/>
    <xf numFmtId="178" fontId="9" fillId="0" borderId="30" xfId="135" applyNumberFormat="1" applyFont="1" applyFill="1" applyBorder="1"/>
    <xf numFmtId="165" fontId="9" fillId="0" borderId="6" xfId="61" applyNumberFormat="1" applyFont="1" applyFill="1" applyBorder="1" applyAlignment="1">
      <alignment horizontal="right" vertical="center"/>
    </xf>
    <xf numFmtId="165" fontId="9" fillId="0" borderId="0" xfId="61" applyNumberFormat="1" applyFont="1" applyFill="1" applyBorder="1" applyAlignment="1">
      <alignment horizontal="right" vertical="center"/>
    </xf>
    <xf numFmtId="165" fontId="9" fillId="0" borderId="15" xfId="61" applyNumberFormat="1" applyFont="1" applyFill="1" applyBorder="1" applyAlignment="1">
      <alignment horizontal="right" vertical="center"/>
    </xf>
    <xf numFmtId="165" fontId="9" fillId="0" borderId="55" xfId="61" applyNumberFormat="1" applyFont="1" applyFill="1" applyBorder="1" applyAlignment="1">
      <alignment horizontal="right" vertical="center"/>
    </xf>
    <xf numFmtId="177" fontId="9" fillId="0" borderId="15" xfId="135" applyNumberFormat="1" applyFont="1" applyBorder="1"/>
    <xf numFmtId="177" fontId="30" fillId="0" borderId="15" xfId="135" applyNumberFormat="1" applyFont="1" applyFill="1" applyBorder="1"/>
    <xf numFmtId="177" fontId="30" fillId="0" borderId="36" xfId="135" applyNumberFormat="1" applyFont="1" applyFill="1" applyBorder="1"/>
    <xf numFmtId="177" fontId="9" fillId="0" borderId="15" xfId="5" applyNumberFormat="1" applyFont="1" applyFill="1" applyBorder="1"/>
    <xf numFmtId="165" fontId="9" fillId="0" borderId="17" xfId="61" applyNumberFormat="1" applyFont="1" applyFill="1" applyBorder="1" applyAlignment="1">
      <alignment horizontal="right" vertical="center"/>
    </xf>
    <xf numFmtId="165" fontId="9" fillId="0" borderId="36" xfId="61" applyNumberFormat="1" applyFont="1" applyFill="1" applyBorder="1" applyAlignment="1">
      <alignment horizontal="right" vertical="center"/>
    </xf>
    <xf numFmtId="177" fontId="9" fillId="0" borderId="9" xfId="135" applyNumberFormat="1" applyFont="1" applyFill="1" applyBorder="1"/>
    <xf numFmtId="177" fontId="9" fillId="0" borderId="15" xfId="54" applyNumberFormat="1" applyFont="1" applyBorder="1"/>
    <xf numFmtId="178" fontId="9" fillId="0" borderId="9" xfId="135" applyNumberFormat="1" applyFont="1" applyFill="1" applyBorder="1" applyAlignment="1"/>
    <xf numFmtId="177" fontId="9" fillId="0" borderId="10" xfId="135" applyNumberFormat="1" applyFont="1" applyFill="1" applyBorder="1"/>
    <xf numFmtId="165" fontId="9" fillId="0" borderId="12" xfId="61" applyNumberFormat="1" applyFont="1" applyFill="1" applyBorder="1" applyAlignment="1">
      <alignment horizontal="right" vertical="center"/>
    </xf>
    <xf numFmtId="165" fontId="9" fillId="0" borderId="48" xfId="61" applyNumberFormat="1" applyFont="1" applyFill="1" applyBorder="1" applyAlignment="1">
      <alignment horizontal="right" vertical="center"/>
    </xf>
    <xf numFmtId="165" fontId="9" fillId="0" borderId="9" xfId="61" applyNumberFormat="1" applyFont="1" applyFill="1" applyBorder="1" applyAlignment="1">
      <alignment horizontal="right" vertical="center"/>
    </xf>
    <xf numFmtId="165" fontId="9" fillId="0" borderId="11" xfId="61" applyNumberFormat="1" applyFont="1" applyFill="1" applyBorder="1" applyAlignment="1">
      <alignment horizontal="right" vertical="center"/>
    </xf>
    <xf numFmtId="164" fontId="9" fillId="0" borderId="0" xfId="0" applyNumberFormat="1" applyFont="1" applyFill="1"/>
    <xf numFmtId="0" fontId="15" fillId="0" borderId="21" xfId="0" applyFont="1" applyFill="1" applyBorder="1" applyAlignment="1">
      <alignment horizontal="center" vertical="center"/>
    </xf>
    <xf numFmtId="177" fontId="15" fillId="0" borderId="25" xfId="135" applyNumberFormat="1" applyFont="1" applyFill="1" applyBorder="1" applyAlignment="1">
      <alignment vertical="center"/>
    </xf>
    <xf numFmtId="177" fontId="15" fillId="0" borderId="49" xfId="135" applyNumberFormat="1" applyFont="1" applyFill="1" applyBorder="1" applyAlignment="1">
      <alignment vertical="center"/>
    </xf>
    <xf numFmtId="177" fontId="15" fillId="0" borderId="22" xfId="135" applyNumberFormat="1" applyFont="1" applyFill="1" applyBorder="1"/>
    <xf numFmtId="177" fontId="15" fillId="0" borderId="52" xfId="135" applyNumberFormat="1" applyFont="1" applyFill="1" applyBorder="1"/>
    <xf numFmtId="177" fontId="15" fillId="0" borderId="64" xfId="135" applyNumberFormat="1" applyFont="1" applyFill="1" applyBorder="1" applyAlignment="1">
      <alignment vertical="center"/>
    </xf>
    <xf numFmtId="165" fontId="15" fillId="0" borderId="25" xfId="61" applyNumberFormat="1" applyFont="1" applyFill="1" applyBorder="1" applyAlignment="1">
      <alignment horizontal="right" vertical="center"/>
    </xf>
    <xf numFmtId="165" fontId="15" fillId="0" borderId="79" xfId="61" applyNumberFormat="1" applyFont="1" applyFill="1" applyBorder="1" applyAlignment="1">
      <alignment horizontal="right" vertical="center"/>
    </xf>
    <xf numFmtId="178" fontId="9" fillId="0" borderId="0" xfId="0" applyNumberFormat="1" applyFont="1" applyFill="1"/>
    <xf numFmtId="177" fontId="9" fillId="0" borderId="0" xfId="0" applyNumberFormat="1" applyFont="1" applyFill="1"/>
    <xf numFmtId="177" fontId="9" fillId="0" borderId="0" xfId="0" applyNumberFormat="1" applyFont="1"/>
    <xf numFmtId="165" fontId="9" fillId="0" borderId="0" xfId="0" applyNumberFormat="1" applyFont="1" applyFill="1"/>
    <xf numFmtId="164" fontId="9" fillId="0" borderId="0" xfId="0" applyNumberFormat="1" applyFont="1"/>
    <xf numFmtId="43" fontId="9" fillId="0" borderId="0" xfId="0" applyNumberFormat="1" applyFont="1"/>
    <xf numFmtId="178" fontId="9" fillId="0" borderId="0" xfId="0" applyNumberFormat="1" applyFont="1"/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33" fillId="0" borderId="1" xfId="78" applyFont="1" applyBorder="1" applyAlignment="1">
      <alignment horizontal="right"/>
    </xf>
    <xf numFmtId="0" fontId="15" fillId="5" borderId="13" xfId="78" applyFont="1" applyFill="1" applyBorder="1"/>
    <xf numFmtId="0" fontId="15" fillId="5" borderId="32" xfId="78" applyFont="1" applyFill="1" applyBorder="1"/>
    <xf numFmtId="0" fontId="15" fillId="5" borderId="9" xfId="78" applyFont="1" applyFill="1" applyBorder="1"/>
    <xf numFmtId="0" fontId="15" fillId="5" borderId="11" xfId="78" applyFont="1" applyFill="1" applyBorder="1"/>
    <xf numFmtId="0" fontId="15" fillId="5" borderId="48" xfId="78" applyFont="1" applyFill="1" applyBorder="1"/>
    <xf numFmtId="0" fontId="9" fillId="0" borderId="6" xfId="78" applyFont="1" applyFill="1" applyBorder="1"/>
    <xf numFmtId="177" fontId="9" fillId="0" borderId="15" xfId="125" applyNumberFormat="1" applyFont="1" applyFill="1" applyBorder="1"/>
    <xf numFmtId="178" fontId="9" fillId="0" borderId="15" xfId="125" applyNumberFormat="1" applyFont="1" applyFill="1" applyBorder="1"/>
    <xf numFmtId="178" fontId="9" fillId="0" borderId="16" xfId="125" applyNumberFormat="1" applyFont="1" applyFill="1" applyBorder="1"/>
    <xf numFmtId="177" fontId="9" fillId="0" borderId="15" xfId="125" applyNumberFormat="1" applyFont="1" applyFill="1" applyBorder="1" applyAlignment="1"/>
    <xf numFmtId="178" fontId="9" fillId="0" borderId="36" xfId="125" applyNumberFormat="1" applyFont="1" applyFill="1" applyBorder="1"/>
    <xf numFmtId="177" fontId="9" fillId="0" borderId="15" xfId="5" applyNumberFormat="1" applyFont="1" applyBorder="1"/>
    <xf numFmtId="178" fontId="9" fillId="0" borderId="16" xfId="78" applyNumberFormat="1" applyFont="1" applyBorder="1"/>
    <xf numFmtId="177" fontId="9" fillId="0" borderId="15" xfId="52" applyNumberFormat="1" applyFont="1" applyBorder="1"/>
    <xf numFmtId="177" fontId="9" fillId="0" borderId="15" xfId="52" applyNumberFormat="1" applyFont="1" applyBorder="1" applyAlignment="1"/>
    <xf numFmtId="177" fontId="9" fillId="0" borderId="15" xfId="78" applyNumberFormat="1" applyFont="1" applyBorder="1"/>
    <xf numFmtId="177" fontId="9" fillId="0" borderId="15" xfId="125" applyNumberFormat="1" applyFont="1" applyBorder="1"/>
    <xf numFmtId="178" fontId="9" fillId="0" borderId="0" xfId="125" applyNumberFormat="1" applyFont="1" applyFill="1" applyBorder="1"/>
    <xf numFmtId="177" fontId="9" fillId="0" borderId="15" xfId="78" applyNumberFormat="1" applyFont="1" applyFill="1" applyBorder="1"/>
    <xf numFmtId="178" fontId="9" fillId="0" borderId="16" xfId="78" applyNumberFormat="1" applyFont="1" applyFill="1" applyBorder="1"/>
    <xf numFmtId="178" fontId="9" fillId="0" borderId="0" xfId="125" applyNumberFormat="1" applyFont="1" applyBorder="1"/>
    <xf numFmtId="0" fontId="9" fillId="0" borderId="12" xfId="78" applyFont="1" applyFill="1" applyBorder="1"/>
    <xf numFmtId="177" fontId="9" fillId="0" borderId="9" xfId="125" applyNumberFormat="1" applyFont="1" applyBorder="1"/>
    <xf numFmtId="178" fontId="9" fillId="0" borderId="9" xfId="125" applyNumberFormat="1" applyFont="1" applyFill="1" applyBorder="1"/>
    <xf numFmtId="177" fontId="9" fillId="0" borderId="9" xfId="125" applyNumberFormat="1" applyFont="1" applyFill="1" applyBorder="1"/>
    <xf numFmtId="178" fontId="9" fillId="0" borderId="42" xfId="125" applyNumberFormat="1" applyFont="1" applyFill="1" applyBorder="1"/>
    <xf numFmtId="178" fontId="9" fillId="0" borderId="48" xfId="125" applyNumberFormat="1" applyFont="1" applyBorder="1"/>
    <xf numFmtId="0" fontId="15" fillId="0" borderId="21" xfId="78" applyFont="1" applyBorder="1" applyAlignment="1" applyProtection="1">
      <alignment horizontal="left" vertical="center"/>
    </xf>
    <xf numFmtId="177" fontId="15" fillId="0" borderId="22" xfId="125" applyNumberFormat="1" applyFont="1" applyFill="1" applyBorder="1"/>
    <xf numFmtId="178" fontId="15" fillId="0" borderId="56" xfId="125" applyNumberFormat="1" applyFont="1" applyBorder="1"/>
    <xf numFmtId="165" fontId="15" fillId="0" borderId="22" xfId="5" applyNumberFormat="1" applyFont="1" applyBorder="1"/>
    <xf numFmtId="43" fontId="15" fillId="0" borderId="26" xfId="5" quotePrefix="1" applyFont="1" applyBorder="1" applyAlignment="1">
      <alignment horizontal="center"/>
    </xf>
    <xf numFmtId="177" fontId="15" fillId="0" borderId="25" xfId="125" applyNumberFormat="1" applyFont="1" applyFill="1" applyBorder="1"/>
    <xf numFmtId="2" fontId="15" fillId="0" borderId="1" xfId="125" applyNumberFormat="1" applyFont="1" applyBorder="1"/>
    <xf numFmtId="165" fontId="15" fillId="0" borderId="25" xfId="5" applyNumberFormat="1" applyFont="1" applyBorder="1"/>
    <xf numFmtId="0" fontId="9" fillId="0" borderId="0" xfId="78" applyFont="1" applyFill="1" applyBorder="1"/>
    <xf numFmtId="43" fontId="4" fillId="0" borderId="0" xfId="78" applyNumberFormat="1"/>
    <xf numFmtId="177" fontId="4" fillId="0" borderId="0" xfId="78" applyNumberFormat="1"/>
    <xf numFmtId="0" fontId="15" fillId="5" borderId="44" xfId="78" applyNumberFormat="1" applyFont="1" applyFill="1" applyBorder="1" applyAlignment="1">
      <alignment horizontal="center"/>
    </xf>
    <xf numFmtId="0" fontId="15" fillId="5" borderId="44" xfId="78" applyFont="1" applyFill="1" applyBorder="1" applyAlignment="1">
      <alignment horizontal="center"/>
    </xf>
    <xf numFmtId="0" fontId="15" fillId="5" borderId="53" xfId="78" applyFont="1" applyFill="1" applyBorder="1" applyAlignment="1">
      <alignment horizontal="center"/>
    </xf>
    <xf numFmtId="0" fontId="15" fillId="5" borderId="48" xfId="78" applyFont="1" applyFill="1" applyBorder="1" applyAlignment="1">
      <alignment horizontal="center"/>
    </xf>
    <xf numFmtId="0" fontId="15" fillId="5" borderId="11" xfId="78" applyFont="1" applyFill="1" applyBorder="1" applyAlignment="1">
      <alignment horizontal="center"/>
    </xf>
    <xf numFmtId="0" fontId="15" fillId="0" borderId="17" xfId="78" applyFont="1" applyFill="1" applyBorder="1"/>
    <xf numFmtId="0" fontId="9" fillId="0" borderId="0" xfId="78" applyFont="1" applyFill="1" applyBorder="1" applyAlignment="1">
      <alignment horizontal="center"/>
    </xf>
    <xf numFmtId="0" fontId="4" fillId="0" borderId="0" xfId="78" applyFont="1" applyFill="1" applyBorder="1"/>
    <xf numFmtId="164" fontId="9" fillId="0" borderId="0" xfId="78" applyNumberFormat="1" applyFont="1" applyFill="1" applyBorder="1" applyAlignment="1">
      <alignment horizontal="center"/>
    </xf>
    <xf numFmtId="0" fontId="4" fillId="0" borderId="55" xfId="78" applyFont="1" applyFill="1" applyBorder="1"/>
    <xf numFmtId="0" fontId="9" fillId="0" borderId="0" xfId="78" applyFont="1" applyFill="1" applyBorder="1" applyAlignment="1">
      <alignment horizontal="left" indent="2"/>
    </xf>
    <xf numFmtId="164" fontId="9" fillId="0" borderId="55" xfId="78" applyNumberFormat="1" applyFont="1" applyFill="1" applyBorder="1" applyAlignment="1">
      <alignment horizontal="center"/>
    </xf>
    <xf numFmtId="0" fontId="9" fillId="0" borderId="17" xfId="78" applyFont="1" applyFill="1" applyBorder="1"/>
    <xf numFmtId="164" fontId="9" fillId="0" borderId="48" xfId="78" applyNumberFormat="1" applyFont="1" applyFill="1" applyBorder="1" applyAlignment="1">
      <alignment horizontal="center"/>
    </xf>
    <xf numFmtId="0" fontId="28" fillId="0" borderId="0" xfId="78" applyFont="1" applyFill="1" applyBorder="1" applyAlignment="1">
      <alignment horizontal="center"/>
    </xf>
    <xf numFmtId="2" fontId="9" fillId="0" borderId="0" xfId="78" applyNumberFormat="1" applyFont="1" applyFill="1" applyBorder="1" applyAlignment="1">
      <alignment horizontal="center"/>
    </xf>
    <xf numFmtId="2" fontId="9" fillId="0" borderId="55" xfId="78" applyNumberFormat="1" applyFont="1" applyFill="1" applyBorder="1" applyAlignment="1">
      <alignment horizontal="center"/>
    </xf>
    <xf numFmtId="164" fontId="9" fillId="2" borderId="0" xfId="78" applyNumberFormat="1" applyFont="1" applyFill="1" applyBorder="1" applyAlignment="1">
      <alignment horizontal="center"/>
    </xf>
    <xf numFmtId="164" fontId="28" fillId="0" borderId="0" xfId="78" applyNumberFormat="1" applyFont="1" applyFill="1" applyBorder="1" applyAlignment="1">
      <alignment horizontal="center"/>
    </xf>
    <xf numFmtId="0" fontId="9" fillId="0" borderId="59" xfId="78" applyFont="1" applyFill="1" applyBorder="1"/>
    <xf numFmtId="0" fontId="9" fillId="0" borderId="48" xfId="78" applyFont="1" applyFill="1" applyBorder="1"/>
    <xf numFmtId="0" fontId="28" fillId="0" borderId="48" xfId="78" applyFont="1" applyFill="1" applyBorder="1" applyAlignment="1">
      <alignment horizontal="center"/>
    </xf>
    <xf numFmtId="0" fontId="28" fillId="0" borderId="11" xfId="78" applyFont="1" applyFill="1" applyBorder="1" applyAlignment="1">
      <alignment horizontal="center"/>
    </xf>
    <xf numFmtId="0" fontId="28" fillId="0" borderId="55" xfId="78" applyFont="1" applyFill="1" applyBorder="1" applyAlignment="1">
      <alignment horizontal="center"/>
    </xf>
    <xf numFmtId="0" fontId="9" fillId="0" borderId="0" xfId="78" quotePrefix="1" applyFont="1" applyFill="1" applyBorder="1" applyAlignment="1">
      <alignment horizontal="left"/>
    </xf>
    <xf numFmtId="180" fontId="9" fillId="0" borderId="0" xfId="78" applyNumberFormat="1" applyFont="1" applyFill="1" applyBorder="1" applyAlignment="1">
      <alignment horizontal="center"/>
    </xf>
    <xf numFmtId="0" fontId="4" fillId="0" borderId="0" xfId="78" applyFont="1" applyFill="1" applyAlignment="1">
      <alignment vertical="center"/>
    </xf>
    <xf numFmtId="2" fontId="9" fillId="0" borderId="48" xfId="78" applyNumberFormat="1" applyFont="1" applyFill="1" applyBorder="1" applyAlignment="1">
      <alignment horizontal="center"/>
    </xf>
    <xf numFmtId="0" fontId="15" fillId="0" borderId="47" xfId="78" applyFont="1" applyFill="1" applyBorder="1" applyAlignment="1">
      <alignment vertical="center"/>
    </xf>
    <xf numFmtId="0" fontId="9" fillId="0" borderId="48" xfId="78" quotePrefix="1" applyFont="1" applyFill="1" applyBorder="1" applyAlignment="1">
      <alignment horizontal="left" vertical="center"/>
    </xf>
    <xf numFmtId="0" fontId="9" fillId="0" borderId="45" xfId="78" applyFont="1" applyFill="1" applyBorder="1" applyAlignment="1">
      <alignment vertical="center"/>
    </xf>
    <xf numFmtId="2" fontId="9" fillId="0" borderId="45" xfId="78" applyNumberFormat="1" applyFont="1" applyFill="1" applyBorder="1" applyAlignment="1">
      <alignment horizontal="center"/>
    </xf>
    <xf numFmtId="2" fontId="9" fillId="0" borderId="34" xfId="78" applyNumberFormat="1" applyFont="1" applyFill="1" applyBorder="1" applyAlignment="1">
      <alignment horizontal="center"/>
    </xf>
    <xf numFmtId="2" fontId="9" fillId="0" borderId="54" xfId="78" applyNumberFormat="1" applyFont="1" applyFill="1" applyBorder="1" applyAlignment="1">
      <alignment horizontal="center"/>
    </xf>
    <xf numFmtId="0" fontId="15" fillId="0" borderId="47" xfId="78" applyFont="1" applyBorder="1"/>
    <xf numFmtId="0" fontId="9" fillId="0" borderId="45" xfId="78" quotePrefix="1" applyFont="1" applyFill="1" applyBorder="1" applyAlignment="1">
      <alignment horizontal="left" vertical="center"/>
    </xf>
    <xf numFmtId="2" fontId="9" fillId="2" borderId="45" xfId="78" applyNumberFormat="1" applyFont="1" applyFill="1" applyBorder="1" applyAlignment="1">
      <alignment horizontal="center"/>
    </xf>
    <xf numFmtId="2" fontId="35" fillId="0" borderId="45" xfId="31" applyNumberFormat="1" applyFont="1" applyFill="1" applyBorder="1" applyAlignment="1" applyProtection="1">
      <alignment horizontal="center"/>
    </xf>
    <xf numFmtId="0" fontId="15" fillId="0" borderId="45" xfId="78" applyFont="1" applyFill="1" applyBorder="1" applyAlignment="1">
      <alignment vertical="top" wrapText="1"/>
    </xf>
    <xf numFmtId="2" fontId="35" fillId="0" borderId="45" xfId="5" applyNumberFormat="1" applyFont="1" applyFill="1" applyBorder="1" applyAlignment="1" applyProtection="1">
      <alignment horizontal="center"/>
    </xf>
    <xf numFmtId="0" fontId="15" fillId="0" borderId="62" xfId="78" applyFont="1" applyBorder="1"/>
    <xf numFmtId="0" fontId="15" fillId="0" borderId="64" xfId="78" applyFont="1" applyFill="1" applyBorder="1" applyAlignment="1"/>
    <xf numFmtId="2" fontId="9" fillId="2" borderId="64" xfId="78" applyNumberFormat="1" applyFont="1" applyFill="1" applyBorder="1" applyAlignment="1">
      <alignment horizontal="center"/>
    </xf>
    <xf numFmtId="2" fontId="9" fillId="0" borderId="64" xfId="78" applyNumberFormat="1" applyFont="1" applyFill="1" applyBorder="1" applyAlignment="1">
      <alignment horizontal="center"/>
    </xf>
    <xf numFmtId="2" fontId="9" fillId="0" borderId="1" xfId="78" applyNumberFormat="1" applyFont="1" applyFill="1" applyBorder="1" applyAlignment="1">
      <alignment horizontal="center"/>
    </xf>
    <xf numFmtId="2" fontId="9" fillId="0" borderId="79" xfId="78" applyNumberFormat="1" applyFont="1" applyFill="1" applyBorder="1" applyAlignment="1">
      <alignment horizontal="center"/>
    </xf>
    <xf numFmtId="0" fontId="15" fillId="0" borderId="0" xfId="78" applyFont="1" applyBorder="1"/>
    <xf numFmtId="0" fontId="15" fillId="0" borderId="0" xfId="78" applyFont="1" applyFill="1" applyBorder="1" applyAlignment="1"/>
    <xf numFmtId="0" fontId="9" fillId="0" borderId="0" xfId="78" applyFont="1" applyFill="1" applyAlignment="1">
      <alignment horizontal="left"/>
    </xf>
    <xf numFmtId="2" fontId="4" fillId="0" borderId="0" xfId="78" applyNumberFormat="1" applyFont="1" applyFill="1"/>
    <xf numFmtId="0" fontId="15" fillId="0" borderId="0" xfId="78" applyFont="1" applyFill="1" applyBorder="1" applyAlignment="1">
      <alignment horizontal="left" vertical="center"/>
    </xf>
    <xf numFmtId="0" fontId="15" fillId="0" borderId="0" xfId="78" applyFont="1" applyFill="1" applyBorder="1" applyAlignment="1">
      <alignment horizontal="center" vertical="center"/>
    </xf>
    <xf numFmtId="0" fontId="9" fillId="0" borderId="0" xfId="78" applyFont="1" applyFill="1" applyBorder="1" applyAlignment="1">
      <alignment horizontal="left"/>
    </xf>
    <xf numFmtId="0" fontId="15" fillId="0" borderId="0" xfId="78" applyFont="1" applyFill="1" applyBorder="1"/>
    <xf numFmtId="0" fontId="15" fillId="0" borderId="0" xfId="78" applyFont="1" applyFill="1" applyBorder="1" applyAlignment="1">
      <alignment vertical="center"/>
    </xf>
    <xf numFmtId="0" fontId="9" fillId="0" borderId="0" xfId="78" quotePrefix="1" applyFont="1" applyFill="1" applyBorder="1" applyAlignment="1">
      <alignment horizontal="left" vertical="center"/>
    </xf>
    <xf numFmtId="0" fontId="9" fillId="0" borderId="0" xfId="78" applyFont="1" applyFill="1" applyBorder="1" applyAlignment="1">
      <alignment vertical="center"/>
    </xf>
    <xf numFmtId="0" fontId="28" fillId="0" borderId="0" xfId="78" quotePrefix="1" applyFont="1" applyFill="1" applyAlignment="1">
      <alignment horizontal="left"/>
    </xf>
    <xf numFmtId="0" fontId="30" fillId="0" borderId="0" xfId="78" applyFont="1" applyAlignment="1">
      <alignment horizontal="center" vertical="center"/>
    </xf>
    <xf numFmtId="0" fontId="9" fillId="0" borderId="0" xfId="78" applyFont="1" applyAlignment="1">
      <alignment horizontal="center" vertical="center"/>
    </xf>
    <xf numFmtId="0" fontId="9" fillId="0" borderId="0" xfId="78" applyFont="1" applyAlignment="1" applyProtection="1">
      <alignment horizontal="center" vertical="center"/>
    </xf>
    <xf numFmtId="0" fontId="13" fillId="0" borderId="0" xfId="78" applyFont="1" applyAlignment="1">
      <alignment horizontal="center" vertical="center"/>
    </xf>
    <xf numFmtId="0" fontId="41" fillId="0" borderId="1" xfId="78" applyFont="1" applyBorder="1" applyAlignment="1">
      <alignment horizontal="right" vertical="center"/>
    </xf>
    <xf numFmtId="0" fontId="15" fillId="5" borderId="8" xfId="175" applyFont="1" applyFill="1" applyBorder="1" applyAlignment="1" applyProtection="1">
      <alignment horizontal="center" vertical="center"/>
    </xf>
    <xf numFmtId="0" fontId="15" fillId="5" borderId="13" xfId="175" applyFont="1" applyFill="1" applyBorder="1" applyAlignment="1" applyProtection="1">
      <alignment horizontal="center" vertical="center"/>
    </xf>
    <xf numFmtId="0" fontId="15" fillId="5" borderId="7" xfId="175" applyFont="1" applyFill="1" applyBorder="1" applyAlignment="1" applyProtection="1">
      <alignment horizontal="center" vertical="center"/>
    </xf>
    <xf numFmtId="0" fontId="15" fillId="5" borderId="14" xfId="175" quotePrefix="1" applyFont="1" applyFill="1" applyBorder="1" applyAlignment="1" applyProtection="1">
      <alignment horizontal="center" vertical="center"/>
    </xf>
    <xf numFmtId="0" fontId="13" fillId="5" borderId="14" xfId="175" quotePrefix="1" applyFont="1" applyFill="1" applyBorder="1" applyAlignment="1">
      <alignment horizontal="center" vertical="center"/>
    </xf>
    <xf numFmtId="0" fontId="9" fillId="0" borderId="63" xfId="78" applyFont="1" applyBorder="1" applyAlignment="1" applyProtection="1">
      <alignment horizontal="left" vertical="center"/>
    </xf>
    <xf numFmtId="2" fontId="9" fillId="0" borderId="35" xfId="123" applyNumberFormat="1" applyFont="1" applyBorder="1" applyAlignment="1" applyProtection="1">
      <alignment horizontal="center" vertical="center"/>
    </xf>
    <xf numFmtId="2" fontId="9" fillId="0" borderId="35" xfId="123" applyNumberFormat="1" applyFont="1" applyBorder="1" applyAlignment="1" applyProtection="1">
      <alignment horizontal="right" vertical="center"/>
    </xf>
    <xf numFmtId="2" fontId="9" fillId="0" borderId="31" xfId="123" quotePrefix="1" applyNumberFormat="1" applyFont="1" applyBorder="1" applyAlignment="1" applyProtection="1">
      <alignment horizontal="right" vertical="center"/>
    </xf>
    <xf numFmtId="2" fontId="9" fillId="0" borderId="34" xfId="123" quotePrefix="1" applyNumberFormat="1" applyFont="1" applyBorder="1" applyAlignment="1" applyProtection="1">
      <alignment horizontal="right" vertical="center"/>
    </xf>
    <xf numFmtId="2" fontId="9" fillId="0" borderId="46" xfId="123" quotePrefix="1" applyNumberFormat="1" applyFont="1" applyBorder="1" applyAlignment="1" applyProtection="1">
      <alignment horizontal="right" vertical="center"/>
    </xf>
    <xf numFmtId="0" fontId="9" fillId="0" borderId="35" xfId="123" quotePrefix="1" applyFont="1" applyBorder="1" applyAlignment="1" applyProtection="1">
      <alignment horizontal="right" vertical="center"/>
    </xf>
    <xf numFmtId="0" fontId="9" fillId="0" borderId="31" xfId="123" quotePrefix="1" applyFont="1" applyBorder="1" applyAlignment="1" applyProtection="1">
      <alignment horizontal="right" vertical="center"/>
    </xf>
    <xf numFmtId="0" fontId="9" fillId="0" borderId="0" xfId="123" quotePrefix="1" applyFont="1" applyBorder="1" applyAlignment="1" applyProtection="1">
      <alignment horizontal="right" vertical="center"/>
    </xf>
    <xf numFmtId="2" fontId="30" fillId="0" borderId="16" xfId="78" applyNumberFormat="1" applyFont="1" applyFill="1" applyBorder="1" applyAlignment="1">
      <alignment horizontal="right" vertical="center"/>
    </xf>
    <xf numFmtId="0" fontId="9" fillId="0" borderId="6" xfId="78" applyFont="1" applyBorder="1" applyAlignment="1" applyProtection="1">
      <alignment horizontal="left" vertical="center"/>
    </xf>
    <xf numFmtId="2" fontId="9" fillId="0" borderId="30" xfId="123" applyNumberFormat="1" applyFont="1" applyBorder="1" applyAlignment="1" applyProtection="1">
      <alignment horizontal="center" vertical="center"/>
    </xf>
    <xf numFmtId="2" fontId="9" fillId="0" borderId="30" xfId="123" applyNumberFormat="1" applyFont="1" applyBorder="1" applyAlignment="1" applyProtection="1">
      <alignment horizontal="right" vertical="center"/>
    </xf>
    <xf numFmtId="2" fontId="9" fillId="0" borderId="15" xfId="123" applyNumberFormat="1" applyFont="1" applyBorder="1" applyAlignment="1" applyProtection="1">
      <alignment horizontal="right" vertical="center"/>
    </xf>
    <xf numFmtId="2" fontId="9" fillId="0" borderId="0" xfId="123" applyNumberFormat="1" applyFont="1" applyBorder="1" applyAlignment="1" applyProtection="1">
      <alignment horizontal="right" vertical="center"/>
    </xf>
    <xf numFmtId="2" fontId="9" fillId="0" borderId="16" xfId="123" applyNumberFormat="1" applyFont="1" applyBorder="1" applyAlignment="1" applyProtection="1">
      <alignment horizontal="right" vertical="center"/>
    </xf>
    <xf numFmtId="0" fontId="9" fillId="0" borderId="30" xfId="123" applyFont="1" applyBorder="1" applyAlignment="1" applyProtection="1">
      <alignment horizontal="right" vertical="center"/>
    </xf>
    <xf numFmtId="2" fontId="9" fillId="0" borderId="36" xfId="123" applyNumberFormat="1" applyFont="1" applyBorder="1" applyAlignment="1" applyProtection="1">
      <alignment horizontal="right" vertical="center"/>
    </xf>
    <xf numFmtId="0" fontId="9" fillId="0" borderId="15" xfId="123" applyFont="1" applyBorder="1" applyAlignment="1" applyProtection="1">
      <alignment horizontal="right" vertical="center"/>
    </xf>
    <xf numFmtId="0" fontId="9" fillId="0" borderId="36" xfId="123" applyFont="1" applyBorder="1" applyAlignment="1" applyProtection="1">
      <alignment horizontal="right" vertical="center"/>
    </xf>
    <xf numFmtId="2" fontId="9" fillId="0" borderId="15" xfId="123" quotePrefix="1" applyNumberFormat="1" applyFont="1" applyBorder="1" applyAlignment="1" applyProtection="1">
      <alignment horizontal="right" vertical="center"/>
    </xf>
    <xf numFmtId="2" fontId="9" fillId="0" borderId="0" xfId="123" quotePrefix="1" applyNumberFormat="1" applyFont="1" applyBorder="1" applyAlignment="1" applyProtection="1">
      <alignment horizontal="right" vertical="center"/>
    </xf>
    <xf numFmtId="2" fontId="9" fillId="0" borderId="16" xfId="123" quotePrefix="1" applyNumberFormat="1" applyFont="1" applyBorder="1" applyAlignment="1" applyProtection="1">
      <alignment horizontal="right" vertical="center"/>
    </xf>
    <xf numFmtId="0" fontId="9" fillId="0" borderId="30" xfId="123" quotePrefix="1" applyFont="1" applyBorder="1" applyAlignment="1" applyProtection="1">
      <alignment horizontal="right" vertical="center"/>
    </xf>
    <xf numFmtId="2" fontId="9" fillId="0" borderId="36" xfId="123" quotePrefix="1" applyNumberFormat="1" applyFont="1" applyBorder="1" applyAlignment="1" applyProtection="1">
      <alignment horizontal="right" vertical="center"/>
    </xf>
    <xf numFmtId="2" fontId="9" fillId="0" borderId="16" xfId="123" applyNumberFormat="1" applyFont="1" applyFill="1" applyBorder="1" applyAlignment="1" applyProtection="1">
      <alignment horizontal="right" vertical="center"/>
    </xf>
    <xf numFmtId="0" fontId="9" fillId="0" borderId="30" xfId="123" applyFont="1" applyFill="1" applyBorder="1" applyAlignment="1" applyProtection="1">
      <alignment horizontal="right" vertical="center"/>
    </xf>
    <xf numFmtId="0" fontId="9" fillId="0" borderId="15" xfId="123" applyFont="1" applyFill="1" applyBorder="1" applyAlignment="1" applyProtection="1">
      <alignment horizontal="right" vertical="center"/>
    </xf>
    <xf numFmtId="2" fontId="9" fillId="0" borderId="36" xfId="123" applyNumberFormat="1" applyFont="1" applyFill="1" applyBorder="1" applyAlignment="1" applyProtection="1">
      <alignment horizontal="right" vertical="center"/>
    </xf>
    <xf numFmtId="0" fontId="9" fillId="0" borderId="12" xfId="78" applyFont="1" applyBorder="1" applyAlignment="1" applyProtection="1">
      <alignment horizontal="left" vertical="center"/>
    </xf>
    <xf numFmtId="2" fontId="9" fillId="0" borderId="32" xfId="123" applyNumberFormat="1" applyFont="1" applyBorder="1" applyAlignment="1" applyProtection="1">
      <alignment horizontal="center" vertical="center"/>
    </xf>
    <xf numFmtId="2" fontId="9" fillId="0" borderId="32" xfId="123" applyNumberFormat="1" applyFont="1" applyBorder="1" applyAlignment="1" applyProtection="1">
      <alignment horizontal="right" vertical="center"/>
    </xf>
    <xf numFmtId="2" fontId="9" fillId="0" borderId="10" xfId="123" applyNumberFormat="1" applyFont="1" applyBorder="1" applyAlignment="1" applyProtection="1">
      <alignment horizontal="right" vertical="center"/>
    </xf>
    <xf numFmtId="2" fontId="9" fillId="0" borderId="42" xfId="123" applyNumberFormat="1" applyFont="1" applyBorder="1" applyAlignment="1" applyProtection="1">
      <alignment horizontal="right" vertical="center"/>
    </xf>
    <xf numFmtId="0" fontId="9" fillId="0" borderId="32" xfId="123" applyFont="1" applyBorder="1" applyAlignment="1" applyProtection="1">
      <alignment horizontal="right" vertical="center"/>
    </xf>
    <xf numFmtId="0" fontId="9" fillId="0" borderId="9" xfId="123" applyFont="1" applyBorder="1" applyAlignment="1" applyProtection="1">
      <alignment horizontal="right" vertical="center"/>
    </xf>
    <xf numFmtId="0" fontId="13" fillId="0" borderId="21" xfId="78" applyFont="1" applyFill="1" applyBorder="1" applyAlignment="1">
      <alignment horizontal="center" vertical="center"/>
    </xf>
    <xf numFmtId="2" fontId="13" fillId="0" borderId="49" xfId="123" applyNumberFormat="1" applyFont="1" applyBorder="1" applyAlignment="1">
      <alignment horizontal="center" vertical="center"/>
    </xf>
    <xf numFmtId="2" fontId="13" fillId="0" borderId="49" xfId="123" applyNumberFormat="1" applyFont="1" applyBorder="1" applyAlignment="1">
      <alignment horizontal="right" vertical="center"/>
    </xf>
    <xf numFmtId="2" fontId="13" fillId="0" borderId="43" xfId="123" applyNumberFormat="1" applyFont="1" applyBorder="1" applyAlignment="1">
      <alignment horizontal="right" vertical="center"/>
    </xf>
    <xf numFmtId="2" fontId="13" fillId="0" borderId="26" xfId="123" applyNumberFormat="1" applyFont="1" applyBorder="1" applyAlignment="1">
      <alignment horizontal="right" vertical="center"/>
    </xf>
    <xf numFmtId="0" fontId="13" fillId="0" borderId="49" xfId="123" applyFont="1" applyBorder="1" applyAlignment="1">
      <alignment horizontal="right" vertical="center"/>
    </xf>
    <xf numFmtId="0" fontId="13" fillId="0" borderId="26" xfId="78" applyFont="1" applyFill="1" applyBorder="1" applyAlignment="1">
      <alignment horizontal="right" vertical="center"/>
    </xf>
    <xf numFmtId="0" fontId="30" fillId="0" borderId="0" xfId="78" applyFont="1" applyFill="1" applyAlignment="1">
      <alignment horizontal="center" vertical="center"/>
    </xf>
    <xf numFmtId="0" fontId="9" fillId="0" borderId="0" xfId="78" quotePrefix="1" applyFont="1" applyBorder="1" applyAlignment="1" applyProtection="1">
      <alignment horizontal="center" vertical="center"/>
    </xf>
    <xf numFmtId="2" fontId="12" fillId="0" borderId="0" xfId="78" applyNumberFormat="1" applyFont="1" applyFill="1" applyBorder="1"/>
    <xf numFmtId="0" fontId="9" fillId="0" borderId="0" xfId="78" applyFont="1" applyBorder="1" applyAlignment="1" applyProtection="1">
      <alignment horizontal="center" vertical="center"/>
    </xf>
    <xf numFmtId="2" fontId="14" fillId="0" borderId="0" xfId="78" applyNumberFormat="1" applyFont="1" applyFill="1" applyBorder="1"/>
    <xf numFmtId="2" fontId="51" fillId="0" borderId="0" xfId="78" applyNumberFormat="1" applyFont="1" applyBorder="1" applyAlignment="1">
      <alignment horizontal="right" vertical="center"/>
    </xf>
    <xf numFmtId="0" fontId="14" fillId="0" borderId="0" xfId="78" applyFont="1" applyBorder="1"/>
    <xf numFmtId="2" fontId="14" fillId="0" borderId="0" xfId="78" applyNumberFormat="1" applyFont="1" applyBorder="1"/>
    <xf numFmtId="0" fontId="52" fillId="0" borderId="0" xfId="0" applyFont="1" applyAlignment="1">
      <alignment wrapText="1"/>
    </xf>
    <xf numFmtId="2" fontId="13" fillId="0" borderId="0" xfId="78" applyNumberFormat="1" applyFont="1" applyBorder="1" applyAlignment="1">
      <alignment horizontal="center" vertical="center"/>
    </xf>
    <xf numFmtId="2" fontId="30" fillId="0" borderId="0" xfId="78" applyNumberFormat="1" applyFont="1" applyAlignment="1">
      <alignment horizontal="center" vertical="center"/>
    </xf>
    <xf numFmtId="164" fontId="9" fillId="0" borderId="0" xfId="255" applyNumberFormat="1" applyFont="1" applyFill="1" applyBorder="1" applyAlignment="1">
      <alignment horizontal="right"/>
    </xf>
    <xf numFmtId="0" fontId="15" fillId="2" borderId="13" xfId="255" applyFont="1" applyFill="1" applyBorder="1" applyAlignment="1">
      <alignment horizontal="center" vertical="center"/>
    </xf>
    <xf numFmtId="0" fontId="9" fillId="0" borderId="83" xfId="255" applyFont="1" applyBorder="1"/>
    <xf numFmtId="164" fontId="9" fillId="0" borderId="13" xfId="255" applyNumberFormat="1" applyFont="1" applyFill="1" applyBorder="1" applyAlignment="1">
      <alignment horizontal="right"/>
    </xf>
    <xf numFmtId="164" fontId="9" fillId="0" borderId="13" xfId="255" applyNumberFormat="1" applyFont="1" applyBorder="1" applyAlignment="1">
      <alignment horizontal="center"/>
    </xf>
    <xf numFmtId="164" fontId="9" fillId="0" borderId="84" xfId="255" applyNumberFormat="1" applyFont="1" applyBorder="1" applyAlignment="1">
      <alignment horizontal="center"/>
    </xf>
    <xf numFmtId="0" fontId="9" fillId="0" borderId="83" xfId="255" applyFont="1" applyFill="1" applyBorder="1"/>
    <xf numFmtId="1" fontId="9" fillId="0" borderId="13" xfId="255" applyNumberFormat="1" applyFont="1" applyFill="1" applyBorder="1" applyAlignment="1">
      <alignment horizontal="right"/>
    </xf>
    <xf numFmtId="0" fontId="9" fillId="0" borderId="83" xfId="255" applyFont="1" applyBorder="1" applyAlignment="1">
      <alignment wrapText="1"/>
    </xf>
    <xf numFmtId="0" fontId="9" fillId="0" borderId="83" xfId="255" applyFont="1" applyBorder="1" applyAlignment="1">
      <alignment horizontal="left" vertical="center"/>
    </xf>
    <xf numFmtId="164" fontId="9" fillId="0" borderId="13" xfId="255" quotePrefix="1" applyNumberFormat="1" applyFont="1" applyBorder="1" applyAlignment="1">
      <alignment horizontal="center"/>
    </xf>
    <xf numFmtId="1" fontId="9" fillId="0" borderId="13" xfId="5" applyNumberFormat="1" applyFont="1" applyFill="1" applyBorder="1" applyAlignment="1">
      <alignment horizontal="right"/>
    </xf>
    <xf numFmtId="164" fontId="9" fillId="0" borderId="0" xfId="255" applyNumberFormat="1" applyFont="1"/>
    <xf numFmtId="0" fontId="9" fillId="0" borderId="83" xfId="255" applyFont="1" applyBorder="1" applyAlignment="1">
      <alignment horizontal="left" vertical="center" wrapText="1"/>
    </xf>
    <xf numFmtId="164" fontId="9" fillId="0" borderId="13" xfId="255" quotePrefix="1" applyNumberFormat="1" applyFont="1" applyFill="1" applyBorder="1" applyAlignment="1">
      <alignment horizontal="center"/>
    </xf>
    <xf numFmtId="164" fontId="9" fillId="0" borderId="84" xfId="255" applyNumberFormat="1" applyFont="1" applyFill="1" applyBorder="1" applyAlignment="1">
      <alignment horizontal="center"/>
    </xf>
    <xf numFmtId="0" fontId="9" fillId="0" borderId="83" xfId="255" applyFont="1" applyFill="1" applyBorder="1" applyAlignment="1">
      <alignment horizontal="left" vertical="center" wrapText="1"/>
    </xf>
    <xf numFmtId="164" fontId="9" fillId="0" borderId="13" xfId="255" applyNumberFormat="1" applyFont="1" applyFill="1" applyBorder="1" applyAlignment="1">
      <alignment horizontal="center"/>
    </xf>
    <xf numFmtId="0" fontId="9" fillId="0" borderId="85" xfId="255" applyFont="1" applyFill="1" applyBorder="1" applyAlignment="1">
      <alignment horizontal="left" vertical="center" wrapText="1"/>
    </xf>
    <xf numFmtId="164" fontId="9" fillId="0" borderId="86" xfId="255" applyNumberFormat="1" applyFont="1" applyFill="1" applyBorder="1" applyAlignment="1">
      <alignment horizontal="right"/>
    </xf>
    <xf numFmtId="164" fontId="9" fillId="0" borderId="86" xfId="255" applyNumberFormat="1" applyFont="1" applyFill="1" applyBorder="1" applyAlignment="1">
      <alignment horizontal="center"/>
    </xf>
    <xf numFmtId="164" fontId="9" fillId="0" borderId="87" xfId="255" applyNumberFormat="1" applyFont="1" applyFill="1" applyBorder="1" applyAlignment="1">
      <alignment horizontal="center"/>
    </xf>
    <xf numFmtId="0" fontId="9" fillId="0" borderId="0" xfId="255" applyFont="1" applyFill="1" applyBorder="1" applyAlignment="1">
      <alignment horizontal="left" vertical="center" wrapText="1"/>
    </xf>
    <xf numFmtId="164" fontId="9" fillId="0" borderId="0" xfId="255" applyNumberFormat="1" applyFont="1" applyFill="1" applyBorder="1" applyAlignment="1">
      <alignment horizontal="center"/>
    </xf>
    <xf numFmtId="164" fontId="9" fillId="0" borderId="0" xfId="255" applyNumberFormat="1" applyFont="1" applyBorder="1" applyAlignment="1">
      <alignment horizontal="center"/>
    </xf>
    <xf numFmtId="0" fontId="30" fillId="0" borderId="0" xfId="255" applyFont="1"/>
    <xf numFmtId="0" fontId="9" fillId="0" borderId="0" xfId="255" applyFont="1" applyBorder="1" applyAlignment="1">
      <alignment horizontal="left"/>
    </xf>
    <xf numFmtId="2" fontId="9" fillId="0" borderId="0" xfId="255" quotePrefix="1" applyNumberFormat="1" applyFont="1" applyBorder="1" applyAlignment="1">
      <alignment horizontal="center"/>
    </xf>
    <xf numFmtId="2" fontId="9" fillId="0" borderId="0" xfId="255" applyNumberFormat="1" applyFont="1"/>
    <xf numFmtId="43" fontId="9" fillId="0" borderId="0" xfId="5" applyFont="1"/>
    <xf numFmtId="0" fontId="9" fillId="0" borderId="85" xfId="255" applyFont="1" applyBorder="1" applyAlignment="1">
      <alignment horizontal="left" vertical="center" wrapText="1"/>
    </xf>
    <xf numFmtId="164" fontId="9" fillId="3" borderId="86" xfId="255" applyNumberFormat="1" applyFont="1" applyFill="1" applyBorder="1"/>
    <xf numFmtId="164" fontId="9" fillId="0" borderId="86" xfId="255" quotePrefix="1" applyNumberFormat="1" applyFont="1" applyBorder="1" applyAlignment="1">
      <alignment horizontal="center"/>
    </xf>
    <xf numFmtId="164" fontId="9" fillId="0" borderId="87" xfId="255" quotePrefix="1" applyNumberFormat="1" applyFont="1" applyBorder="1" applyAlignment="1">
      <alignment horizontal="center"/>
    </xf>
    <xf numFmtId="0" fontId="32" fillId="0" borderId="0" xfId="255"/>
    <xf numFmtId="0" fontId="30" fillId="0" borderId="0" xfId="255" applyFont="1" applyBorder="1" applyAlignment="1">
      <alignment horizontal="center" vertical="center"/>
    </xf>
    <xf numFmtId="0" fontId="41" fillId="0" borderId="0" xfId="255" applyFont="1" applyBorder="1" applyAlignment="1">
      <alignment horizontal="right" vertical="center"/>
    </xf>
    <xf numFmtId="0" fontId="15" fillId="5" borderId="80" xfId="255" applyFont="1" applyFill="1" applyBorder="1" applyAlignment="1">
      <alignment horizontal="center" vertical="center"/>
    </xf>
    <xf numFmtId="0" fontId="15" fillId="5" borderId="81" xfId="3" applyFont="1" applyFill="1" applyBorder="1" applyAlignment="1">
      <alignment horizontal="center" vertical="center" wrapText="1"/>
    </xf>
    <xf numFmtId="0" fontId="15" fillId="5" borderId="82" xfId="255" applyFont="1" applyFill="1" applyBorder="1" applyAlignment="1">
      <alignment vertical="center"/>
    </xf>
    <xf numFmtId="0" fontId="15" fillId="0" borderId="83" xfId="255" applyFont="1" applyBorder="1"/>
    <xf numFmtId="164" fontId="15" fillId="0" borderId="13" xfId="255" applyNumberFormat="1" applyFont="1" applyBorder="1"/>
    <xf numFmtId="14" fontId="9" fillId="0" borderId="84" xfId="255" applyNumberFormat="1" applyFont="1" applyBorder="1"/>
    <xf numFmtId="0" fontId="9" fillId="0" borderId="83" xfId="255" applyFont="1" applyBorder="1" applyAlignment="1">
      <alignment horizontal="left" indent="1"/>
    </xf>
    <xf numFmtId="173" fontId="9" fillId="0" borderId="13" xfId="255" applyNumberFormat="1" applyFont="1" applyBorder="1"/>
    <xf numFmtId="14" fontId="9" fillId="0" borderId="84" xfId="255" applyNumberFormat="1" applyFont="1" applyBorder="1" applyAlignment="1">
      <alignment horizontal="right"/>
    </xf>
    <xf numFmtId="173" fontId="9" fillId="0" borderId="13" xfId="255" applyNumberFormat="1" applyFont="1" applyFill="1" applyBorder="1" applyAlignment="1">
      <alignment vertical="center"/>
    </xf>
    <xf numFmtId="0" fontId="15" fillId="0" borderId="83" xfId="255" applyFont="1" applyBorder="1" applyAlignment="1">
      <alignment horizontal="left" vertical="center"/>
    </xf>
    <xf numFmtId="164" fontId="15" fillId="0" borderId="13" xfId="255" applyNumberFormat="1" applyFont="1" applyBorder="1" applyAlignment="1">
      <alignment vertical="center"/>
    </xf>
    <xf numFmtId="14" fontId="9" fillId="0" borderId="84" xfId="255" quotePrefix="1" applyNumberFormat="1" applyFont="1" applyBorder="1" applyAlignment="1">
      <alignment horizontal="right" vertical="center"/>
    </xf>
    <xf numFmtId="0" fontId="15" fillId="0" borderId="83" xfId="255" applyFont="1" applyBorder="1" applyAlignment="1">
      <alignment horizontal="left"/>
    </xf>
    <xf numFmtId="164" fontId="9" fillId="0" borderId="13" xfId="255" applyNumberFormat="1" applyFont="1" applyBorder="1"/>
    <xf numFmtId="14" fontId="9" fillId="0" borderId="84" xfId="255" quotePrefix="1" applyNumberFormat="1" applyFont="1" applyBorder="1" applyAlignment="1">
      <alignment horizontal="right"/>
    </xf>
    <xf numFmtId="0" fontId="15" fillId="0" borderId="85" xfId="255" applyFont="1" applyBorder="1"/>
    <xf numFmtId="14" fontId="9" fillId="0" borderId="87" xfId="255" quotePrefix="1" applyNumberFormat="1" applyFont="1" applyBorder="1" applyAlignment="1">
      <alignment horizontal="right"/>
    </xf>
    <xf numFmtId="164" fontId="15" fillId="0" borderId="37" xfId="255" applyNumberFormat="1" applyFont="1" applyBorder="1"/>
    <xf numFmtId="0" fontId="9" fillId="2" borderId="31" xfId="255" applyFont="1" applyFill="1" applyBorder="1"/>
    <xf numFmtId="0" fontId="9" fillId="4" borderId="31" xfId="255" applyFont="1" applyFill="1" applyBorder="1"/>
    <xf numFmtId="0" fontId="15" fillId="2" borderId="15" xfId="255" applyFont="1" applyFill="1" applyBorder="1" applyAlignment="1">
      <alignment horizontal="center"/>
    </xf>
    <xf numFmtId="0" fontId="15" fillId="4" borderId="15" xfId="255" applyFont="1" applyFill="1" applyBorder="1" applyAlignment="1">
      <alignment horizontal="center"/>
    </xf>
    <xf numFmtId="0" fontId="15" fillId="2" borderId="13" xfId="255" applyFont="1" applyFill="1" applyBorder="1" applyAlignment="1">
      <alignment horizontal="center"/>
    </xf>
    <xf numFmtId="0" fontId="15" fillId="2" borderId="8" xfId="255" applyFont="1" applyFill="1" applyBorder="1" applyAlignment="1">
      <alignment horizontal="center"/>
    </xf>
    <xf numFmtId="0" fontId="15" fillId="2" borderId="8" xfId="255" applyFont="1" applyFill="1" applyBorder="1" applyAlignment="1">
      <alignment horizontal="center" vertical="center"/>
    </xf>
    <xf numFmtId="0" fontId="15" fillId="2" borderId="31" xfId="255" applyFont="1" applyFill="1" applyBorder="1" applyAlignment="1">
      <alignment horizontal="center" vertical="center"/>
    </xf>
    <xf numFmtId="0" fontId="15" fillId="2" borderId="95" xfId="255" applyFont="1" applyFill="1" applyBorder="1" applyAlignment="1">
      <alignment horizontal="center" vertical="center"/>
    </xf>
    <xf numFmtId="0" fontId="15" fillId="2" borderId="9" xfId="255" applyFont="1" applyFill="1" applyBorder="1" applyAlignment="1">
      <alignment horizontal="center" vertical="center" wrapText="1"/>
    </xf>
    <xf numFmtId="0" fontId="15" fillId="2" borderId="9" xfId="255" applyFont="1" applyFill="1" applyBorder="1" applyAlignment="1">
      <alignment horizontal="center" vertical="center"/>
    </xf>
    <xf numFmtId="0" fontId="15" fillId="4" borderId="9" xfId="255" applyFont="1" applyFill="1" applyBorder="1" applyAlignment="1">
      <alignment horizontal="center"/>
    </xf>
    <xf numFmtId="0" fontId="15" fillId="2" borderId="97" xfId="255" applyFont="1" applyFill="1" applyBorder="1" applyAlignment="1">
      <alignment horizontal="center" vertical="center"/>
    </xf>
    <xf numFmtId="0" fontId="9" fillId="0" borderId="98" xfId="255" applyFont="1" applyBorder="1" applyAlignment="1">
      <alignment horizontal="left" vertical="center" wrapText="1"/>
    </xf>
    <xf numFmtId="0" fontId="9" fillId="0" borderId="13" xfId="255" applyFont="1" applyFill="1" applyBorder="1" applyAlignment="1">
      <alignment horizontal="right"/>
    </xf>
    <xf numFmtId="2" fontId="9" fillId="6" borderId="13" xfId="255" applyNumberFormat="1" applyFont="1" applyFill="1" applyBorder="1" applyAlignment="1">
      <alignment vertical="center"/>
    </xf>
    <xf numFmtId="164" fontId="9" fillId="0" borderId="13" xfId="255" applyNumberFormat="1" applyFont="1" applyBorder="1" applyAlignment="1">
      <alignment vertical="center"/>
    </xf>
    <xf numFmtId="2" fontId="9" fillId="0" borderId="13" xfId="255" applyNumberFormat="1" applyFont="1" applyFill="1" applyBorder="1" applyAlignment="1">
      <alignment vertical="center"/>
    </xf>
    <xf numFmtId="164" fontId="9" fillId="0" borderId="84" xfId="255" applyNumberFormat="1" applyFont="1" applyBorder="1" applyAlignment="1">
      <alignment vertical="center"/>
    </xf>
    <xf numFmtId="0" fontId="33" fillId="0" borderId="98" xfId="255" applyFont="1" applyBorder="1" applyAlignment="1">
      <alignment horizontal="left" vertical="center"/>
    </xf>
    <xf numFmtId="0" fontId="9" fillId="0" borderId="98" xfId="255" applyFont="1" applyBorder="1" applyAlignment="1">
      <alignment vertical="center"/>
    </xf>
    <xf numFmtId="0" fontId="9" fillId="0" borderId="98" xfId="255" applyFont="1" applyFill="1" applyBorder="1" applyAlignment="1">
      <alignment vertical="center"/>
    </xf>
    <xf numFmtId="0" fontId="15" fillId="0" borderId="99" xfId="255" applyFont="1" applyBorder="1" applyAlignment="1">
      <alignment vertical="center" wrapText="1"/>
    </xf>
    <xf numFmtId="0" fontId="15" fillId="0" borderId="86" xfId="255" applyFont="1" applyFill="1" applyBorder="1" applyAlignment="1">
      <alignment horizontal="right"/>
    </xf>
    <xf numFmtId="2" fontId="15" fillId="0" borderId="100" xfId="255" applyNumberFormat="1" applyFont="1" applyFill="1" applyBorder="1" applyAlignment="1">
      <alignment vertical="center"/>
    </xf>
    <xf numFmtId="164" fontId="15" fillId="0" borderId="86" xfId="255" applyNumberFormat="1" applyFont="1" applyBorder="1" applyAlignment="1">
      <alignment vertical="center"/>
    </xf>
    <xf numFmtId="164" fontId="15" fillId="0" borderId="86" xfId="255" applyNumberFormat="1" applyFont="1" applyFill="1" applyBorder="1" applyAlignment="1">
      <alignment vertical="center"/>
    </xf>
    <xf numFmtId="164" fontId="9" fillId="0" borderId="86" xfId="255" applyNumberFormat="1" applyFont="1" applyBorder="1" applyAlignment="1">
      <alignment vertical="center"/>
    </xf>
    <xf numFmtId="164" fontId="9" fillId="0" borderId="87" xfId="255" applyNumberFormat="1" applyFont="1" applyBorder="1" applyAlignment="1">
      <alignment vertical="center"/>
    </xf>
    <xf numFmtId="0" fontId="30" fillId="0" borderId="0" xfId="255" applyFont="1" applyBorder="1"/>
    <xf numFmtId="164" fontId="9" fillId="0" borderId="0" xfId="255" applyNumberFormat="1" applyFont="1" applyBorder="1"/>
    <xf numFmtId="2" fontId="9" fillId="0" borderId="0" xfId="255" applyNumberFormat="1" applyFont="1" applyFill="1" applyBorder="1" applyAlignment="1">
      <alignment vertical="center"/>
    </xf>
    <xf numFmtId="0" fontId="15" fillId="0" borderId="0" xfId="255" applyFont="1" applyAlignment="1">
      <alignment horizontal="center" vertical="center"/>
    </xf>
    <xf numFmtId="0" fontId="9" fillId="0" borderId="0" xfId="255" applyFont="1" applyAlignment="1">
      <alignment vertical="center"/>
    </xf>
    <xf numFmtId="0" fontId="15" fillId="0" borderId="0" xfId="255" applyFont="1" applyBorder="1" applyAlignment="1">
      <alignment horizontal="center" vertical="center"/>
    </xf>
    <xf numFmtId="0" fontId="15" fillId="0" borderId="0" xfId="255" applyFont="1" applyFill="1" applyBorder="1" applyAlignment="1">
      <alignment horizontal="center" vertical="center"/>
    </xf>
    <xf numFmtId="0" fontId="15" fillId="2" borderId="81" xfId="255" applyFont="1" applyFill="1" applyBorder="1" applyAlignment="1">
      <alignment horizontal="center" vertical="center"/>
    </xf>
    <xf numFmtId="0" fontId="15" fillId="2" borderId="13" xfId="255" applyFont="1" applyFill="1" applyBorder="1" applyAlignment="1">
      <alignment horizontal="center" vertical="center" wrapText="1"/>
    </xf>
    <xf numFmtId="0" fontId="9" fillId="0" borderId="0" xfId="255" applyFont="1" applyBorder="1" applyAlignment="1">
      <alignment horizontal="center" vertical="center" wrapText="1"/>
    </xf>
    <xf numFmtId="0" fontId="9" fillId="0" borderId="0" xfId="255" applyFont="1" applyBorder="1" applyAlignment="1">
      <alignment horizontal="center" vertical="center"/>
    </xf>
    <xf numFmtId="16" fontId="9" fillId="0" borderId="0" xfId="255" applyNumberFormat="1" applyFont="1" applyBorder="1" applyAlignment="1">
      <alignment horizontal="center" vertical="center" wrapText="1"/>
    </xf>
    <xf numFmtId="164" fontId="30" fillId="0" borderId="13" xfId="255" applyNumberFormat="1" applyFont="1" applyBorder="1" applyAlignment="1">
      <alignment horizontal="right" vertical="center"/>
    </xf>
    <xf numFmtId="164" fontId="9" fillId="0" borderId="13" xfId="255" applyNumberFormat="1" applyFont="1" applyFill="1" applyBorder="1" applyAlignment="1">
      <alignment horizontal="right" vertical="center"/>
    </xf>
    <xf numFmtId="164" fontId="9" fillId="0" borderId="13" xfId="255" applyNumberFormat="1" applyFont="1" applyBorder="1" applyAlignment="1">
      <alignment horizontal="right" vertical="center"/>
    </xf>
    <xf numFmtId="164" fontId="9" fillId="0" borderId="84" xfId="255" applyNumberFormat="1" applyFont="1" applyBorder="1" applyAlignment="1">
      <alignment horizontal="right" vertical="center"/>
    </xf>
    <xf numFmtId="2" fontId="9" fillId="0" borderId="0" xfId="255" applyNumberFormat="1" applyFont="1" applyBorder="1" applyAlignment="1">
      <alignment horizontal="center" vertical="center"/>
    </xf>
    <xf numFmtId="164" fontId="13" fillId="0" borderId="13" xfId="255" applyNumberFormat="1" applyFont="1" applyBorder="1" applyAlignment="1">
      <alignment horizontal="right" vertical="center"/>
    </xf>
    <xf numFmtId="164" fontId="15" fillId="0" borderId="13" xfId="255" applyNumberFormat="1" applyFont="1" applyFill="1" applyBorder="1" applyAlignment="1">
      <alignment horizontal="right" vertical="center"/>
    </xf>
    <xf numFmtId="164" fontId="15" fillId="0" borderId="13" xfId="255" applyNumberFormat="1" applyFont="1" applyBorder="1" applyAlignment="1">
      <alignment horizontal="right" vertical="center"/>
    </xf>
    <xf numFmtId="164" fontId="15" fillId="0" borderId="84" xfId="255" applyNumberFormat="1" applyFont="1" applyBorder="1" applyAlignment="1">
      <alignment horizontal="right" vertical="center"/>
    </xf>
    <xf numFmtId="2" fontId="15" fillId="0" borderId="0" xfId="255" applyNumberFormat="1" applyFont="1" applyBorder="1" applyAlignment="1">
      <alignment horizontal="center" vertical="center"/>
    </xf>
    <xf numFmtId="0" fontId="15" fillId="0" borderId="85" xfId="255" applyFont="1" applyBorder="1" applyAlignment="1">
      <alignment horizontal="left" vertical="center"/>
    </xf>
    <xf numFmtId="164" fontId="13" fillId="0" borderId="86" xfId="255" applyNumberFormat="1" applyFont="1" applyBorder="1" applyAlignment="1">
      <alignment horizontal="right" vertical="center"/>
    </xf>
    <xf numFmtId="164" fontId="15" fillId="0" borderId="86" xfId="255" applyNumberFormat="1" applyFont="1" applyFill="1" applyBorder="1" applyAlignment="1">
      <alignment horizontal="right" vertical="center"/>
    </xf>
    <xf numFmtId="164" fontId="15" fillId="0" borderId="86" xfId="255" applyNumberFormat="1" applyFont="1" applyBorder="1" applyAlignment="1">
      <alignment horizontal="right" vertical="center"/>
    </xf>
    <xf numFmtId="164" fontId="15" fillId="0" borderId="87" xfId="255" applyNumberFormat="1" applyFont="1" applyBorder="1" applyAlignment="1">
      <alignment horizontal="right" vertical="center"/>
    </xf>
    <xf numFmtId="2" fontId="9" fillId="0" borderId="0" xfId="255" applyNumberFormat="1" applyFont="1" applyBorder="1" applyAlignment="1">
      <alignment vertical="center"/>
    </xf>
    <xf numFmtId="164" fontId="9" fillId="0" borderId="0" xfId="255" applyNumberFormat="1" applyFont="1" applyBorder="1" applyAlignment="1">
      <alignment horizontal="center" vertical="center"/>
    </xf>
    <xf numFmtId="0" fontId="9" fillId="0" borderId="0" xfId="255" applyFont="1" applyBorder="1" applyAlignment="1">
      <alignment vertical="center"/>
    </xf>
    <xf numFmtId="2" fontId="9" fillId="0" borderId="0" xfId="255" applyNumberFormat="1" applyFont="1" applyBorder="1"/>
    <xf numFmtId="0" fontId="9" fillId="3" borderId="0" xfId="255" applyFont="1" applyFill="1" applyBorder="1" applyAlignment="1">
      <alignment horizontal="center" vertical="center"/>
    </xf>
    <xf numFmtId="2" fontId="9" fillId="0" borderId="0" xfId="255" applyNumberFormat="1" applyFont="1" applyFill="1" applyBorder="1" applyAlignment="1">
      <alignment horizontal="center"/>
    </xf>
    <xf numFmtId="0" fontId="9" fillId="3" borderId="0" xfId="255" applyFont="1" applyFill="1" applyBorder="1" applyAlignment="1">
      <alignment horizontal="center" vertical="center" wrapText="1"/>
    </xf>
    <xf numFmtId="164" fontId="9" fillId="0" borderId="0" xfId="255" applyNumberFormat="1" applyFont="1" applyBorder="1" applyAlignment="1">
      <alignment vertical="center"/>
    </xf>
    <xf numFmtId="0" fontId="12" fillId="0" borderId="0" xfId="255" applyFont="1" applyBorder="1" applyAlignment="1">
      <alignment vertical="center"/>
    </xf>
    <xf numFmtId="0" fontId="15" fillId="2" borderId="84" xfId="255" applyFont="1" applyFill="1" applyBorder="1" applyAlignment="1">
      <alignment horizontal="center" vertical="center" wrapText="1"/>
    </xf>
    <xf numFmtId="0" fontId="9" fillId="0" borderId="83" xfId="255" applyFont="1" applyBorder="1" applyAlignment="1">
      <alignment horizontal="left" vertical="center" indent="1"/>
    </xf>
    <xf numFmtId="164" fontId="30" fillId="0" borderId="13" xfId="255" applyNumberFormat="1" applyFont="1" applyFill="1" applyBorder="1"/>
    <xf numFmtId="0" fontId="9" fillId="0" borderId="13" xfId="255" applyNumberFormat="1" applyFont="1" applyFill="1" applyBorder="1" applyAlignment="1">
      <alignment horizontal="right" vertical="center"/>
    </xf>
    <xf numFmtId="2" fontId="9" fillId="0" borderId="13" xfId="255" applyNumberFormat="1" applyFont="1" applyFill="1" applyBorder="1" applyAlignment="1">
      <alignment horizontal="right" vertical="center"/>
    </xf>
    <xf numFmtId="164" fontId="30" fillId="0" borderId="13" xfId="255" applyNumberFormat="1" applyFont="1" applyFill="1" applyBorder="1" applyAlignment="1">
      <alignment horizontal="right"/>
    </xf>
    <xf numFmtId="164" fontId="15" fillId="0" borderId="87" xfId="255" applyNumberFormat="1" applyFont="1" applyFill="1" applyBorder="1" applyAlignment="1">
      <alignment horizontal="right" vertical="center"/>
    </xf>
    <xf numFmtId="0" fontId="54" fillId="4" borderId="13" xfId="255" applyFont="1" applyFill="1" applyBorder="1" applyAlignment="1">
      <alignment horizontal="center" vertical="center" wrapText="1"/>
    </xf>
    <xf numFmtId="0" fontId="54" fillId="4" borderId="84" xfId="255" applyFont="1" applyFill="1" applyBorder="1" applyAlignment="1">
      <alignment horizontal="center" vertical="center" wrapText="1"/>
    </xf>
    <xf numFmtId="0" fontId="54" fillId="5" borderId="83" xfId="255" applyFont="1" applyFill="1" applyBorder="1" applyAlignment="1">
      <alignment vertical="center"/>
    </xf>
    <xf numFmtId="0" fontId="28" fillId="0" borderId="83" xfId="255" applyFont="1" applyBorder="1" applyAlignment="1">
      <alignment horizontal="left" vertical="center"/>
    </xf>
    <xf numFmtId="164" fontId="28" fillId="0" borderId="13" xfId="255" applyNumberFormat="1" applyFont="1" applyFill="1" applyBorder="1"/>
    <xf numFmtId="164" fontId="28" fillId="0" borderId="13" xfId="255" applyNumberFormat="1" applyFont="1" applyFill="1" applyBorder="1" applyAlignment="1">
      <alignment horizontal="right" vertical="center"/>
    </xf>
    <xf numFmtId="164" fontId="28" fillId="0" borderId="84" xfId="255" applyNumberFormat="1" applyFont="1" applyFill="1" applyBorder="1" applyAlignment="1">
      <alignment horizontal="right" vertical="center"/>
    </xf>
    <xf numFmtId="0" fontId="4" fillId="0" borderId="0" xfId="255" quotePrefix="1" applyFont="1"/>
    <xf numFmtId="0" fontId="54" fillId="0" borderId="83" xfId="255" applyFont="1" applyBorder="1" applyAlignment="1">
      <alignment horizontal="left" vertical="center"/>
    </xf>
    <xf numFmtId="164" fontId="54" fillId="0" borderId="13" xfId="255" applyNumberFormat="1" applyFont="1" applyFill="1" applyBorder="1" applyAlignment="1">
      <alignment horizontal="right" vertical="center"/>
    </xf>
    <xf numFmtId="164" fontId="54" fillId="0" borderId="84" xfId="255" applyNumberFormat="1" applyFont="1" applyFill="1" applyBorder="1" applyAlignment="1">
      <alignment horizontal="right" vertical="center"/>
    </xf>
    <xf numFmtId="0" fontId="28" fillId="0" borderId="83" xfId="255" applyFont="1" applyFill="1" applyBorder="1" applyAlignment="1">
      <alignment horizontal="left" vertical="center" indent="1"/>
    </xf>
    <xf numFmtId="0" fontId="54" fillId="0" borderId="85" xfId="255" applyFont="1" applyBorder="1" applyAlignment="1">
      <alignment horizontal="left" vertical="center"/>
    </xf>
    <xf numFmtId="164" fontId="54" fillId="0" borderId="86" xfId="255" applyNumberFormat="1" applyFont="1" applyFill="1" applyBorder="1" applyAlignment="1">
      <alignment horizontal="right" vertical="center"/>
    </xf>
    <xf numFmtId="164" fontId="54" fillId="0" borderId="87" xfId="255" applyNumberFormat="1" applyFont="1" applyFill="1" applyBorder="1" applyAlignment="1">
      <alignment horizontal="right" vertical="center"/>
    </xf>
    <xf numFmtId="164" fontId="32" fillId="0" borderId="0" xfId="255" applyNumberFormat="1"/>
    <xf numFmtId="164" fontId="46" fillId="0" borderId="31" xfId="0" applyNumberFormat="1" applyFont="1" applyBorder="1"/>
    <xf numFmtId="0" fontId="56" fillId="0" borderId="0" xfId="2" applyFont="1"/>
    <xf numFmtId="0" fontId="46" fillId="0" borderId="0" xfId="0" applyFont="1"/>
    <xf numFmtId="0" fontId="56" fillId="0" borderId="27" xfId="2" applyFont="1" applyBorder="1" applyAlignment="1"/>
    <xf numFmtId="0" fontId="56" fillId="0" borderId="13" xfId="2" applyFont="1" applyBorder="1"/>
    <xf numFmtId="0" fontId="56" fillId="0" borderId="13" xfId="0" applyFont="1" applyBorder="1" applyAlignment="1">
      <alignment wrapText="1"/>
    </xf>
    <xf numFmtId="164" fontId="56" fillId="0" borderId="13" xfId="0" applyNumberFormat="1" applyFont="1" applyBorder="1" applyAlignment="1">
      <alignment wrapText="1"/>
    </xf>
    <xf numFmtId="0" fontId="56" fillId="0" borderId="14" xfId="0" applyFont="1" applyBorder="1" applyAlignment="1">
      <alignment wrapText="1"/>
    </xf>
    <xf numFmtId="164" fontId="46" fillId="0" borderId="0" xfId="0" applyNumberFormat="1" applyFont="1"/>
    <xf numFmtId="0" fontId="57" fillId="0" borderId="27" xfId="0" applyFont="1" applyBorder="1"/>
    <xf numFmtId="0" fontId="57" fillId="0" borderId="13" xfId="0" applyFont="1" applyBorder="1"/>
    <xf numFmtId="164" fontId="57" fillId="0" borderId="13" xfId="0" applyNumberFormat="1" applyFont="1" applyBorder="1"/>
    <xf numFmtId="164" fontId="57" fillId="0" borderId="14" xfId="0" applyNumberFormat="1" applyFont="1" applyBorder="1"/>
    <xf numFmtId="0" fontId="46" fillId="0" borderId="27" xfId="0" applyFont="1" applyBorder="1"/>
    <xf numFmtId="0" fontId="46" fillId="0" borderId="13" xfId="0" applyFont="1" applyBorder="1"/>
    <xf numFmtId="0" fontId="46" fillId="0" borderId="28" xfId="0" applyFont="1" applyBorder="1"/>
    <xf numFmtId="0" fontId="46" fillId="0" borderId="25" xfId="0" applyFont="1" applyBorder="1"/>
    <xf numFmtId="0" fontId="56" fillId="0" borderId="0" xfId="2" applyFont="1" applyAlignment="1"/>
    <xf numFmtId="0" fontId="12" fillId="0" borderId="13" xfId="249" applyFont="1" applyBorder="1" applyAlignment="1">
      <alignment vertical="center"/>
    </xf>
    <xf numFmtId="0" fontId="14" fillId="0" borderId="13" xfId="249" applyFont="1" applyBorder="1" applyAlignment="1">
      <alignment vertical="center"/>
    </xf>
    <xf numFmtId="0" fontId="12" fillId="0" borderId="13" xfId="249" applyFont="1" applyFill="1" applyBorder="1" applyAlignment="1">
      <alignment vertical="center"/>
    </xf>
    <xf numFmtId="0" fontId="15" fillId="0" borderId="27" xfId="249" applyFont="1" applyBorder="1" applyAlignment="1">
      <alignment horizontal="center"/>
    </xf>
    <xf numFmtId="0" fontId="15" fillId="0" borderId="27" xfId="249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9" fontId="15" fillId="2" borderId="9" xfId="0" applyNumberFormat="1" applyFont="1" applyFill="1" applyBorder="1" applyAlignment="1">
      <alignment horizontal="center" vertical="center"/>
    </xf>
    <xf numFmtId="2" fontId="15" fillId="2" borderId="13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15" fillId="0" borderId="6" xfId="0" applyFont="1" applyBorder="1" applyAlignment="1" applyProtection="1">
      <alignment horizontal="justify" vertical="center"/>
    </xf>
    <xf numFmtId="164" fontId="15" fillId="0" borderId="15" xfId="0" applyNumberFormat="1" applyFont="1" applyFill="1" applyBorder="1" applyAlignment="1" applyProtection="1">
      <alignment horizontal="right" vertical="center"/>
    </xf>
    <xf numFmtId="164" fontId="15" fillId="0" borderId="15" xfId="0" applyNumberFormat="1" applyFont="1" applyFill="1" applyBorder="1" applyAlignment="1">
      <alignment horizontal="center" vertical="center"/>
    </xf>
    <xf numFmtId="164" fontId="15" fillId="0" borderId="16" xfId="0" applyNumberFormat="1" applyFont="1" applyFill="1" applyBorder="1" applyAlignment="1">
      <alignment horizontal="center" vertical="center"/>
    </xf>
    <xf numFmtId="164" fontId="15" fillId="0" borderId="15" xfId="0" applyNumberFormat="1" applyFont="1" applyFill="1" applyBorder="1" applyAlignment="1">
      <alignment horizontal="right" vertical="center"/>
    </xf>
    <xf numFmtId="0" fontId="9" fillId="0" borderId="6" xfId="0" applyFont="1" applyBorder="1" applyAlignment="1" applyProtection="1">
      <alignment horizontal="left" vertical="center" indent="1"/>
    </xf>
    <xf numFmtId="164" fontId="9" fillId="0" borderId="15" xfId="0" applyNumberFormat="1" applyFont="1" applyFill="1" applyBorder="1" applyAlignment="1">
      <alignment horizontal="right" vertical="center"/>
    </xf>
    <xf numFmtId="164" fontId="9" fillId="0" borderId="15" xfId="0" applyNumberFormat="1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/>
    </xf>
    <xf numFmtId="164" fontId="9" fillId="0" borderId="16" xfId="0" quotePrefix="1" applyNumberFormat="1" applyFont="1" applyFill="1" applyBorder="1" applyAlignment="1">
      <alignment horizontal="center" vertical="center"/>
    </xf>
    <xf numFmtId="0" fontId="15" fillId="0" borderId="17" xfId="0" applyFont="1" applyBorder="1" applyAlignment="1" applyProtection="1">
      <alignment horizontal="justify" vertical="center"/>
    </xf>
    <xf numFmtId="0" fontId="15" fillId="0" borderId="18" xfId="0" applyFont="1" applyBorder="1" applyAlignment="1" applyProtection="1">
      <alignment horizontal="justify" vertical="center"/>
    </xf>
    <xf numFmtId="164" fontId="15" fillId="0" borderId="19" xfId="0" applyNumberFormat="1" applyFont="1" applyFill="1" applyBorder="1" applyAlignment="1" applyProtection="1">
      <alignment horizontal="right" vertical="center"/>
    </xf>
    <xf numFmtId="164" fontId="15" fillId="0" borderId="19" xfId="0" applyNumberFormat="1" applyFont="1" applyFill="1" applyBorder="1" applyAlignment="1">
      <alignment horizontal="center" vertical="center"/>
    </xf>
    <xf numFmtId="164" fontId="15" fillId="0" borderId="20" xfId="0" applyNumberFormat="1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justify" vertical="center"/>
    </xf>
    <xf numFmtId="164" fontId="9" fillId="0" borderId="15" xfId="0" applyNumberFormat="1" applyFont="1" applyFill="1" applyBorder="1" applyAlignment="1" applyProtection="1">
      <alignment horizontal="right" vertical="center"/>
    </xf>
    <xf numFmtId="0" fontId="33" fillId="0" borderId="6" xfId="0" applyFont="1" applyBorder="1" applyAlignment="1" applyProtection="1">
      <alignment horizontal="justify" vertical="center"/>
    </xf>
    <xf numFmtId="164" fontId="33" fillId="0" borderId="15" xfId="0" applyNumberFormat="1" applyFont="1" applyFill="1" applyBorder="1" applyAlignment="1">
      <alignment horizontal="right" vertical="center"/>
    </xf>
    <xf numFmtId="164" fontId="33" fillId="0" borderId="15" xfId="0" applyNumberFormat="1" applyFont="1" applyFill="1" applyBorder="1" applyAlignment="1">
      <alignment horizontal="center" vertical="center"/>
    </xf>
    <xf numFmtId="164" fontId="33" fillId="0" borderId="16" xfId="0" applyNumberFormat="1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/>
    </xf>
    <xf numFmtId="0" fontId="9" fillId="0" borderId="15" xfId="0" applyFont="1" applyFill="1" applyBorder="1" applyAlignment="1">
      <alignment horizontal="right" vertical="center"/>
    </xf>
    <xf numFmtId="165" fontId="9" fillId="0" borderId="15" xfId="1" applyNumberFormat="1" applyFont="1" applyFill="1" applyBorder="1" applyAlignment="1">
      <alignment horizontal="right" vertical="center"/>
    </xf>
    <xf numFmtId="164" fontId="15" fillId="0" borderId="19" xfId="0" applyNumberFormat="1" applyFont="1" applyFill="1" applyBorder="1" applyAlignment="1">
      <alignment horizontal="right" vertical="center"/>
    </xf>
    <xf numFmtId="0" fontId="30" fillId="0" borderId="6" xfId="0" applyFont="1" applyBorder="1" applyAlignment="1" applyProtection="1">
      <alignment horizontal="justify" vertical="center"/>
    </xf>
    <xf numFmtId="0" fontId="9" fillId="0" borderId="6" xfId="0" applyFont="1" applyBorder="1" applyAlignment="1" applyProtection="1">
      <alignment horizontal="left" vertical="center" indent="3"/>
    </xf>
    <xf numFmtId="164" fontId="33" fillId="0" borderId="15" xfId="0" applyNumberFormat="1" applyFont="1" applyFill="1" applyBorder="1" applyAlignment="1" applyProtection="1">
      <alignment horizontal="right" vertical="center"/>
    </xf>
    <xf numFmtId="164" fontId="9" fillId="0" borderId="15" xfId="0" applyNumberFormat="1" applyFont="1" applyFill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justify" vertical="center"/>
    </xf>
    <xf numFmtId="164" fontId="9" fillId="0" borderId="22" xfId="0" applyNumberFormat="1" applyFont="1" applyFill="1" applyBorder="1" applyAlignment="1" applyProtection="1">
      <alignment horizontal="right" vertical="center"/>
    </xf>
    <xf numFmtId="164" fontId="9" fillId="0" borderId="22" xfId="0" applyNumberFormat="1" applyFont="1" applyFill="1" applyBorder="1" applyAlignment="1" applyProtection="1">
      <alignment horizontal="center" vertical="center"/>
    </xf>
    <xf numFmtId="164" fontId="9" fillId="0" borderId="23" xfId="0" applyNumberFormat="1" applyFont="1" applyFill="1" applyBorder="1" applyAlignment="1">
      <alignment horizontal="center" vertical="center"/>
    </xf>
    <xf numFmtId="0" fontId="15" fillId="4" borderId="33" xfId="78" applyFont="1" applyFill="1" applyBorder="1" applyAlignment="1">
      <alignment horizontal="center"/>
    </xf>
    <xf numFmtId="0" fontId="15" fillId="4" borderId="34" xfId="78" applyFont="1" applyFill="1" applyBorder="1" applyAlignment="1">
      <alignment horizontal="center"/>
    </xf>
    <xf numFmtId="0" fontId="15" fillId="4" borderId="35" xfId="78" applyFont="1" applyFill="1" applyBorder="1" applyAlignment="1">
      <alignment horizontal="center"/>
    </xf>
    <xf numFmtId="0" fontId="15" fillId="5" borderId="54" xfId="175" applyFont="1" applyFill="1" applyBorder="1" applyAlignment="1">
      <alignment horizontal="center" wrapText="1"/>
    </xf>
    <xf numFmtId="178" fontId="9" fillId="0" borderId="55" xfId="121" applyNumberFormat="1" applyFont="1" applyFill="1" applyBorder="1"/>
    <xf numFmtId="177" fontId="9" fillId="0" borderId="55" xfId="121" applyNumberFormat="1" applyFont="1" applyFill="1" applyBorder="1"/>
    <xf numFmtId="177" fontId="9" fillId="0" borderId="11" xfId="121" applyNumberFormat="1" applyFont="1" applyFill="1" applyBorder="1"/>
    <xf numFmtId="177" fontId="15" fillId="0" borderId="79" xfId="121" applyNumberFormat="1" applyFont="1" applyFill="1" applyBorder="1" applyAlignment="1">
      <alignment horizontal="right" vertical="center"/>
    </xf>
    <xf numFmtId="177" fontId="9" fillId="0" borderId="53" xfId="121" applyNumberFormat="1" applyFont="1" applyFill="1" applyBorder="1"/>
    <xf numFmtId="2" fontId="4" fillId="0" borderId="55" xfId="0" applyNumberFormat="1" applyFont="1" applyFill="1" applyBorder="1"/>
    <xf numFmtId="164" fontId="4" fillId="0" borderId="55" xfId="0" applyNumberFormat="1" applyFont="1" applyFill="1" applyBorder="1"/>
    <xf numFmtId="178" fontId="9" fillId="0" borderId="55" xfId="119" applyNumberFormat="1" applyFont="1" applyFill="1" applyBorder="1"/>
    <xf numFmtId="0" fontId="4" fillId="0" borderId="55" xfId="0" applyFont="1" applyFill="1" applyBorder="1"/>
    <xf numFmtId="177" fontId="9" fillId="0" borderId="2" xfId="121" applyNumberFormat="1" applyFont="1" applyFill="1" applyBorder="1"/>
    <xf numFmtId="0" fontId="4" fillId="0" borderId="6" xfId="0" applyFont="1" applyFill="1" applyBorder="1"/>
    <xf numFmtId="178" fontId="9" fillId="0" borderId="6" xfId="119" applyNumberFormat="1" applyFont="1" applyFill="1" applyBorder="1"/>
    <xf numFmtId="0" fontId="4" fillId="0" borderId="12" xfId="0" applyFont="1" applyFill="1" applyBorder="1"/>
    <xf numFmtId="164" fontId="9" fillId="0" borderId="35" xfId="78" applyNumberFormat="1" applyFont="1" applyFill="1" applyBorder="1" applyAlignment="1">
      <alignment horizontal="center"/>
    </xf>
    <xf numFmtId="164" fontId="9" fillId="0" borderId="46" xfId="78" applyNumberFormat="1" applyFont="1" applyFill="1" applyBorder="1" applyAlignment="1">
      <alignment horizontal="center"/>
    </xf>
    <xf numFmtId="164" fontId="9" fillId="0" borderId="63" xfId="78" applyNumberFormat="1" applyFont="1" applyFill="1" applyBorder="1" applyAlignment="1">
      <alignment horizontal="center"/>
    </xf>
    <xf numFmtId="164" fontId="9" fillId="0" borderId="30" xfId="78" applyNumberFormat="1" applyFont="1" applyFill="1" applyBorder="1" applyAlignment="1">
      <alignment horizontal="center"/>
    </xf>
    <xf numFmtId="164" fontId="9" fillId="0" borderId="16" xfId="78" applyNumberFormat="1" applyFont="1" applyFill="1" applyBorder="1" applyAlignment="1">
      <alignment horizontal="center"/>
    </xf>
    <xf numFmtId="164" fontId="9" fillId="0" borderId="6" xfId="78" applyNumberFormat="1" applyFont="1" applyFill="1" applyBorder="1" applyAlignment="1">
      <alignment horizontal="center"/>
    </xf>
    <xf numFmtId="164" fontId="9" fillId="0" borderId="32" xfId="78" applyNumberFormat="1" applyFont="1" applyFill="1" applyBorder="1" applyAlignment="1">
      <alignment horizontal="center"/>
    </xf>
    <xf numFmtId="164" fontId="9" fillId="0" borderId="42" xfId="78" applyNumberFormat="1" applyFont="1" applyFill="1" applyBorder="1" applyAlignment="1">
      <alignment horizontal="center"/>
    </xf>
    <xf numFmtId="164" fontId="9" fillId="0" borderId="12" xfId="78" applyNumberFormat="1" applyFont="1" applyFill="1" applyBorder="1" applyAlignment="1">
      <alignment horizontal="center"/>
    </xf>
    <xf numFmtId="164" fontId="15" fillId="0" borderId="49" xfId="78" applyNumberFormat="1" applyFont="1" applyFill="1" applyBorder="1" applyAlignment="1">
      <alignment horizontal="center"/>
    </xf>
    <xf numFmtId="164" fontId="15" fillId="0" borderId="26" xfId="78" applyNumberFormat="1" applyFont="1" applyFill="1" applyBorder="1" applyAlignment="1">
      <alignment horizontal="center"/>
    </xf>
    <xf numFmtId="164" fontId="15" fillId="0" borderId="28" xfId="78" applyNumberFormat="1" applyFont="1" applyFill="1" applyBorder="1" applyAlignment="1">
      <alignment horizontal="center"/>
    </xf>
    <xf numFmtId="2" fontId="9" fillId="0" borderId="36" xfId="276" applyNumberFormat="1" applyFont="1" applyFill="1" applyBorder="1"/>
    <xf numFmtId="178" fontId="13" fillId="0" borderId="43" xfId="119" applyNumberFormat="1" applyFont="1" applyFill="1" applyBorder="1" applyAlignment="1">
      <alignment vertical="center"/>
    </xf>
    <xf numFmtId="0" fontId="23" fillId="0" borderId="30" xfId="128" applyFont="1" applyBorder="1" applyAlignment="1">
      <alignment horizontal="center"/>
    </xf>
    <xf numFmtId="0" fontId="23" fillId="0" borderId="0" xfId="128" applyFont="1" applyBorder="1" applyAlignment="1">
      <alignment horizontal="center"/>
    </xf>
    <xf numFmtId="0" fontId="10" fillId="0" borderId="30" xfId="128" applyFont="1" applyBorder="1" applyAlignment="1">
      <alignment horizontal="center"/>
    </xf>
    <xf numFmtId="0" fontId="10" fillId="0" borderId="0" xfId="128" applyFont="1" applyBorder="1" applyAlignment="1">
      <alignment horizontal="center"/>
    </xf>
    <xf numFmtId="0" fontId="15" fillId="0" borderId="0" xfId="78" applyFont="1" applyBorder="1" applyAlignment="1">
      <alignment horizontal="center" vertical="center"/>
    </xf>
    <xf numFmtId="0" fontId="25" fillId="0" borderId="0" xfId="2" applyFont="1" applyBorder="1" applyAlignment="1">
      <alignment horizontal="center"/>
    </xf>
    <xf numFmtId="0" fontId="26" fillId="0" borderId="0" xfId="2" applyFont="1" applyBorder="1" applyAlignment="1">
      <alignment horizontal="center"/>
    </xf>
    <xf numFmtId="0" fontId="15" fillId="0" borderId="1" xfId="249" applyFont="1" applyBorder="1" applyAlignment="1">
      <alignment horizontal="center"/>
    </xf>
    <xf numFmtId="0" fontId="26" fillId="5" borderId="2" xfId="2" applyFont="1" applyFill="1" applyBorder="1" applyAlignment="1">
      <alignment horizontal="center" vertical="center" wrapText="1"/>
    </xf>
    <xf numFmtId="0" fontId="26" fillId="5" borderId="12" xfId="2" applyFont="1" applyFill="1" applyBorder="1" applyAlignment="1">
      <alignment horizontal="center" vertical="center" wrapText="1"/>
    </xf>
    <xf numFmtId="0" fontId="26" fillId="5" borderId="4" xfId="2" applyFont="1" applyFill="1" applyBorder="1" applyAlignment="1">
      <alignment horizontal="center" vertical="center" wrapText="1"/>
    </xf>
    <xf numFmtId="0" fontId="26" fillId="5" borderId="9" xfId="2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wrapText="1"/>
    </xf>
    <xf numFmtId="0" fontId="26" fillId="5" borderId="38" xfId="2" applyFont="1" applyFill="1" applyBorder="1" applyAlignment="1">
      <alignment horizontal="center" vertical="center"/>
    </xf>
    <xf numFmtId="0" fontId="26" fillId="5" borderId="39" xfId="2" applyFont="1" applyFill="1" applyBorder="1" applyAlignment="1">
      <alignment horizontal="center" vertical="center"/>
    </xf>
    <xf numFmtId="0" fontId="26" fillId="5" borderId="40" xfId="2" applyFont="1" applyFill="1" applyBorder="1" applyAlignment="1">
      <alignment horizontal="center" vertical="center"/>
    </xf>
    <xf numFmtId="172" fontId="15" fillId="0" borderId="0" xfId="250" applyNumberFormat="1" applyFont="1" applyAlignment="1">
      <alignment horizontal="center"/>
    </xf>
    <xf numFmtId="172" fontId="12" fillId="0" borderId="0" xfId="250" applyNumberFormat="1" applyFont="1" applyAlignment="1" applyProtection="1">
      <alignment horizontal="center"/>
    </xf>
    <xf numFmtId="172" fontId="15" fillId="0" borderId="0" xfId="250" applyNumberFormat="1" applyFont="1" applyAlignment="1" applyProtection="1">
      <alignment horizontal="center"/>
    </xf>
    <xf numFmtId="172" fontId="15" fillId="0" borderId="0" xfId="250" quotePrefix="1" applyNumberFormat="1" applyFont="1" applyBorder="1" applyAlignment="1">
      <alignment horizontal="center"/>
    </xf>
    <xf numFmtId="172" fontId="15" fillId="4" borderId="2" xfId="250" applyNumberFormat="1" applyFont="1" applyFill="1" applyBorder="1" applyAlignment="1" applyProtection="1">
      <alignment horizontal="center" vertical="center"/>
    </xf>
    <xf numFmtId="172" fontId="15" fillId="4" borderId="12" xfId="250" applyNumberFormat="1" applyFont="1" applyFill="1" applyBorder="1" applyAlignment="1">
      <alignment horizontal="center" vertical="center"/>
    </xf>
    <xf numFmtId="172" fontId="15" fillId="2" borderId="3" xfId="250" applyNumberFormat="1" applyFont="1" applyFill="1" applyBorder="1" applyAlignment="1" applyProtection="1">
      <alignment horizontal="center" vertical="center"/>
    </xf>
    <xf numFmtId="172" fontId="15" fillId="2" borderId="38" xfId="250" applyNumberFormat="1" applyFont="1" applyFill="1" applyBorder="1" applyAlignment="1" applyProtection="1">
      <alignment horizontal="center" vertical="center"/>
    </xf>
    <xf numFmtId="172" fontId="15" fillId="2" borderId="41" xfId="250" applyNumberFormat="1" applyFont="1" applyFill="1" applyBorder="1" applyAlignment="1" applyProtection="1">
      <alignment horizontal="center" vertical="center"/>
    </xf>
    <xf numFmtId="172" fontId="15" fillId="2" borderId="24" xfId="250" applyNumberFormat="1" applyFont="1" applyFill="1" applyBorder="1" applyAlignment="1" applyProtection="1">
      <alignment horizontal="center" vertical="center"/>
    </xf>
    <xf numFmtId="0" fontId="15" fillId="0" borderId="0" xfId="129" applyFont="1" applyBorder="1" applyAlignment="1">
      <alignment horizontal="center" vertical="center"/>
    </xf>
    <xf numFmtId="0" fontId="12" fillId="0" borderId="0" xfId="249" applyFont="1" applyAlignment="1">
      <alignment horizontal="center"/>
    </xf>
    <xf numFmtId="0" fontId="15" fillId="2" borderId="2" xfId="249" applyNumberFormat="1" applyFont="1" applyFill="1" applyBorder="1" applyAlignment="1">
      <alignment horizontal="center" vertical="center"/>
    </xf>
    <xf numFmtId="0" fontId="15" fillId="2" borderId="12" xfId="249" applyNumberFormat="1" applyFont="1" applyFill="1" applyBorder="1" applyAlignment="1">
      <alignment horizontal="center" vertical="center"/>
    </xf>
    <xf numFmtId="0" fontId="15" fillId="2" borderId="4" xfId="249" applyFont="1" applyFill="1" applyBorder="1" applyAlignment="1">
      <alignment horizontal="center" vertical="center"/>
    </xf>
    <xf numFmtId="0" fontId="15" fillId="2" borderId="9" xfId="249" applyFont="1" applyFill="1" applyBorder="1" applyAlignment="1">
      <alignment horizontal="center" vertical="center"/>
    </xf>
    <xf numFmtId="0" fontId="15" fillId="2" borderId="38" xfId="129" quotePrefix="1" applyFont="1" applyFill="1" applyBorder="1" applyAlignment="1" applyProtection="1">
      <alignment horizontal="center" vertical="center"/>
    </xf>
    <xf numFmtId="0" fontId="15" fillId="2" borderId="41" xfId="129" quotePrefix="1" applyFont="1" applyFill="1" applyBorder="1" applyAlignment="1" applyProtection="1">
      <alignment horizontal="center" vertical="center"/>
    </xf>
    <xf numFmtId="0" fontId="15" fillId="2" borderId="39" xfId="129" quotePrefix="1" applyFont="1" applyFill="1" applyBorder="1" applyAlignment="1" applyProtection="1">
      <alignment horizontal="center" vertical="center"/>
    </xf>
    <xf numFmtId="0" fontId="15" fillId="2" borderId="38" xfId="249" applyFont="1" applyFill="1" applyBorder="1" applyAlignment="1">
      <alignment horizontal="center" vertical="center"/>
    </xf>
    <xf numFmtId="0" fontId="15" fillId="2" borderId="39" xfId="249" applyFont="1" applyFill="1" applyBorder="1" applyAlignment="1">
      <alignment horizontal="center" vertical="center"/>
    </xf>
    <xf numFmtId="0" fontId="15" fillId="2" borderId="40" xfId="249" applyFont="1" applyFill="1" applyBorder="1" applyAlignment="1">
      <alignment horizontal="center" vertical="center"/>
    </xf>
    <xf numFmtId="172" fontId="15" fillId="0" borderId="0" xfId="252" applyNumberFormat="1" applyFont="1" applyAlignment="1">
      <alignment horizontal="center"/>
    </xf>
    <xf numFmtId="172" fontId="12" fillId="0" borderId="0" xfId="252" applyNumberFormat="1" applyFont="1" applyAlignment="1" applyProtection="1">
      <alignment horizontal="center"/>
    </xf>
    <xf numFmtId="172" fontId="15" fillId="0" borderId="0" xfId="252" applyNumberFormat="1" applyFont="1" applyAlignment="1" applyProtection="1">
      <alignment horizontal="center"/>
    </xf>
    <xf numFmtId="172" fontId="15" fillId="0" borderId="0" xfId="252" applyNumberFormat="1" applyFont="1" applyBorder="1" applyAlignment="1">
      <alignment horizontal="center"/>
    </xf>
    <xf numFmtId="172" fontId="15" fillId="0" borderId="0" xfId="252" quotePrefix="1" applyNumberFormat="1" applyFont="1" applyBorder="1" applyAlignment="1">
      <alignment horizontal="center"/>
    </xf>
    <xf numFmtId="172" fontId="13" fillId="2" borderId="2" xfId="253" applyNumberFormat="1" applyFont="1" applyFill="1" applyBorder="1" applyAlignment="1" applyProtection="1">
      <alignment horizontal="center" vertical="center"/>
    </xf>
    <xf numFmtId="172" fontId="13" fillId="2" borderId="12" xfId="253" applyNumberFormat="1" applyFont="1" applyFill="1" applyBorder="1" applyAlignment="1">
      <alignment horizontal="center" vertical="center"/>
    </xf>
    <xf numFmtId="172" fontId="13" fillId="2" borderId="3" xfId="253" applyNumberFormat="1" applyFont="1" applyFill="1" applyBorder="1" applyAlignment="1" applyProtection="1">
      <alignment horizontal="center" vertical="center"/>
    </xf>
    <xf numFmtId="172" fontId="13" fillId="2" borderId="3" xfId="253" quotePrefix="1" applyNumberFormat="1" applyFont="1" applyFill="1" applyBorder="1" applyAlignment="1" applyProtection="1">
      <alignment horizontal="center" vertical="center"/>
    </xf>
    <xf numFmtId="172" fontId="13" fillId="2" borderId="41" xfId="253" quotePrefix="1" applyNumberFormat="1" applyFont="1" applyFill="1" applyBorder="1" applyAlignment="1" applyProtection="1">
      <alignment horizontal="center" vertical="center"/>
    </xf>
    <xf numFmtId="172" fontId="13" fillId="2" borderId="24" xfId="253" applyNumberFormat="1" applyFont="1" applyFill="1" applyBorder="1" applyAlignment="1" applyProtection="1">
      <alignment horizontal="center" vertical="center"/>
    </xf>
    <xf numFmtId="164" fontId="12" fillId="5" borderId="31" xfId="249" applyNumberFormat="1" applyFont="1" applyFill="1" applyBorder="1" applyAlignment="1">
      <alignment horizontal="center" vertical="center"/>
    </xf>
    <xf numFmtId="0" fontId="12" fillId="5" borderId="9" xfId="249" applyFont="1" applyFill="1" applyBorder="1" applyAlignment="1">
      <alignment horizontal="center" vertical="center"/>
    </xf>
    <xf numFmtId="164" fontId="12" fillId="5" borderId="46" xfId="249" applyNumberFormat="1" applyFont="1" applyFill="1" applyBorder="1" applyAlignment="1">
      <alignment horizontal="center" vertical="center"/>
    </xf>
    <xf numFmtId="0" fontId="12" fillId="5" borderId="42" xfId="249" applyFont="1" applyFill="1" applyBorder="1" applyAlignment="1">
      <alignment horizontal="center" vertical="center"/>
    </xf>
    <xf numFmtId="0" fontId="15" fillId="0" borderId="0" xfId="249" applyFont="1" applyAlignment="1">
      <alignment horizontal="center"/>
    </xf>
    <xf numFmtId="0" fontId="12" fillId="0" borderId="2" xfId="249" applyFont="1" applyBorder="1" applyAlignment="1">
      <alignment horizontal="center" vertical="center"/>
    </xf>
    <xf numFmtId="0" fontId="12" fillId="0" borderId="6" xfId="249" applyFont="1" applyBorder="1" applyAlignment="1">
      <alignment horizontal="center" vertical="center"/>
    </xf>
    <xf numFmtId="0" fontId="12" fillId="0" borderId="12" xfId="249" applyFont="1" applyBorder="1" applyAlignment="1">
      <alignment horizontal="center" vertical="center"/>
    </xf>
    <xf numFmtId="0" fontId="12" fillId="5" borderId="4" xfId="249" applyFont="1" applyFill="1" applyBorder="1" applyAlignment="1">
      <alignment horizontal="center" vertical="center"/>
    </xf>
    <xf numFmtId="0" fontId="4" fillId="5" borderId="50" xfId="0" quotePrefix="1" applyFont="1" applyFill="1" applyBorder="1" applyAlignment="1" applyProtection="1">
      <alignment horizontal="center" vertical="center"/>
    </xf>
    <xf numFmtId="0" fontId="4" fillId="5" borderId="51" xfId="0" quotePrefix="1" applyFont="1" applyFill="1" applyBorder="1" applyAlignment="1" applyProtection="1">
      <alignment horizontal="center" vertical="center"/>
    </xf>
    <xf numFmtId="0" fontId="4" fillId="5" borderId="44" xfId="0" applyFont="1" applyFill="1" applyBorder="1" applyAlignment="1" applyProtection="1">
      <alignment horizontal="center" vertical="center"/>
    </xf>
    <xf numFmtId="0" fontId="4" fillId="5" borderId="44" xfId="0" quotePrefix="1" applyFont="1" applyFill="1" applyBorder="1" applyAlignment="1" applyProtection="1">
      <alignment horizontal="center" vertical="center"/>
    </xf>
    <xf numFmtId="0" fontId="14" fillId="5" borderId="38" xfId="249" applyFont="1" applyFill="1" applyBorder="1" applyAlignment="1">
      <alignment horizontal="center" vertical="center"/>
    </xf>
    <xf numFmtId="0" fontId="14" fillId="5" borderId="39" xfId="249" applyFont="1" applyFill="1" applyBorder="1" applyAlignment="1">
      <alignment horizontal="center" vertical="center"/>
    </xf>
    <xf numFmtId="0" fontId="14" fillId="5" borderId="40" xfId="249" applyFont="1" applyFill="1" applyBorder="1" applyAlignment="1">
      <alignment horizontal="center" vertical="center"/>
    </xf>
    <xf numFmtId="0" fontId="12" fillId="5" borderId="32" xfId="249" applyFont="1" applyFill="1" applyBorder="1" applyAlignment="1">
      <alignment horizontal="center" vertical="center"/>
    </xf>
    <xf numFmtId="0" fontId="15" fillId="0" borderId="0" xfId="256" applyFont="1" applyFill="1" applyAlignment="1">
      <alignment horizontal="center"/>
    </xf>
    <xf numFmtId="0" fontId="12" fillId="0" borderId="0" xfId="256" applyFont="1" applyFill="1" applyAlignment="1">
      <alignment horizontal="center"/>
    </xf>
    <xf numFmtId="0" fontId="9" fillId="2" borderId="29" xfId="256" applyFont="1" applyFill="1" applyBorder="1" applyAlignment="1">
      <alignment horizontal="center" vertical="center"/>
    </xf>
    <xf numFmtId="0" fontId="9" fillId="2" borderId="27" xfId="256" applyFont="1" applyFill="1" applyBorder="1" applyAlignment="1">
      <alignment horizontal="center" vertical="center"/>
    </xf>
    <xf numFmtId="49" fontId="15" fillId="2" borderId="3" xfId="257" applyNumberFormat="1" applyFont="1" applyFill="1" applyBorder="1" applyAlignment="1">
      <alignment horizontal="center"/>
    </xf>
    <xf numFmtId="0" fontId="15" fillId="2" borderId="3" xfId="256" applyFont="1" applyFill="1" applyBorder="1" applyAlignment="1" applyProtection="1">
      <alignment horizontal="center" vertical="center"/>
    </xf>
    <xf numFmtId="0" fontId="15" fillId="2" borderId="3" xfId="256" applyFont="1" applyFill="1" applyBorder="1" applyAlignment="1" applyProtection="1">
      <alignment horizontal="center"/>
    </xf>
    <xf numFmtId="0" fontId="15" fillId="2" borderId="24" xfId="256" applyFont="1" applyFill="1" applyBorder="1" applyAlignment="1" applyProtection="1">
      <alignment horizontal="center"/>
    </xf>
    <xf numFmtId="0" fontId="15" fillId="0" borderId="30" xfId="78" applyFont="1" applyBorder="1" applyAlignment="1">
      <alignment horizontal="center"/>
    </xf>
    <xf numFmtId="0" fontId="9" fillId="0" borderId="15" xfId="78" applyFont="1" applyBorder="1" applyAlignment="1">
      <alignment horizontal="center"/>
    </xf>
    <xf numFmtId="0" fontId="9" fillId="0" borderId="36" xfId="78" applyFont="1" applyBorder="1" applyAlignment="1">
      <alignment horizontal="center"/>
    </xf>
    <xf numFmtId="166" fontId="12" fillId="0" borderId="30" xfId="259" applyNumberFormat="1" applyFont="1" applyBorder="1" applyAlignment="1" applyProtection="1">
      <alignment horizontal="center"/>
    </xf>
    <xf numFmtId="166" fontId="12" fillId="0" borderId="15" xfId="259" applyNumberFormat="1" applyFont="1" applyBorder="1" applyAlignment="1" applyProtection="1">
      <alignment horizontal="center"/>
    </xf>
    <xf numFmtId="166" fontId="12" fillId="0" borderId="36" xfId="259" applyNumberFormat="1" applyFont="1" applyBorder="1" applyAlignment="1" applyProtection="1">
      <alignment horizontal="center"/>
    </xf>
    <xf numFmtId="166" fontId="41" fillId="0" borderId="56" xfId="259" applyNumberFormat="1" applyFont="1" applyBorder="1" applyAlignment="1" applyProtection="1">
      <alignment horizontal="right"/>
    </xf>
    <xf numFmtId="166" fontId="41" fillId="0" borderId="22" xfId="259" applyNumberFormat="1" applyFont="1" applyBorder="1" applyAlignment="1" applyProtection="1">
      <alignment horizontal="right"/>
    </xf>
    <xf numFmtId="166" fontId="41" fillId="0" borderId="52" xfId="259" applyNumberFormat="1" applyFont="1" applyBorder="1" applyAlignment="1" applyProtection="1">
      <alignment horizontal="right"/>
    </xf>
    <xf numFmtId="166" fontId="13" fillId="2" borderId="3" xfId="260" applyNumberFormat="1" applyFont="1" applyFill="1" applyBorder="1" applyAlignment="1" applyProtection="1">
      <alignment horizontal="center" wrapText="1"/>
      <protection hidden="1"/>
    </xf>
    <xf numFmtId="166" fontId="15" fillId="2" borderId="38" xfId="260" applyNumberFormat="1" applyFont="1" applyFill="1" applyBorder="1" applyAlignment="1">
      <alignment horizontal="center"/>
    </xf>
    <xf numFmtId="166" fontId="15" fillId="2" borderId="40" xfId="260" applyNumberFormat="1" applyFont="1" applyFill="1" applyBorder="1" applyAlignment="1">
      <alignment horizontal="center"/>
    </xf>
    <xf numFmtId="166" fontId="12" fillId="0" borderId="30" xfId="261" applyNumberFormat="1" applyFont="1" applyBorder="1" applyAlignment="1" applyProtection="1">
      <alignment horizontal="center"/>
    </xf>
    <xf numFmtId="166" fontId="12" fillId="0" borderId="15" xfId="261" applyNumberFormat="1" applyFont="1" applyBorder="1" applyAlignment="1" applyProtection="1">
      <alignment horizontal="center"/>
    </xf>
    <xf numFmtId="166" fontId="12" fillId="0" borderId="36" xfId="261" applyNumberFormat="1" applyFont="1" applyBorder="1" applyAlignment="1" applyProtection="1">
      <alignment horizontal="center"/>
    </xf>
    <xf numFmtId="166" fontId="41" fillId="0" borderId="56" xfId="261" applyNumberFormat="1" applyFont="1" applyBorder="1" applyAlignment="1" applyProtection="1">
      <alignment horizontal="right"/>
    </xf>
    <xf numFmtId="166" fontId="41" fillId="0" borderId="22" xfId="261" applyNumberFormat="1" applyFont="1" applyBorder="1" applyAlignment="1" applyProtection="1">
      <alignment horizontal="right"/>
    </xf>
    <xf numFmtId="166" fontId="41" fillId="0" borderId="52" xfId="261" applyNumberFormat="1" applyFont="1" applyBorder="1" applyAlignment="1" applyProtection="1">
      <alignment horizontal="right"/>
    </xf>
    <xf numFmtId="166" fontId="13" fillId="2" borderId="3" xfId="262" applyNumberFormat="1" applyFont="1" applyFill="1" applyBorder="1" applyAlignment="1" applyProtection="1">
      <alignment horizontal="center" wrapText="1"/>
      <protection hidden="1"/>
    </xf>
    <xf numFmtId="166" fontId="15" fillId="2" borderId="38" xfId="262" applyNumberFormat="1" applyFont="1" applyFill="1" applyBorder="1" applyAlignment="1">
      <alignment horizontal="center"/>
    </xf>
    <xf numFmtId="166" fontId="15" fillId="2" borderId="40" xfId="262" applyNumberFormat="1" applyFont="1" applyFill="1" applyBorder="1" applyAlignment="1">
      <alignment horizontal="center"/>
    </xf>
    <xf numFmtId="0" fontId="15" fillId="0" borderId="0" xfId="78" applyFont="1" applyAlignment="1">
      <alignment horizontal="center"/>
    </xf>
    <xf numFmtId="166" fontId="12" fillId="0" borderId="0" xfId="264" applyNumberFormat="1" applyFont="1" applyAlignment="1" applyProtection="1">
      <alignment horizontal="center"/>
    </xf>
    <xf numFmtId="166" fontId="33" fillId="0" borderId="0" xfId="264" applyNumberFormat="1" applyFont="1" applyAlignment="1" applyProtection="1">
      <alignment horizontal="right"/>
    </xf>
    <xf numFmtId="166" fontId="13" fillId="2" borderId="3" xfId="265" applyNumberFormat="1" applyFont="1" applyFill="1" applyBorder="1" applyAlignment="1" applyProtection="1">
      <alignment horizontal="center" wrapText="1"/>
      <protection hidden="1"/>
    </xf>
    <xf numFmtId="166" fontId="15" fillId="2" borderId="38" xfId="265" applyNumberFormat="1" applyFont="1" applyFill="1" applyBorder="1" applyAlignment="1">
      <alignment horizontal="center"/>
    </xf>
    <xf numFmtId="166" fontId="15" fillId="2" borderId="40" xfId="265" applyNumberFormat="1" applyFont="1" applyFill="1" applyBorder="1" applyAlignment="1">
      <alignment horizontal="center"/>
    </xf>
    <xf numFmtId="166" fontId="12" fillId="0" borderId="0" xfId="267" applyNumberFormat="1" applyFont="1" applyAlignment="1" applyProtection="1">
      <alignment horizontal="center"/>
    </xf>
    <xf numFmtId="166" fontId="33" fillId="0" borderId="0" xfId="267" applyNumberFormat="1" applyFont="1" applyAlignment="1" applyProtection="1">
      <alignment horizontal="right"/>
    </xf>
    <xf numFmtId="166" fontId="13" fillId="2" borderId="3" xfId="268" applyNumberFormat="1" applyFont="1" applyFill="1" applyBorder="1" applyAlignment="1" applyProtection="1">
      <alignment horizontal="center" wrapText="1"/>
      <protection hidden="1"/>
    </xf>
    <xf numFmtId="166" fontId="15" fillId="2" borderId="38" xfId="268" applyNumberFormat="1" applyFont="1" applyFill="1" applyBorder="1" applyAlignment="1">
      <alignment horizontal="center"/>
    </xf>
    <xf numFmtId="166" fontId="15" fillId="2" borderId="40" xfId="268" applyNumberFormat="1" applyFont="1" applyFill="1" applyBorder="1" applyAlignment="1">
      <alignment horizontal="center"/>
    </xf>
    <xf numFmtId="166" fontId="12" fillId="0" borderId="0" xfId="270" applyNumberFormat="1" applyFont="1" applyAlignment="1" applyProtection="1">
      <alignment horizontal="center"/>
    </xf>
    <xf numFmtId="166" fontId="33" fillId="0" borderId="0" xfId="270" applyNumberFormat="1" applyFont="1" applyAlignment="1" applyProtection="1">
      <alignment horizontal="right"/>
    </xf>
    <xf numFmtId="166" fontId="13" fillId="2" borderId="3" xfId="270" applyNumberFormat="1" applyFont="1" applyFill="1" applyBorder="1" applyAlignment="1" applyProtection="1">
      <alignment horizontal="center" wrapText="1"/>
      <protection hidden="1"/>
    </xf>
    <xf numFmtId="166" fontId="15" fillId="2" borderId="38" xfId="270" applyNumberFormat="1" applyFont="1" applyFill="1" applyBorder="1" applyAlignment="1">
      <alignment horizontal="center"/>
    </xf>
    <xf numFmtId="166" fontId="15" fillId="2" borderId="40" xfId="270" applyNumberFormat="1" applyFont="1" applyFill="1" applyBorder="1" applyAlignment="1">
      <alignment horizontal="center"/>
    </xf>
    <xf numFmtId="166" fontId="12" fillId="0" borderId="0" xfId="272" applyNumberFormat="1" applyFont="1" applyAlignment="1" applyProtection="1">
      <alignment horizontal="center"/>
    </xf>
    <xf numFmtId="166" fontId="41" fillId="0" borderId="0" xfId="272" applyNumberFormat="1" applyFont="1" applyAlignment="1" applyProtection="1">
      <alignment horizontal="right"/>
    </xf>
    <xf numFmtId="166" fontId="13" fillId="2" borderId="3" xfId="273" applyNumberFormat="1" applyFont="1" applyFill="1" applyBorder="1" applyAlignment="1" applyProtection="1">
      <alignment horizontal="center" wrapText="1"/>
      <protection hidden="1"/>
    </xf>
    <xf numFmtId="166" fontId="15" fillId="2" borderId="38" xfId="273" applyNumberFormat="1" applyFont="1" applyFill="1" applyBorder="1" applyAlignment="1">
      <alignment horizontal="center"/>
    </xf>
    <xf numFmtId="166" fontId="15" fillId="2" borderId="40" xfId="273" applyNumberFormat="1" applyFont="1" applyFill="1" applyBorder="1" applyAlignment="1">
      <alignment horizontal="center"/>
    </xf>
    <xf numFmtId="0" fontId="15" fillId="0" borderId="0" xfId="175" applyFont="1" applyFill="1" applyAlignment="1">
      <alignment horizontal="center" vertical="center"/>
    </xf>
    <xf numFmtId="0" fontId="12" fillId="0" borderId="0" xfId="175" applyFont="1" applyFill="1" applyAlignment="1">
      <alignment horizontal="center" vertical="center"/>
    </xf>
    <xf numFmtId="0" fontId="33" fillId="0" borderId="1" xfId="175" applyFont="1" applyFill="1" applyBorder="1" applyAlignment="1">
      <alignment horizontal="right"/>
    </xf>
    <xf numFmtId="0" fontId="15" fillId="2" borderId="58" xfId="175" applyFont="1" applyFill="1" applyBorder="1" applyAlignment="1">
      <alignment horizontal="center" vertical="center"/>
    </xf>
    <xf numFmtId="0" fontId="15" fillId="2" borderId="44" xfId="175" applyFont="1" applyFill="1" applyBorder="1" applyAlignment="1">
      <alignment horizontal="center" vertical="center"/>
    </xf>
    <xf numFmtId="0" fontId="15" fillId="2" borderId="51" xfId="175" applyFont="1" applyFill="1" applyBorder="1" applyAlignment="1">
      <alignment horizontal="center" vertical="center"/>
    </xf>
    <xf numFmtId="0" fontId="15" fillId="2" borderId="17" xfId="175" applyFont="1" applyFill="1" applyBorder="1" applyAlignment="1">
      <alignment horizontal="center" vertical="center"/>
    </xf>
    <xf numFmtId="0" fontId="15" fillId="2" borderId="0" xfId="175" applyFont="1" applyFill="1" applyBorder="1" applyAlignment="1">
      <alignment horizontal="center" vertical="center"/>
    </xf>
    <xf numFmtId="0" fontId="15" fillId="2" borderId="30" xfId="175" applyFont="1" applyFill="1" applyBorder="1" applyAlignment="1">
      <alignment horizontal="center" vertical="center"/>
    </xf>
    <xf numFmtId="0" fontId="15" fillId="2" borderId="59" xfId="175" applyFont="1" applyFill="1" applyBorder="1" applyAlignment="1">
      <alignment horizontal="center" vertical="center"/>
    </xf>
    <xf numFmtId="0" fontId="15" fillId="5" borderId="48" xfId="175" applyFont="1" applyFill="1" applyBorder="1" applyAlignment="1">
      <alignment horizontal="center" vertical="center"/>
    </xf>
    <xf numFmtId="0" fontId="15" fillId="5" borderId="32" xfId="175" applyFont="1" applyFill="1" applyBorder="1" applyAlignment="1">
      <alignment horizontal="center" vertical="center"/>
    </xf>
    <xf numFmtId="0" fontId="15" fillId="2" borderId="44" xfId="175" quotePrefix="1" applyFont="1" applyFill="1" applyBorder="1" applyAlignment="1">
      <alignment horizontal="center" vertical="center"/>
    </xf>
    <xf numFmtId="0" fontId="15" fillId="2" borderId="4" xfId="175" applyFont="1" applyFill="1" applyBorder="1" applyAlignment="1">
      <alignment horizontal="center" vertical="center"/>
    </xf>
    <xf numFmtId="0" fontId="15" fillId="2" borderId="9" xfId="175" applyFont="1" applyFill="1" applyBorder="1" applyAlignment="1">
      <alignment horizontal="center" vertical="center"/>
    </xf>
    <xf numFmtId="0" fontId="15" fillId="2" borderId="50" xfId="175" applyFont="1" applyFill="1" applyBorder="1" applyAlignment="1">
      <alignment horizontal="center" vertical="center"/>
    </xf>
    <xf numFmtId="0" fontId="15" fillId="2" borderId="53" xfId="175" applyFont="1" applyFill="1" applyBorder="1" applyAlignment="1">
      <alignment horizontal="center" vertical="center"/>
    </xf>
    <xf numFmtId="0" fontId="15" fillId="4" borderId="10" xfId="175" applyFont="1" applyFill="1" applyBorder="1" applyAlignment="1">
      <alignment horizontal="center" vertical="center"/>
    </xf>
    <xf numFmtId="0" fontId="15" fillId="4" borderId="11" xfId="175" applyFont="1" applyFill="1" applyBorder="1" applyAlignment="1">
      <alignment horizontal="center" vertical="center"/>
    </xf>
    <xf numFmtId="0" fontId="15" fillId="0" borderId="0" xfId="172" applyFont="1" applyAlignment="1">
      <alignment horizontal="center"/>
    </xf>
    <xf numFmtId="0" fontId="12" fillId="0" borderId="0" xfId="172" applyFont="1" applyAlignment="1">
      <alignment horizontal="center"/>
    </xf>
    <xf numFmtId="166" fontId="33" fillId="0" borderId="1" xfId="102" applyNumberFormat="1" applyFont="1" applyBorder="1" applyAlignment="1">
      <alignment horizontal="right"/>
    </xf>
    <xf numFmtId="0" fontId="15" fillId="0" borderId="0" xfId="78" applyFont="1" applyFill="1" applyAlignment="1">
      <alignment horizontal="center"/>
    </xf>
    <xf numFmtId="0" fontId="12" fillId="0" borderId="0" xfId="78" applyFont="1" applyFill="1" applyBorder="1" applyAlignment="1">
      <alignment horizontal="center"/>
    </xf>
    <xf numFmtId="0" fontId="12" fillId="0" borderId="1" xfId="78" applyFont="1" applyFill="1" applyBorder="1" applyAlignment="1">
      <alignment horizontal="center"/>
    </xf>
    <xf numFmtId="0" fontId="12" fillId="0" borderId="78" xfId="78" applyFont="1" applyFill="1" applyBorder="1" applyAlignment="1">
      <alignment horizontal="center"/>
    </xf>
    <xf numFmtId="0" fontId="12" fillId="0" borderId="39" xfId="78" applyFont="1" applyFill="1" applyBorder="1" applyAlignment="1">
      <alignment horizontal="center"/>
    </xf>
    <xf numFmtId="0" fontId="12" fillId="0" borderId="40" xfId="78" applyFont="1" applyFill="1" applyBorder="1" applyAlignment="1">
      <alignment horizontal="center"/>
    </xf>
    <xf numFmtId="0" fontId="15" fillId="2" borderId="32" xfId="78" applyFont="1" applyFill="1" applyBorder="1" applyAlignment="1">
      <alignment horizontal="center"/>
    </xf>
    <xf numFmtId="0" fontId="15" fillId="2" borderId="42" xfId="78" applyFont="1" applyFill="1" applyBorder="1" applyAlignment="1">
      <alignment horizontal="center"/>
    </xf>
    <xf numFmtId="0" fontId="15" fillId="2" borderId="12" xfId="78" applyFont="1" applyFill="1" applyBorder="1" applyAlignment="1">
      <alignment horizontal="center"/>
    </xf>
    <xf numFmtId="0" fontId="15" fillId="2" borderId="9" xfId="78" applyFont="1" applyFill="1" applyBorder="1" applyAlignment="1">
      <alignment horizontal="center"/>
    </xf>
    <xf numFmtId="172" fontId="15" fillId="2" borderId="6" xfId="275" applyNumberFormat="1" applyFont="1" applyFill="1" applyBorder="1" applyAlignment="1" applyProtection="1">
      <alignment horizontal="center" vertical="center"/>
    </xf>
    <xf numFmtId="172" fontId="15" fillId="2" borderId="12" xfId="275" applyNumberFormat="1" applyFont="1" applyFill="1" applyBorder="1" applyAlignment="1" applyProtection="1">
      <alignment horizontal="center" vertical="center"/>
    </xf>
    <xf numFmtId="166" fontId="12" fillId="0" borderId="0" xfId="0" applyNumberFormat="1" applyFont="1" applyFill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166" fontId="15" fillId="5" borderId="10" xfId="0" quotePrefix="1" applyNumberFormat="1" applyFont="1" applyFill="1" applyBorder="1" applyAlignment="1">
      <alignment horizontal="center"/>
    </xf>
    <xf numFmtId="166" fontId="15" fillId="5" borderId="11" xfId="0" quotePrefix="1" applyNumberFormat="1" applyFont="1" applyFill="1" applyBorder="1" applyAlignment="1">
      <alignment horizontal="center"/>
    </xf>
    <xf numFmtId="166" fontId="9" fillId="0" borderId="1" xfId="0" applyNumberFormat="1" applyFont="1" applyFill="1" applyBorder="1" applyAlignment="1">
      <alignment horizontal="center"/>
    </xf>
    <xf numFmtId="0" fontId="9" fillId="0" borderId="63" xfId="78" applyFont="1" applyBorder="1" applyAlignment="1">
      <alignment horizontal="center" vertical="center"/>
    </xf>
    <xf numFmtId="0" fontId="9" fillId="0" borderId="6" xfId="78" applyFont="1" applyBorder="1" applyAlignment="1">
      <alignment horizontal="center" vertical="center"/>
    </xf>
    <xf numFmtId="0" fontId="9" fillId="0" borderId="21" xfId="78" applyFont="1" applyBorder="1" applyAlignment="1">
      <alignment horizontal="center" vertical="center"/>
    </xf>
    <xf numFmtId="166" fontId="12" fillId="0" borderId="0" xfId="78" applyNumberFormat="1" applyFont="1" applyAlignment="1" applyProtection="1">
      <alignment horizontal="center" wrapText="1"/>
    </xf>
    <xf numFmtId="166" fontId="12" fillId="0" borderId="0" xfId="78" applyNumberFormat="1" applyFont="1" applyAlignment="1" applyProtection="1">
      <alignment horizontal="center"/>
    </xf>
    <xf numFmtId="0" fontId="15" fillId="5" borderId="58" xfId="78" applyFont="1" applyFill="1" applyBorder="1" applyAlignment="1">
      <alignment horizontal="center" vertical="center"/>
    </xf>
    <xf numFmtId="0" fontId="15" fillId="5" borderId="68" xfId="78" applyFont="1" applyFill="1" applyBorder="1" applyAlignment="1">
      <alignment horizontal="center" vertical="center"/>
    </xf>
    <xf numFmtId="0" fontId="15" fillId="5" borderId="4" xfId="78" applyFont="1" applyFill="1" applyBorder="1" applyAlignment="1">
      <alignment horizontal="center" vertical="center"/>
    </xf>
    <xf numFmtId="0" fontId="15" fillId="5" borderId="37" xfId="78" applyFont="1" applyFill="1" applyBorder="1" applyAlignment="1">
      <alignment horizontal="center" vertical="center"/>
    </xf>
    <xf numFmtId="0" fontId="15" fillId="5" borderId="3" xfId="78" applyFont="1" applyFill="1" applyBorder="1" applyAlignment="1">
      <alignment horizontal="center" vertical="center"/>
    </xf>
    <xf numFmtId="0" fontId="15" fillId="5" borderId="41" xfId="78" applyFont="1" applyFill="1" applyBorder="1" applyAlignment="1">
      <alignment horizontal="center" vertical="center"/>
    </xf>
    <xf numFmtId="0" fontId="15" fillId="5" borderId="24" xfId="78" applyFont="1" applyFill="1" applyBorder="1" applyAlignment="1">
      <alignment horizontal="center" vertical="center"/>
    </xf>
    <xf numFmtId="0" fontId="9" fillId="0" borderId="71" xfId="78" applyFont="1" applyBorder="1" applyAlignment="1">
      <alignment horizontal="center" vertical="center"/>
    </xf>
    <xf numFmtId="0" fontId="9" fillId="0" borderId="12" xfId="78" applyFont="1" applyBorder="1" applyAlignment="1">
      <alignment horizontal="center" vertical="center"/>
    </xf>
    <xf numFmtId="0" fontId="9" fillId="2" borderId="2" xfId="78" applyFont="1" applyFill="1" applyBorder="1" applyAlignment="1">
      <alignment horizontal="center"/>
    </xf>
    <xf numFmtId="0" fontId="9" fillId="2" borderId="6" xfId="78" applyFont="1" applyFill="1" applyBorder="1" applyAlignment="1">
      <alignment horizontal="center"/>
    </xf>
    <xf numFmtId="0" fontId="9" fillId="2" borderId="12" xfId="78" applyFont="1" applyFill="1" applyBorder="1" applyAlignment="1">
      <alignment horizontal="center"/>
    </xf>
    <xf numFmtId="0" fontId="15" fillId="4" borderId="50" xfId="78" applyFont="1" applyFill="1" applyBorder="1" applyAlignment="1">
      <alignment horizontal="center" vertical="center"/>
    </xf>
    <xf numFmtId="0" fontId="15" fillId="4" borderId="44" xfId="78" applyFont="1" applyFill="1" applyBorder="1" applyAlignment="1">
      <alignment horizontal="center" vertical="center"/>
    </xf>
    <xf numFmtId="0" fontId="15" fillId="4" borderId="51" xfId="78" applyFont="1" applyFill="1" applyBorder="1" applyAlignment="1">
      <alignment horizontal="center" vertical="center"/>
    </xf>
    <xf numFmtId="0" fontId="15" fillId="4" borderId="10" xfId="78" applyFont="1" applyFill="1" applyBorder="1" applyAlignment="1">
      <alignment horizontal="center" vertical="center"/>
    </xf>
    <xf numFmtId="0" fontId="15" fillId="4" borderId="48" xfId="78" applyFont="1" applyFill="1" applyBorder="1" applyAlignment="1">
      <alignment horizontal="center" vertical="center"/>
    </xf>
    <xf numFmtId="0" fontId="15" fillId="4" borderId="32" xfId="78" applyFont="1" applyFill="1" applyBorder="1" applyAlignment="1">
      <alignment horizontal="center" vertical="center"/>
    </xf>
    <xf numFmtId="0" fontId="15" fillId="2" borderId="38" xfId="78" applyFont="1" applyFill="1" applyBorder="1" applyAlignment="1">
      <alignment horizontal="center" vertical="center"/>
    </xf>
    <xf numFmtId="0" fontId="15" fillId="2" borderId="39" xfId="78" applyFont="1" applyFill="1" applyBorder="1" applyAlignment="1">
      <alignment horizontal="center" vertical="center"/>
    </xf>
    <xf numFmtId="0" fontId="15" fillId="2" borderId="40" xfId="78" applyFont="1" applyFill="1" applyBorder="1" applyAlignment="1">
      <alignment horizontal="center" vertical="center"/>
    </xf>
    <xf numFmtId="0" fontId="15" fillId="4" borderId="7" xfId="78" applyFont="1" applyFill="1" applyBorder="1" applyAlignment="1">
      <alignment horizontal="center" vertical="center"/>
    </xf>
    <xf numFmtId="0" fontId="15" fillId="4" borderId="8" xfId="78" applyFont="1" applyFill="1" applyBorder="1" applyAlignment="1">
      <alignment horizontal="center" vertical="center"/>
    </xf>
    <xf numFmtId="0" fontId="15" fillId="4" borderId="54" xfId="78" applyFont="1" applyFill="1" applyBorder="1" applyAlignment="1">
      <alignment horizontal="center" vertical="center"/>
    </xf>
    <xf numFmtId="0" fontId="15" fillId="0" borderId="0" xfId="78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6" fontId="9" fillId="0" borderId="0" xfId="0" applyNumberFormat="1" applyFont="1" applyBorder="1" applyAlignment="1">
      <alignment horizontal="right"/>
    </xf>
    <xf numFmtId="0" fontId="15" fillId="2" borderId="58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33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justify" vertical="center" wrapText="1"/>
    </xf>
    <xf numFmtId="0" fontId="6" fillId="0" borderId="0" xfId="0" quotePrefix="1" applyFont="1" applyBorder="1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33" fillId="0" borderId="1" xfId="0" applyFont="1" applyBorder="1" applyAlignment="1">
      <alignment horizontal="right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/>
    </xf>
    <xf numFmtId="164" fontId="15" fillId="2" borderId="3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9" fillId="0" borderId="0" xfId="78" applyFont="1" applyBorder="1" applyAlignment="1">
      <alignment horizontal="justify" wrapText="1"/>
    </xf>
    <xf numFmtId="0" fontId="12" fillId="0" borderId="0" xfId="78" applyFont="1" applyAlignment="1">
      <alignment horizontal="center"/>
    </xf>
    <xf numFmtId="0" fontId="14" fillId="4" borderId="58" xfId="78" applyFont="1" applyFill="1" applyBorder="1" applyAlignment="1"/>
    <xf numFmtId="0" fontId="4" fillId="4" borderId="17" xfId="227" applyFill="1" applyBorder="1" applyAlignment="1"/>
    <xf numFmtId="0" fontId="11" fillId="4" borderId="38" xfId="78" applyFont="1" applyFill="1" applyBorder="1" applyAlignment="1">
      <alignment horizontal="center"/>
    </xf>
    <xf numFmtId="0" fontId="11" fillId="4" borderId="39" xfId="78" applyFont="1" applyFill="1" applyBorder="1" applyAlignment="1">
      <alignment horizontal="center"/>
    </xf>
    <xf numFmtId="0" fontId="11" fillId="4" borderId="41" xfId="78" applyFont="1" applyFill="1" applyBorder="1" applyAlignment="1">
      <alignment horizontal="center"/>
    </xf>
    <xf numFmtId="0" fontId="11" fillId="4" borderId="50" xfId="78" applyFont="1" applyFill="1" applyBorder="1" applyAlignment="1">
      <alignment horizontal="center" wrapText="1"/>
    </xf>
    <xf numFmtId="0" fontId="11" fillId="4" borderId="51" xfId="78" applyFont="1" applyFill="1" applyBorder="1" applyAlignment="1">
      <alignment horizontal="center" wrapText="1"/>
    </xf>
    <xf numFmtId="0" fontId="4" fillId="0" borderId="10" xfId="227" applyBorder="1" applyAlignment="1">
      <alignment horizontal="center" wrapText="1"/>
    </xf>
    <xf numFmtId="0" fontId="4" fillId="0" borderId="32" xfId="227" applyBorder="1" applyAlignment="1">
      <alignment horizontal="center" wrapText="1"/>
    </xf>
    <xf numFmtId="0" fontId="11" fillId="4" borderId="53" xfId="78" applyFont="1" applyFill="1" applyBorder="1" applyAlignment="1">
      <alignment horizontal="center" wrapText="1"/>
    </xf>
    <xf numFmtId="0" fontId="4" fillId="0" borderId="11" xfId="227" applyBorder="1" applyAlignment="1">
      <alignment horizontal="center" wrapText="1"/>
    </xf>
    <xf numFmtId="0" fontId="11" fillId="4" borderId="7" xfId="78" applyFont="1" applyFill="1" applyBorder="1" applyAlignment="1">
      <alignment horizontal="center"/>
    </xf>
    <xf numFmtId="0" fontId="4" fillId="0" borderId="8" xfId="227" applyBorder="1" applyAlignment="1">
      <alignment horizontal="center"/>
    </xf>
    <xf numFmtId="0" fontId="13" fillId="4" borderId="3" xfId="3" applyFont="1" applyFill="1" applyBorder="1" applyAlignment="1" applyProtection="1">
      <alignment horizontal="center" vertical="center" wrapText="1"/>
      <protection locked="0"/>
    </xf>
    <xf numFmtId="0" fontId="13" fillId="4" borderId="24" xfId="3" applyFont="1" applyFill="1" applyBorder="1" applyAlignment="1" applyProtection="1">
      <alignment horizontal="center" vertical="center" wrapText="1"/>
      <protection locked="0"/>
    </xf>
    <xf numFmtId="0" fontId="13" fillId="4" borderId="13" xfId="3" applyFont="1" applyFill="1" applyBorder="1" applyAlignment="1" applyProtection="1">
      <alignment horizontal="center" vertical="center" wrapText="1"/>
      <protection locked="0"/>
    </xf>
    <xf numFmtId="0" fontId="13" fillId="4" borderId="14" xfId="3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5" fillId="4" borderId="29" xfId="3" applyFont="1" applyFill="1" applyBorder="1" applyAlignment="1">
      <alignment horizontal="center" vertical="center"/>
    </xf>
    <xf numFmtId="0" fontId="15" fillId="4" borderId="27" xfId="3" applyFont="1" applyFill="1" applyBorder="1" applyAlignment="1">
      <alignment horizontal="center" vertical="center"/>
    </xf>
    <xf numFmtId="0" fontId="15" fillId="0" borderId="0" xfId="3" applyFont="1" applyAlignment="1">
      <alignment horizontal="center"/>
    </xf>
    <xf numFmtId="166" fontId="12" fillId="0" borderId="0" xfId="3" applyNumberFormat="1" applyFont="1" applyBorder="1" applyAlignment="1" applyProtection="1">
      <alignment horizontal="center"/>
    </xf>
    <xf numFmtId="0" fontId="11" fillId="0" borderId="1" xfId="3" applyFont="1" applyBorder="1" applyAlignment="1">
      <alignment horizontal="right"/>
    </xf>
    <xf numFmtId="0" fontId="15" fillId="0" borderId="0" xfId="255" applyFont="1" applyFill="1" applyAlignment="1">
      <alignment horizontal="center" vertical="center"/>
    </xf>
    <xf numFmtId="14" fontId="12" fillId="0" borderId="0" xfId="255" applyNumberFormat="1" applyFont="1" applyFill="1" applyBorder="1" applyAlignment="1">
      <alignment horizontal="center"/>
    </xf>
    <xf numFmtId="0" fontId="33" fillId="0" borderId="0" xfId="255" applyFont="1" applyFill="1" applyBorder="1" applyAlignment="1">
      <alignment horizontal="right"/>
    </xf>
    <xf numFmtId="0" fontId="15" fillId="0" borderId="44" xfId="255" applyFont="1" applyFill="1" applyBorder="1" applyAlignment="1" applyProtection="1">
      <alignment horizontal="center"/>
    </xf>
    <xf numFmtId="0" fontId="15" fillId="0" borderId="53" xfId="255" applyFont="1" applyFill="1" applyBorder="1" applyAlignment="1" applyProtection="1">
      <alignment horizontal="center"/>
    </xf>
    <xf numFmtId="174" fontId="15" fillId="0" borderId="7" xfId="255" quotePrefix="1" applyNumberFormat="1" applyFont="1" applyFill="1" applyBorder="1" applyAlignment="1" applyProtection="1">
      <alignment horizontal="center"/>
    </xf>
    <xf numFmtId="174" fontId="15" fillId="0" borderId="45" xfId="255" quotePrefix="1" applyNumberFormat="1" applyFont="1" applyFill="1" applyBorder="1" applyAlignment="1" applyProtection="1">
      <alignment horizontal="center"/>
    </xf>
    <xf numFmtId="174" fontId="15" fillId="0" borderId="8" xfId="255" quotePrefix="1" applyNumberFormat="1" applyFont="1" applyFill="1" applyBorder="1" applyAlignment="1" applyProtection="1">
      <alignment horizontal="center"/>
    </xf>
    <xf numFmtId="174" fontId="15" fillId="0" borderId="54" xfId="255" quotePrefix="1" applyNumberFormat="1" applyFont="1" applyFill="1" applyBorder="1" applyAlignment="1" applyProtection="1">
      <alignment horizontal="center"/>
    </xf>
    <xf numFmtId="167" fontId="12" fillId="0" borderId="0" xfId="255" applyNumberFormat="1" applyFont="1" applyFill="1" applyBorder="1" applyAlignment="1" applyProtection="1">
      <alignment horizontal="center"/>
    </xf>
    <xf numFmtId="0" fontId="15" fillId="0" borderId="38" xfId="255" applyFont="1" applyFill="1" applyBorder="1" applyAlignment="1" applyProtection="1">
      <alignment horizontal="center"/>
    </xf>
    <xf numFmtId="0" fontId="15" fillId="0" borderId="39" xfId="255" applyFont="1" applyFill="1" applyBorder="1" applyAlignment="1" applyProtection="1">
      <alignment horizontal="center"/>
    </xf>
    <xf numFmtId="0" fontId="15" fillId="0" borderId="40" xfId="255" applyFont="1" applyFill="1" applyBorder="1" applyAlignment="1" applyProtection="1">
      <alignment horizontal="center"/>
    </xf>
    <xf numFmtId="0" fontId="12" fillId="0" borderId="0" xfId="255" applyFont="1" applyFill="1" applyAlignment="1">
      <alignment horizontal="center" vertical="center"/>
    </xf>
    <xf numFmtId="0" fontId="15" fillId="0" borderId="38" xfId="255" applyFont="1" applyFill="1" applyBorder="1" applyAlignment="1" applyProtection="1">
      <alignment horizontal="center" vertical="center"/>
    </xf>
    <xf numFmtId="0" fontId="15" fillId="0" borderId="39" xfId="255" applyFont="1" applyFill="1" applyBorder="1" applyAlignment="1" applyProtection="1">
      <alignment horizontal="center" vertical="center"/>
    </xf>
    <xf numFmtId="0" fontId="15" fillId="0" borderId="40" xfId="255" applyFont="1" applyFill="1" applyBorder="1" applyAlignment="1" applyProtection="1">
      <alignment horizontal="center" vertical="center"/>
    </xf>
    <xf numFmtId="174" fontId="15" fillId="0" borderId="45" xfId="255" applyNumberFormat="1" applyFont="1" applyFill="1" applyBorder="1" applyAlignment="1" applyProtection="1">
      <alignment horizontal="center"/>
    </xf>
    <xf numFmtId="174" fontId="15" fillId="0" borderId="54" xfId="255" applyNumberFormat="1" applyFont="1" applyFill="1" applyBorder="1" applyAlignment="1" applyProtection="1">
      <alignment horizontal="center"/>
    </xf>
    <xf numFmtId="174" fontId="15" fillId="0" borderId="38" xfId="255" quotePrefix="1" applyNumberFormat="1" applyFont="1" applyFill="1" applyBorder="1" applyAlignment="1" applyProtection="1">
      <alignment horizontal="center"/>
    </xf>
    <xf numFmtId="174" fontId="15" fillId="0" borderId="39" xfId="255" quotePrefix="1" applyNumberFormat="1" applyFont="1" applyFill="1" applyBorder="1" applyAlignment="1" applyProtection="1">
      <alignment horizontal="center"/>
    </xf>
    <xf numFmtId="174" fontId="15" fillId="0" borderId="40" xfId="255" quotePrefix="1" applyNumberFormat="1" applyFont="1" applyFill="1" applyBorder="1" applyAlignment="1" applyProtection="1">
      <alignment horizontal="center"/>
    </xf>
    <xf numFmtId="164" fontId="15" fillId="0" borderId="0" xfId="255" applyNumberFormat="1" applyFont="1" applyFill="1" applyAlignment="1">
      <alignment horizontal="center"/>
    </xf>
    <xf numFmtId="164" fontId="12" fillId="0" borderId="0" xfId="255" applyNumberFormat="1" applyFont="1" applyFill="1" applyAlignment="1">
      <alignment horizontal="center"/>
    </xf>
    <xf numFmtId="164" fontId="33" fillId="0" borderId="0" xfId="255" applyNumberFormat="1" applyFont="1" applyFill="1" applyBorder="1" applyAlignment="1">
      <alignment horizontal="right"/>
    </xf>
    <xf numFmtId="164" fontId="9" fillId="0" borderId="0" xfId="255" applyNumberFormat="1" applyFont="1" applyFill="1" applyBorder="1" applyAlignment="1">
      <alignment horizontal="right"/>
    </xf>
    <xf numFmtId="164" fontId="15" fillId="0" borderId="38" xfId="5" applyNumberFormat="1" applyFont="1" applyFill="1" applyBorder="1" applyAlignment="1">
      <alignment horizontal="center" wrapText="1"/>
    </xf>
    <xf numFmtId="164" fontId="15" fillId="0" borderId="39" xfId="5" applyNumberFormat="1" applyFont="1" applyFill="1" applyBorder="1" applyAlignment="1">
      <alignment horizontal="center" wrapText="1"/>
    </xf>
    <xf numFmtId="164" fontId="15" fillId="0" borderId="40" xfId="5" applyNumberFormat="1" applyFont="1" applyFill="1" applyBorder="1" applyAlignment="1">
      <alignment horizontal="center" wrapText="1"/>
    </xf>
    <xf numFmtId="164" fontId="15" fillId="0" borderId="7" xfId="5" quotePrefix="1" applyNumberFormat="1" applyFont="1" applyFill="1" applyBorder="1" applyAlignment="1">
      <alignment horizontal="center"/>
    </xf>
    <xf numFmtId="164" fontId="15" fillId="0" borderId="8" xfId="5" quotePrefix="1" applyNumberFormat="1" applyFont="1" applyFill="1" applyBorder="1" applyAlignment="1">
      <alignment horizontal="center"/>
    </xf>
    <xf numFmtId="164" fontId="15" fillId="0" borderId="54" xfId="5" quotePrefix="1" applyNumberFormat="1" applyFont="1" applyFill="1" applyBorder="1" applyAlignment="1">
      <alignment horizontal="center"/>
    </xf>
    <xf numFmtId="0" fontId="15" fillId="0" borderId="0" xfId="255" applyFont="1" applyFill="1" applyAlignment="1">
      <alignment horizontal="center"/>
    </xf>
    <xf numFmtId="0" fontId="12" fillId="0" borderId="0" xfId="255" applyFont="1" applyFill="1" applyAlignment="1">
      <alignment horizontal="center"/>
    </xf>
    <xf numFmtId="0" fontId="33" fillId="0" borderId="1" xfId="255" applyFont="1" applyFill="1" applyBorder="1" applyAlignment="1">
      <alignment horizontal="center"/>
    </xf>
    <xf numFmtId="164" fontId="15" fillId="0" borderId="0" xfId="255" applyNumberFormat="1" applyFont="1" applyFill="1" applyBorder="1" applyAlignment="1">
      <alignment horizontal="center"/>
    </xf>
    <xf numFmtId="164" fontId="12" fillId="0" borderId="0" xfId="255" applyNumberFormat="1" applyFont="1" applyFill="1" applyBorder="1" applyAlignment="1" applyProtection="1">
      <alignment horizontal="center"/>
    </xf>
    <xf numFmtId="0" fontId="9" fillId="0" borderId="44" xfId="0" applyFont="1" applyFill="1" applyBorder="1" applyAlignment="1">
      <alignment horizontal="left"/>
    </xf>
    <xf numFmtId="0" fontId="15" fillId="0" borderId="0" xfId="0" applyFont="1" applyFill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/>
    </xf>
    <xf numFmtId="0" fontId="15" fillId="5" borderId="44" xfId="175" applyFont="1" applyFill="1" applyBorder="1" applyAlignment="1">
      <alignment horizontal="center" vertical="center"/>
    </xf>
    <xf numFmtId="0" fontId="15" fillId="5" borderId="58" xfId="175" quotePrefix="1" applyFont="1" applyFill="1" applyBorder="1" applyAlignment="1">
      <alignment horizontal="center"/>
    </xf>
    <xf numFmtId="0" fontId="15" fillId="5" borderId="53" xfId="175" quotePrefix="1" applyFont="1" applyFill="1" applyBorder="1" applyAlignment="1">
      <alignment horizontal="center"/>
    </xf>
    <xf numFmtId="0" fontId="15" fillId="5" borderId="2" xfId="175" applyFont="1" applyFill="1" applyBorder="1" applyAlignment="1">
      <alignment horizontal="center" vertical="center"/>
    </xf>
    <xf numFmtId="0" fontId="15" fillId="5" borderId="12" xfId="175" applyFont="1" applyFill="1" applyBorder="1" applyAlignment="1">
      <alignment horizontal="center" vertical="center"/>
    </xf>
    <xf numFmtId="0" fontId="15" fillId="5" borderId="38" xfId="175" applyFont="1" applyFill="1" applyBorder="1" applyAlignment="1">
      <alignment horizontal="center"/>
    </xf>
    <xf numFmtId="0" fontId="15" fillId="5" borderId="41" xfId="175" applyFont="1" applyFill="1" applyBorder="1" applyAlignment="1">
      <alignment horizontal="center"/>
    </xf>
    <xf numFmtId="0" fontId="15" fillId="5" borderId="39" xfId="175" applyFont="1" applyFill="1" applyBorder="1" applyAlignment="1">
      <alignment horizontal="center"/>
    </xf>
    <xf numFmtId="0" fontId="15" fillId="5" borderId="38" xfId="175" quotePrefix="1" applyFont="1" applyFill="1" applyBorder="1" applyAlignment="1">
      <alignment horizontal="center"/>
    </xf>
    <xf numFmtId="0" fontId="15" fillId="5" borderId="78" xfId="175" applyNumberFormat="1" applyFont="1" applyFill="1" applyBorder="1" applyAlignment="1">
      <alignment horizontal="center"/>
    </xf>
    <xf numFmtId="0" fontId="15" fillId="5" borderId="40" xfId="175" applyNumberFormat="1" applyFont="1" applyFill="1" applyBorder="1" applyAlignment="1">
      <alignment horizontal="center"/>
    </xf>
    <xf numFmtId="177" fontId="13" fillId="7" borderId="50" xfId="117" applyNumberFormat="1" applyFont="1" applyFill="1" applyBorder="1" applyAlignment="1">
      <alignment horizontal="center" vertical="center"/>
    </xf>
    <xf numFmtId="177" fontId="13" fillId="7" borderId="44" xfId="117" applyNumberFormat="1" applyFont="1" applyFill="1" applyBorder="1" applyAlignment="1">
      <alignment horizontal="center" vertical="center"/>
    </xf>
    <xf numFmtId="177" fontId="13" fillId="7" borderId="53" xfId="117" applyNumberFormat="1" applyFont="1" applyFill="1" applyBorder="1" applyAlignment="1">
      <alignment horizontal="center" vertical="center"/>
    </xf>
    <xf numFmtId="0" fontId="15" fillId="5" borderId="13" xfId="175" quotePrefix="1" applyFont="1" applyFill="1" applyBorder="1" applyAlignment="1">
      <alignment horizontal="center"/>
    </xf>
    <xf numFmtId="0" fontId="15" fillId="5" borderId="14" xfId="175" applyFont="1" applyFill="1" applyBorder="1" applyAlignment="1">
      <alignment horizontal="center"/>
    </xf>
    <xf numFmtId="0" fontId="15" fillId="5" borderId="6" xfId="175" applyFont="1" applyFill="1" applyBorder="1" applyAlignment="1">
      <alignment horizontal="center" vertical="center"/>
    </xf>
    <xf numFmtId="0" fontId="15" fillId="5" borderId="7" xfId="175" applyFont="1" applyFill="1" applyBorder="1" applyAlignment="1">
      <alignment horizontal="center"/>
    </xf>
    <xf numFmtId="0" fontId="15" fillId="5" borderId="8" xfId="175" applyFont="1" applyFill="1" applyBorder="1" applyAlignment="1">
      <alignment horizontal="center"/>
    </xf>
    <xf numFmtId="0" fontId="15" fillId="5" borderId="13" xfId="175" applyFont="1" applyFill="1" applyBorder="1" applyAlignment="1">
      <alignment horizontal="center"/>
    </xf>
    <xf numFmtId="39" fontId="15" fillId="5" borderId="58" xfId="176" applyNumberFormat="1" applyFont="1" applyFill="1" applyBorder="1" applyAlignment="1">
      <alignment horizontal="center" vertical="center"/>
    </xf>
    <xf numFmtId="39" fontId="15" fillId="5" borderId="17" xfId="176" quotePrefix="1" applyNumberFormat="1" applyFont="1" applyFill="1" applyBorder="1" applyAlignment="1">
      <alignment horizontal="center" vertical="center"/>
    </xf>
    <xf numFmtId="177" fontId="15" fillId="7" borderId="38" xfId="121" applyNumberFormat="1" applyFont="1" applyFill="1" applyBorder="1" applyAlignment="1">
      <alignment horizontal="center" vertical="center"/>
    </xf>
    <xf numFmtId="177" fontId="15" fillId="7" borderId="39" xfId="121" applyNumberFormat="1" applyFont="1" applyFill="1" applyBorder="1" applyAlignment="1">
      <alignment horizontal="center" vertical="center"/>
    </xf>
    <xf numFmtId="177" fontId="15" fillId="7" borderId="40" xfId="121" applyNumberFormat="1" applyFont="1" applyFill="1" applyBorder="1" applyAlignment="1">
      <alignment horizontal="center" vertical="center"/>
    </xf>
    <xf numFmtId="0" fontId="15" fillId="5" borderId="72" xfId="175" quotePrefix="1" applyFont="1" applyFill="1" applyBorder="1" applyAlignment="1">
      <alignment horizontal="center"/>
    </xf>
    <xf numFmtId="0" fontId="15" fillId="5" borderId="73" xfId="175" quotePrefix="1" applyFont="1" applyFill="1" applyBorder="1" applyAlignment="1">
      <alignment horizontal="center"/>
    </xf>
    <xf numFmtId="0" fontId="15" fillId="5" borderId="74" xfId="175" quotePrefix="1" applyFont="1" applyFill="1" applyBorder="1" applyAlignment="1">
      <alignment horizontal="center"/>
    </xf>
    <xf numFmtId="0" fontId="15" fillId="5" borderId="7" xfId="176" applyNumberFormat="1" applyFont="1" applyFill="1" applyBorder="1" applyAlignment="1">
      <alignment horizontal="center"/>
    </xf>
    <xf numFmtId="0" fontId="15" fillId="5" borderId="8" xfId="176" quotePrefix="1" applyNumberFormat="1" applyFont="1" applyFill="1" applyBorder="1" applyAlignment="1">
      <alignment horizontal="center"/>
    </xf>
    <xf numFmtId="39" fontId="15" fillId="5" borderId="7" xfId="176" quotePrefix="1" applyNumberFormat="1" applyFont="1" applyFill="1" applyBorder="1" applyAlignment="1">
      <alignment horizontal="center"/>
    </xf>
    <xf numFmtId="39" fontId="15" fillId="5" borderId="45" xfId="176" quotePrefix="1" applyNumberFormat="1" applyFont="1" applyFill="1" applyBorder="1" applyAlignment="1">
      <alignment horizontal="center"/>
    </xf>
    <xf numFmtId="39" fontId="15" fillId="5" borderId="54" xfId="176" quotePrefix="1" applyNumberFormat="1" applyFont="1" applyFill="1" applyBorder="1" applyAlignment="1">
      <alignment horizontal="center"/>
    </xf>
    <xf numFmtId="39" fontId="15" fillId="5" borderId="2" xfId="176" applyNumberFormat="1" applyFont="1" applyFill="1" applyBorder="1" applyAlignment="1">
      <alignment horizontal="center" vertical="center"/>
    </xf>
    <xf numFmtId="39" fontId="15" fillId="5" borderId="6" xfId="176" applyNumberFormat="1" applyFont="1" applyFill="1" applyBorder="1" applyAlignment="1">
      <alignment horizontal="center" vertical="center"/>
    </xf>
    <xf numFmtId="39" fontId="15" fillId="5" borderId="12" xfId="176" applyNumberFormat="1" applyFont="1" applyFill="1" applyBorder="1" applyAlignment="1">
      <alignment horizontal="center" vertical="center"/>
    </xf>
    <xf numFmtId="0" fontId="15" fillId="5" borderId="54" xfId="176" quotePrefix="1" applyNumberFormat="1" applyFont="1" applyFill="1" applyBorder="1" applyAlignment="1">
      <alignment horizontal="center"/>
    </xf>
    <xf numFmtId="39" fontId="15" fillId="0" borderId="17" xfId="176" quotePrefix="1" applyNumberFormat="1" applyFont="1" applyFill="1" applyBorder="1" applyAlignment="1">
      <alignment horizontal="center"/>
    </xf>
    <xf numFmtId="39" fontId="15" fillId="0" borderId="0" xfId="176" quotePrefix="1" applyNumberFormat="1" applyFont="1" applyFill="1" applyBorder="1" applyAlignment="1">
      <alignment horizontal="center"/>
    </xf>
    <xf numFmtId="0" fontId="15" fillId="5" borderId="7" xfId="176" applyFont="1" applyFill="1" applyBorder="1" applyAlignment="1">
      <alignment horizontal="center" vertical="center" wrapText="1"/>
    </xf>
    <xf numFmtId="0" fontId="15" fillId="5" borderId="8" xfId="176" applyFont="1" applyFill="1" applyBorder="1" applyAlignment="1">
      <alignment horizontal="center" vertical="center" wrapText="1"/>
    </xf>
    <xf numFmtId="0" fontId="15" fillId="5" borderId="7" xfId="176" applyFont="1" applyFill="1" applyBorder="1" applyAlignment="1">
      <alignment horizontal="center" vertical="center"/>
    </xf>
    <xf numFmtId="0" fontId="15" fillId="5" borderId="54" xfId="176" applyFont="1" applyFill="1" applyBorder="1" applyAlignment="1">
      <alignment horizontal="center" vertical="center"/>
    </xf>
    <xf numFmtId="178" fontId="15" fillId="8" borderId="78" xfId="0" applyNumberFormat="1" applyFont="1" applyFill="1" applyBorder="1" applyAlignment="1">
      <alignment horizontal="center" vertical="center"/>
    </xf>
    <xf numFmtId="178" fontId="15" fillId="8" borderId="47" xfId="0" applyNumberFormat="1" applyFont="1" applyFill="1" applyBorder="1" applyAlignment="1">
      <alignment horizontal="center" vertical="center"/>
    </xf>
    <xf numFmtId="0" fontId="15" fillId="8" borderId="38" xfId="0" applyFont="1" applyFill="1" applyBorder="1" applyAlignment="1">
      <alignment horizontal="center"/>
    </xf>
    <xf numFmtId="0" fontId="15" fillId="8" borderId="39" xfId="0" applyFont="1" applyFill="1" applyBorder="1" applyAlignment="1">
      <alignment horizontal="center"/>
    </xf>
    <xf numFmtId="0" fontId="15" fillId="8" borderId="40" xfId="0" applyFont="1" applyFill="1" applyBorder="1" applyAlignment="1">
      <alignment horizontal="center"/>
    </xf>
    <xf numFmtId="0" fontId="15" fillId="8" borderId="78" xfId="0" applyFont="1" applyFill="1" applyBorder="1" applyAlignment="1">
      <alignment horizontal="center"/>
    </xf>
    <xf numFmtId="39" fontId="15" fillId="8" borderId="7" xfId="0" quotePrefix="1" applyNumberFormat="1" applyFont="1" applyFill="1" applyBorder="1" applyAlignment="1" applyProtection="1">
      <alignment horizontal="center"/>
    </xf>
    <xf numFmtId="39" fontId="15" fillId="8" borderId="45" xfId="0" quotePrefix="1" applyNumberFormat="1" applyFont="1" applyFill="1" applyBorder="1" applyAlignment="1" applyProtection="1">
      <alignment horizontal="center"/>
    </xf>
    <xf numFmtId="39" fontId="15" fillId="8" borderId="66" xfId="0" quotePrefix="1" applyNumberFormat="1" applyFont="1" applyFill="1" applyBorder="1" applyAlignment="1" applyProtection="1">
      <alignment horizontal="center" vertical="center"/>
    </xf>
    <xf numFmtId="39" fontId="15" fillId="8" borderId="35" xfId="0" quotePrefix="1" applyNumberFormat="1" applyFont="1" applyFill="1" applyBorder="1" applyAlignment="1" applyProtection="1">
      <alignment horizontal="center" vertical="center"/>
    </xf>
    <xf numFmtId="39" fontId="15" fillId="8" borderId="59" xfId="0" quotePrefix="1" applyNumberFormat="1" applyFont="1" applyFill="1" applyBorder="1" applyAlignment="1" applyProtection="1">
      <alignment horizontal="center" vertical="center"/>
    </xf>
    <xf numFmtId="39" fontId="15" fillId="8" borderId="32" xfId="0" quotePrefix="1" applyNumberFormat="1" applyFont="1" applyFill="1" applyBorder="1" applyAlignment="1" applyProtection="1">
      <alignment horizontal="center" vertical="center"/>
    </xf>
    <xf numFmtId="39" fontId="15" fillId="8" borderId="33" xfId="0" quotePrefix="1" applyNumberFormat="1" applyFont="1" applyFill="1" applyBorder="1" applyAlignment="1" applyProtection="1">
      <alignment horizontal="center" vertical="center"/>
    </xf>
    <xf numFmtId="39" fontId="15" fillId="8" borderId="65" xfId="0" quotePrefix="1" applyNumberFormat="1" applyFont="1" applyFill="1" applyBorder="1" applyAlignment="1" applyProtection="1">
      <alignment horizontal="center" vertical="center"/>
    </xf>
    <xf numFmtId="39" fontId="15" fillId="8" borderId="10" xfId="0" quotePrefix="1" applyNumberFormat="1" applyFont="1" applyFill="1" applyBorder="1" applyAlignment="1" applyProtection="1">
      <alignment horizontal="center" vertical="center"/>
    </xf>
    <xf numFmtId="39" fontId="15" fillId="8" borderId="11" xfId="0" quotePrefix="1" applyNumberFormat="1" applyFont="1" applyFill="1" applyBorder="1" applyAlignment="1" applyProtection="1">
      <alignment horizontal="center" vertical="center"/>
    </xf>
    <xf numFmtId="39" fontId="15" fillId="8" borderId="7" xfId="0" applyNumberFormat="1" applyFont="1" applyFill="1" applyBorder="1" applyAlignment="1" applyProtection="1">
      <alignment horizontal="center" vertical="center"/>
    </xf>
    <xf numFmtId="39" fontId="15" fillId="8" borderId="8" xfId="0" applyNumberFormat="1" applyFont="1" applyFill="1" applyBorder="1" applyAlignment="1" applyProtection="1">
      <alignment horizontal="center" vertical="center"/>
    </xf>
    <xf numFmtId="39" fontId="15" fillId="8" borderId="45" xfId="0" applyNumberFormat="1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>
      <alignment horizontal="right"/>
    </xf>
    <xf numFmtId="0" fontId="15" fillId="5" borderId="7" xfId="78" quotePrefix="1" applyFont="1" applyFill="1" applyBorder="1" applyAlignment="1">
      <alignment horizontal="center"/>
    </xf>
    <xf numFmtId="0" fontId="15" fillId="5" borderId="54" xfId="78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33" fillId="0" borderId="1" xfId="78" applyFont="1" applyBorder="1" applyAlignment="1">
      <alignment horizontal="right"/>
    </xf>
    <xf numFmtId="0" fontId="15" fillId="5" borderId="40" xfId="175" applyFont="1" applyFill="1" applyBorder="1" applyAlignment="1">
      <alignment horizontal="center"/>
    </xf>
    <xf numFmtId="0" fontId="15" fillId="5" borderId="54" xfId="175" applyFont="1" applyFill="1" applyBorder="1" applyAlignment="1">
      <alignment horizontal="center"/>
    </xf>
    <xf numFmtId="0" fontId="15" fillId="5" borderId="7" xfId="78" applyFont="1" applyFill="1" applyBorder="1" applyAlignment="1">
      <alignment horizontal="center"/>
    </xf>
    <xf numFmtId="0" fontId="15" fillId="5" borderId="45" xfId="78" applyFont="1" applyFill="1" applyBorder="1" applyAlignment="1">
      <alignment horizontal="center"/>
    </xf>
    <xf numFmtId="0" fontId="9" fillId="0" borderId="0" xfId="78" applyFont="1" applyFill="1" applyBorder="1" applyAlignment="1">
      <alignment horizontal="left"/>
    </xf>
    <xf numFmtId="0" fontId="12" fillId="0" borderId="0" xfId="78" applyFont="1" applyFill="1" applyAlignment="1">
      <alignment horizontal="center"/>
    </xf>
    <xf numFmtId="0" fontId="33" fillId="0" borderId="1" xfId="78" applyFont="1" applyFill="1" applyBorder="1" applyAlignment="1">
      <alignment horizontal="right"/>
    </xf>
    <xf numFmtId="0" fontId="15" fillId="5" borderId="58" xfId="78" applyFont="1" applyFill="1" applyBorder="1" applyAlignment="1">
      <alignment horizontal="center"/>
    </xf>
    <xf numFmtId="0" fontId="15" fillId="5" borderId="44" xfId="78" applyFont="1" applyFill="1" applyBorder="1" applyAlignment="1">
      <alignment horizontal="center"/>
    </xf>
    <xf numFmtId="0" fontId="15" fillId="5" borderId="59" xfId="78" applyFont="1" applyFill="1" applyBorder="1" applyAlignment="1">
      <alignment horizontal="center"/>
    </xf>
    <xf numFmtId="0" fontId="15" fillId="5" borderId="48" xfId="78" applyFont="1" applyFill="1" applyBorder="1" applyAlignment="1">
      <alignment horizontal="center"/>
    </xf>
    <xf numFmtId="0" fontId="12" fillId="0" borderId="0" xfId="78" applyFont="1" applyAlignment="1">
      <alignment horizontal="center" vertical="center"/>
    </xf>
    <xf numFmtId="0" fontId="15" fillId="5" borderId="2" xfId="175" applyFont="1" applyFill="1" applyBorder="1" applyAlignment="1" applyProtection="1">
      <alignment horizontal="center" vertical="center"/>
    </xf>
    <xf numFmtId="0" fontId="15" fillId="5" borderId="12" xfId="175" applyFont="1" applyFill="1" applyBorder="1" applyAlignment="1" applyProtection="1">
      <alignment horizontal="center" vertical="center"/>
    </xf>
    <xf numFmtId="0" fontId="15" fillId="5" borderId="39" xfId="175" applyFont="1" applyFill="1" applyBorder="1" applyAlignment="1" applyProtection="1">
      <alignment horizontal="center" vertical="center"/>
    </xf>
    <xf numFmtId="0" fontId="15" fillId="5" borderId="40" xfId="175" applyFont="1" applyFill="1" applyBorder="1" applyAlignment="1" applyProtection="1">
      <alignment horizontal="center" vertical="center"/>
    </xf>
    <xf numFmtId="0" fontId="15" fillId="5" borderId="58" xfId="175" applyFont="1" applyFill="1" applyBorder="1" applyAlignment="1" applyProtection="1">
      <alignment horizontal="center" vertical="center"/>
    </xf>
    <xf numFmtId="0" fontId="15" fillId="5" borderId="44" xfId="175" applyFont="1" applyFill="1" applyBorder="1" applyAlignment="1" applyProtection="1">
      <alignment horizontal="center" vertical="center"/>
    </xf>
    <xf numFmtId="0" fontId="15" fillId="5" borderId="53" xfId="175" applyFont="1" applyFill="1" applyBorder="1" applyAlignment="1" applyProtection="1">
      <alignment horizontal="center" vertical="center"/>
    </xf>
    <xf numFmtId="0" fontId="12" fillId="0" borderId="0" xfId="255" applyFont="1" applyFill="1" applyBorder="1" applyAlignment="1">
      <alignment horizontal="center"/>
    </xf>
    <xf numFmtId="0" fontId="15" fillId="2" borderId="80" xfId="255" applyFont="1" applyFill="1" applyBorder="1" applyAlignment="1">
      <alignment horizontal="center" vertical="center"/>
    </xf>
    <xf numFmtId="0" fontId="15" fillId="2" borderId="83" xfId="255" applyFont="1" applyFill="1" applyBorder="1" applyAlignment="1">
      <alignment horizontal="center" vertical="center"/>
    </xf>
    <xf numFmtId="0" fontId="15" fillId="2" borderId="81" xfId="255" applyFont="1" applyFill="1" applyBorder="1" applyAlignment="1">
      <alignment horizontal="center" vertical="center"/>
    </xf>
    <xf numFmtId="0" fontId="15" fillId="2" borderId="82" xfId="255" applyFont="1" applyFill="1" applyBorder="1" applyAlignment="1">
      <alignment horizontal="center" vertical="center"/>
    </xf>
    <xf numFmtId="0" fontId="15" fillId="2" borderId="13" xfId="255" applyFont="1" applyFill="1" applyBorder="1" applyAlignment="1">
      <alignment horizontal="center" vertical="center"/>
    </xf>
    <xf numFmtId="0" fontId="15" fillId="2" borderId="84" xfId="255" applyFont="1" applyFill="1" applyBorder="1" applyAlignment="1">
      <alignment horizontal="center" vertical="center"/>
    </xf>
    <xf numFmtId="0" fontId="15" fillId="0" borderId="0" xfId="255" applyFont="1" applyAlignment="1">
      <alignment horizontal="center"/>
    </xf>
    <xf numFmtId="0" fontId="30" fillId="0" borderId="0" xfId="255" applyFont="1" applyBorder="1" applyAlignment="1">
      <alignment horizontal="center" vertical="center"/>
    </xf>
    <xf numFmtId="0" fontId="12" fillId="0" borderId="0" xfId="255" applyFont="1" applyBorder="1" applyAlignment="1">
      <alignment horizontal="center" vertical="center"/>
    </xf>
    <xf numFmtId="0" fontId="15" fillId="0" borderId="0" xfId="255" applyFont="1" applyBorder="1" applyAlignment="1">
      <alignment horizontal="center" vertical="center"/>
    </xf>
    <xf numFmtId="0" fontId="15" fillId="2" borderId="88" xfId="255" applyFont="1" applyFill="1" applyBorder="1" applyAlignment="1">
      <alignment horizontal="center" vertical="center" wrapText="1"/>
    </xf>
    <xf numFmtId="0" fontId="15" fillId="2" borderId="93" xfId="255" applyFont="1" applyFill="1" applyBorder="1" applyAlignment="1">
      <alignment horizontal="center" vertical="center" wrapText="1"/>
    </xf>
    <xf numFmtId="0" fontId="15" fillId="2" borderId="96" xfId="255" applyFont="1" applyFill="1" applyBorder="1" applyAlignment="1">
      <alignment horizontal="center" vertical="center" wrapText="1"/>
    </xf>
    <xf numFmtId="0" fontId="15" fillId="2" borderId="89" xfId="255" applyFont="1" applyFill="1" applyBorder="1" applyAlignment="1">
      <alignment horizontal="center" vertical="center"/>
    </xf>
    <xf numFmtId="0" fontId="15" fillId="2" borderId="90" xfId="255" applyFont="1" applyFill="1" applyBorder="1" applyAlignment="1">
      <alignment horizontal="center" vertical="center"/>
    </xf>
    <xf numFmtId="0" fontId="15" fillId="2" borderId="91" xfId="255" applyFont="1" applyFill="1" applyBorder="1" applyAlignment="1">
      <alignment horizontal="center" vertical="center"/>
    </xf>
    <xf numFmtId="0" fontId="15" fillId="2" borderId="92" xfId="255" applyFont="1" applyFill="1" applyBorder="1" applyAlignment="1">
      <alignment horizontal="center" vertical="center"/>
    </xf>
    <xf numFmtId="0" fontId="15" fillId="2" borderId="7" xfId="255" applyFont="1" applyFill="1" applyBorder="1" applyAlignment="1">
      <alignment horizontal="center" vertical="center"/>
    </xf>
    <xf numFmtId="0" fontId="15" fillId="2" borderId="45" xfId="255" applyFont="1" applyFill="1" applyBorder="1" applyAlignment="1">
      <alignment horizontal="center" vertical="center"/>
    </xf>
    <xf numFmtId="0" fontId="15" fillId="2" borderId="94" xfId="255" applyFont="1" applyFill="1" applyBorder="1" applyAlignment="1">
      <alignment horizontal="center" vertical="center"/>
    </xf>
    <xf numFmtId="0" fontId="15" fillId="2" borderId="8" xfId="255" applyFont="1" applyFill="1" applyBorder="1" applyAlignment="1">
      <alignment horizontal="center" vertical="center"/>
    </xf>
    <xf numFmtId="0" fontId="15" fillId="2" borderId="88" xfId="255" applyFont="1" applyFill="1" applyBorder="1" applyAlignment="1">
      <alignment horizontal="center" vertical="center"/>
    </xf>
    <xf numFmtId="0" fontId="15" fillId="2" borderId="93" xfId="255" applyFont="1" applyFill="1" applyBorder="1" applyAlignment="1">
      <alignment horizontal="center" vertical="center"/>
    </xf>
    <xf numFmtId="0" fontId="15" fillId="2" borderId="96" xfId="255" applyFont="1" applyFill="1" applyBorder="1" applyAlignment="1">
      <alignment horizontal="center" vertical="center"/>
    </xf>
    <xf numFmtId="0" fontId="15" fillId="2" borderId="31" xfId="255" applyFont="1" applyFill="1" applyBorder="1" applyAlignment="1">
      <alignment horizontal="center" vertical="center" wrapText="1"/>
    </xf>
    <xf numFmtId="0" fontId="15" fillId="2" borderId="9" xfId="255" applyFont="1" applyFill="1" applyBorder="1" applyAlignment="1">
      <alignment horizontal="center" vertical="center" wrapText="1"/>
    </xf>
    <xf numFmtId="0" fontId="15" fillId="2" borderId="95" xfId="255" applyFont="1" applyFill="1" applyBorder="1" applyAlignment="1">
      <alignment horizontal="center" vertical="center" wrapText="1"/>
    </xf>
    <xf numFmtId="0" fontId="15" fillId="2" borderId="97" xfId="255" applyFont="1" applyFill="1" applyBorder="1" applyAlignment="1">
      <alignment horizontal="center" vertical="center" wrapText="1"/>
    </xf>
    <xf numFmtId="0" fontId="15" fillId="0" borderId="0" xfId="255" applyFont="1" applyFill="1" applyBorder="1" applyAlignment="1">
      <alignment horizontal="center" vertical="center"/>
    </xf>
    <xf numFmtId="0" fontId="15" fillId="2" borderId="80" xfId="255" applyFont="1" applyFill="1" applyBorder="1" applyAlignment="1">
      <alignment horizontal="center" vertical="center" wrapText="1"/>
    </xf>
    <xf numFmtId="0" fontId="15" fillId="2" borderId="83" xfId="255" applyFont="1" applyFill="1" applyBorder="1" applyAlignment="1">
      <alignment horizontal="center" vertical="center" wrapText="1"/>
    </xf>
    <xf numFmtId="0" fontId="54" fillId="5" borderId="13" xfId="255" applyFont="1" applyFill="1" applyBorder="1" applyAlignment="1">
      <alignment horizontal="center" vertical="center"/>
    </xf>
    <xf numFmtId="0" fontId="54" fillId="5" borderId="84" xfId="255" applyFont="1" applyFill="1" applyBorder="1" applyAlignment="1">
      <alignment horizontal="center" vertical="center"/>
    </xf>
    <xf numFmtId="164" fontId="54" fillId="5" borderId="13" xfId="255" applyNumberFormat="1" applyFont="1" applyFill="1" applyBorder="1" applyAlignment="1">
      <alignment horizontal="center" vertical="center"/>
    </xf>
    <xf numFmtId="164" fontId="54" fillId="5" borderId="84" xfId="255" applyNumberFormat="1" applyFont="1" applyFill="1" applyBorder="1" applyAlignment="1">
      <alignment horizontal="center" vertical="center"/>
    </xf>
    <xf numFmtId="0" fontId="15" fillId="0" borderId="0" xfId="255" applyFont="1" applyBorder="1" applyAlignment="1">
      <alignment horizontal="center"/>
    </xf>
    <xf numFmtId="0" fontId="12" fillId="0" borderId="0" xfId="255" applyFont="1" applyBorder="1" applyAlignment="1">
      <alignment horizontal="center"/>
    </xf>
    <xf numFmtId="0" fontId="15" fillId="0" borderId="0" xfId="255" applyFont="1" applyFill="1" applyBorder="1" applyAlignment="1">
      <alignment horizontal="center"/>
    </xf>
    <xf numFmtId="0" fontId="54" fillId="4" borderId="80" xfId="255" applyFont="1" applyFill="1" applyBorder="1" applyAlignment="1">
      <alignment horizontal="center" vertical="center"/>
    </xf>
    <xf numFmtId="0" fontId="54" fillId="4" borderId="83" xfId="255" applyFont="1" applyFill="1" applyBorder="1" applyAlignment="1">
      <alignment horizontal="center" vertical="center"/>
    </xf>
    <xf numFmtId="0" fontId="54" fillId="4" borderId="81" xfId="255" applyFont="1" applyFill="1" applyBorder="1" applyAlignment="1">
      <alignment horizontal="center" vertical="center"/>
    </xf>
    <xf numFmtId="0" fontId="54" fillId="4" borderId="82" xfId="255" applyFont="1" applyFill="1" applyBorder="1" applyAlignment="1">
      <alignment horizontal="center" vertical="center"/>
    </xf>
  </cellXfs>
  <cellStyles count="277">
    <cellStyle name="Comma" xfId="276" builtinId="3"/>
    <cellStyle name="Comma 10" xfId="5"/>
    <cellStyle name="Comma 10 2" xfId="6"/>
    <cellStyle name="Comma 11" xfId="7"/>
    <cellStyle name="Comma 12" xfId="8"/>
    <cellStyle name="Comma 13" xfId="9"/>
    <cellStyle name="Comma 14" xfId="10"/>
    <cellStyle name="Comma 15" xfId="11"/>
    <cellStyle name="Comma 16" xfId="12"/>
    <cellStyle name="Comma 17" xfId="13"/>
    <cellStyle name="Comma 17 2" xfId="191"/>
    <cellStyle name="Comma 18" xfId="192"/>
    <cellStyle name="Comma 18 2" xfId="193"/>
    <cellStyle name="Comma 19" xfId="194"/>
    <cellStyle name="Comma 19 2" xfId="195"/>
    <cellStyle name="Comma 2" xfId="1"/>
    <cellStyle name="Comma 2 10" xfId="14"/>
    <cellStyle name="Comma 2 11" xfId="15"/>
    <cellStyle name="Comma 2 12" xfId="16"/>
    <cellStyle name="Comma 2 13" xfId="17"/>
    <cellStyle name="Comma 2 14" xfId="18"/>
    <cellStyle name="Comma 2 15" xfId="19"/>
    <cellStyle name="Comma 2 16" xfId="20"/>
    <cellStyle name="Comma 2 17" xfId="21"/>
    <cellStyle name="Comma 2 18" xfId="22"/>
    <cellStyle name="Comma 2 19" xfId="23"/>
    <cellStyle name="Comma 2 2" xfId="24"/>
    <cellStyle name="Comma 2 2 2" xfId="25"/>
    <cellStyle name="Comma 2 2 2 2" xfId="26"/>
    <cellStyle name="Comma 2 2 2 2 2" xfId="27"/>
    <cellStyle name="Comma 2 2 2 2 3" xfId="28"/>
    <cellStyle name="Comma 2 2 2 2 3 2" xfId="29"/>
    <cellStyle name="Comma 2 2 2 2 3 2 2" xfId="196"/>
    <cellStyle name="Comma 2 2 2 2 3 3" xfId="30"/>
    <cellStyle name="Comma 2 2 2 2 3 3 2" xfId="197"/>
    <cellStyle name="Comma 2 2 2 2 3 4" xfId="31"/>
    <cellStyle name="Comma 2 2 2 2 3 4 2" xfId="198"/>
    <cellStyle name="Comma 2 2 2 2 3 4 2 2" xfId="199"/>
    <cellStyle name="Comma 2 2 2 2 3 4 3" xfId="200"/>
    <cellStyle name="Comma 2 2 2 2 3 4 4" xfId="201"/>
    <cellStyle name="Comma 2 2 2 2 3 5" xfId="202"/>
    <cellStyle name="Comma 2 2 2 2 4" xfId="32"/>
    <cellStyle name="Comma 2 2 2 2 4 2" xfId="33"/>
    <cellStyle name="Comma 2 2 2 2 4 2 2" xfId="203"/>
    <cellStyle name="Comma 2 2 2 2 4 2 3" xfId="204"/>
    <cellStyle name="Comma 2 2 2 2 4 3" xfId="205"/>
    <cellStyle name="Comma 2 2 2 2 5" xfId="206"/>
    <cellStyle name="Comma 2 2 2 3" xfId="34"/>
    <cellStyle name="Comma 2 2 3" xfId="35"/>
    <cellStyle name="Comma 2 2 3 2" xfId="36"/>
    <cellStyle name="Comma 2 2 3 2 2" xfId="207"/>
    <cellStyle name="Comma 2 2 3 3" xfId="208"/>
    <cellStyle name="Comma 2 20" xfId="37"/>
    <cellStyle name="Comma 2 21" xfId="38"/>
    <cellStyle name="Comma 2 22" xfId="39"/>
    <cellStyle name="Comma 2 23" xfId="40"/>
    <cellStyle name="Comma 2 24" xfId="41"/>
    <cellStyle name="Comma 2 25" xfId="42"/>
    <cellStyle name="Comma 2 26" xfId="209"/>
    <cellStyle name="Comma 2 3" xfId="43"/>
    <cellStyle name="Comma 2 4" xfId="44"/>
    <cellStyle name="Comma 2 5" xfId="45"/>
    <cellStyle name="Comma 2 6" xfId="46"/>
    <cellStyle name="Comma 2 7" xfId="47"/>
    <cellStyle name="Comma 2 8" xfId="48"/>
    <cellStyle name="Comma 2 9" xfId="49"/>
    <cellStyle name="Comma 20" xfId="50"/>
    <cellStyle name="Comma 20 2" xfId="51"/>
    <cellStyle name="Comma 27" xfId="52"/>
    <cellStyle name="Comma 27 2" xfId="53"/>
    <cellStyle name="Comma 29" xfId="54"/>
    <cellStyle name="Comma 29 2" xfId="55"/>
    <cellStyle name="Comma 3" xfId="4"/>
    <cellStyle name="Comma 3 2" xfId="56"/>
    <cellStyle name="Comma 3 3" xfId="57"/>
    <cellStyle name="Comma 3 39" xfId="58"/>
    <cellStyle name="Comma 3 4" xfId="59"/>
    <cellStyle name="Comma 3 4 2" xfId="60"/>
    <cellStyle name="Comma 3 4 2 2" xfId="210"/>
    <cellStyle name="Comma 3 4 2 3" xfId="211"/>
    <cellStyle name="Comma 3 4 3" xfId="212"/>
    <cellStyle name="Comma 30" xfId="61"/>
    <cellStyle name="Comma 30 2" xfId="62"/>
    <cellStyle name="Comma 4" xfId="63"/>
    <cellStyle name="Comma 4 2" xfId="64"/>
    <cellStyle name="Comma 4 2 2" xfId="213"/>
    <cellStyle name="Comma 4 3" xfId="65"/>
    <cellStyle name="Comma 4 3 2" xfId="214"/>
    <cellStyle name="Comma 4 4" xfId="66"/>
    <cellStyle name="Comma 5" xfId="67"/>
    <cellStyle name="Comma 5 2" xfId="215"/>
    <cellStyle name="Comma 6" xfId="68"/>
    <cellStyle name="Comma 67 2" xfId="69"/>
    <cellStyle name="Comma 7" xfId="70"/>
    <cellStyle name="Comma 70" xfId="71"/>
    <cellStyle name="Comma 8" xfId="72"/>
    <cellStyle name="Comma 9" xfId="73"/>
    <cellStyle name="Currency 2" xfId="216"/>
    <cellStyle name="Excel Built-in Comma 2" xfId="74"/>
    <cellStyle name="Excel Built-in Normal" xfId="75"/>
    <cellStyle name="Excel Built-in Normal 2" xfId="76"/>
    <cellStyle name="Excel Built-in Normal 2 2" xfId="217"/>
    <cellStyle name="Excel Built-in Normal 3" xfId="218"/>
    <cellStyle name="Excel Built-in Normal_50. Bishwo" xfId="77"/>
    <cellStyle name="Hyperlink 2" xfId="219"/>
    <cellStyle name="Normal" xfId="0" builtinId="0"/>
    <cellStyle name="Normal 10" xfId="78"/>
    <cellStyle name="Normal 10 2" xfId="79"/>
    <cellStyle name="Normal 11" xfId="80"/>
    <cellStyle name="Normal 12" xfId="81"/>
    <cellStyle name="Normal 13" xfId="82"/>
    <cellStyle name="Normal 14" xfId="83"/>
    <cellStyle name="Normal 15" xfId="84"/>
    <cellStyle name="Normal 16" xfId="85"/>
    <cellStyle name="Normal 17" xfId="86"/>
    <cellStyle name="Normal 18" xfId="87"/>
    <cellStyle name="Normal 19" xfId="88"/>
    <cellStyle name="Normal 2" xfId="3"/>
    <cellStyle name="Normal 2 10" xfId="2"/>
    <cellStyle name="Normal 2 11" xfId="89"/>
    <cellStyle name="Normal 2 12" xfId="90"/>
    <cellStyle name="Normal 2 13" xfId="91"/>
    <cellStyle name="Normal 2 14" xfId="92"/>
    <cellStyle name="Normal 2 15" xfId="220"/>
    <cellStyle name="Normal 2 16" xfId="221"/>
    <cellStyle name="Normal 2 2" xfId="93"/>
    <cellStyle name="Normal 2 2 2" xfId="94"/>
    <cellStyle name="Normal 2 2 2 2 4 2" xfId="95"/>
    <cellStyle name="Normal 2 2 3" xfId="96"/>
    <cellStyle name="Normal 2 2 4" xfId="97"/>
    <cellStyle name="Normal 2 2 5" xfId="98"/>
    <cellStyle name="Normal 2 2 6" xfId="99"/>
    <cellStyle name="Normal 2 2 7" xfId="100"/>
    <cellStyle name="Normal 2 2_50. Bishwo" xfId="101"/>
    <cellStyle name="Normal 2 3" xfId="102"/>
    <cellStyle name="Normal 2 3 2" xfId="103"/>
    <cellStyle name="Normal 2 4" xfId="104"/>
    <cellStyle name="Normal 2 5" xfId="105"/>
    <cellStyle name="Normal 2 6" xfId="106"/>
    <cellStyle name="Normal 2 7" xfId="107"/>
    <cellStyle name="Normal 2 8" xfId="108"/>
    <cellStyle name="Normal 2 9" xfId="109"/>
    <cellStyle name="Normal 2_50. Bishwo" xfId="222"/>
    <cellStyle name="Normal 2_WPI" xfId="251"/>
    <cellStyle name="Normal 20" xfId="110"/>
    <cellStyle name="Normal 20 2" xfId="111"/>
    <cellStyle name="Normal 21" xfId="112"/>
    <cellStyle name="Normal 21 2" xfId="113"/>
    <cellStyle name="Normal 22" xfId="114"/>
    <cellStyle name="Normal 22 2" xfId="115"/>
    <cellStyle name="Normal 23" xfId="116"/>
    <cellStyle name="Normal 24" xfId="117"/>
    <cellStyle name="Normal 24 2" xfId="118"/>
    <cellStyle name="Normal 25" xfId="119"/>
    <cellStyle name="Normal 25 2" xfId="120"/>
    <cellStyle name="Normal 26" xfId="121"/>
    <cellStyle name="Normal 26 2" xfId="122"/>
    <cellStyle name="Normal 27" xfId="123"/>
    <cellStyle name="Normal 27 2" xfId="124"/>
    <cellStyle name="Normal 28" xfId="125"/>
    <cellStyle name="Normal 28 2" xfId="126"/>
    <cellStyle name="Normal 29" xfId="127"/>
    <cellStyle name="Normal 3" xfId="128"/>
    <cellStyle name="Normal 3 2" xfId="129"/>
    <cellStyle name="Normal 3 2 2" xfId="223"/>
    <cellStyle name="Normal 3 3" xfId="130"/>
    <cellStyle name="Normal 3 4" xfId="131"/>
    <cellStyle name="Normal 3 5" xfId="132"/>
    <cellStyle name="Normal 3 6" xfId="133"/>
    <cellStyle name="Normal 3 7" xfId="224"/>
    <cellStyle name="Normal 3_9.1 &amp; 9.2" xfId="134"/>
    <cellStyle name="Normal 30" xfId="135"/>
    <cellStyle name="Normal 30 2" xfId="136"/>
    <cellStyle name="Normal 31" xfId="137"/>
    <cellStyle name="Normal 32" xfId="138"/>
    <cellStyle name="Normal 32 2" xfId="139"/>
    <cellStyle name="Normal 33" xfId="225"/>
    <cellStyle name="Normal 33 2" xfId="226"/>
    <cellStyle name="Normal 34" xfId="227"/>
    <cellStyle name="Normal 34 2" xfId="228"/>
    <cellStyle name="Normal 34 3" xfId="229"/>
    <cellStyle name="Normal 34 4" xfId="230"/>
    <cellStyle name="Normal 35" xfId="231"/>
    <cellStyle name="Normal 36" xfId="232"/>
    <cellStyle name="Normal 37" xfId="233"/>
    <cellStyle name="Normal 38" xfId="234"/>
    <cellStyle name="Normal 39" xfId="140"/>
    <cellStyle name="Normal 4" xfId="141"/>
    <cellStyle name="Normal 4 10" xfId="142"/>
    <cellStyle name="Normal 4 11" xfId="143"/>
    <cellStyle name="Normal 4 12" xfId="144"/>
    <cellStyle name="Normal 4 13" xfId="145"/>
    <cellStyle name="Normal 4 14" xfId="146"/>
    <cellStyle name="Normal 4 15" xfId="147"/>
    <cellStyle name="Normal 4 16" xfId="148"/>
    <cellStyle name="Normal 4 17" xfId="149"/>
    <cellStyle name="Normal 4 18" xfId="150"/>
    <cellStyle name="Normal 4 19" xfId="151"/>
    <cellStyle name="Normal 4 2" xfId="152"/>
    <cellStyle name="Normal 4 20" xfId="153"/>
    <cellStyle name="Normal 4 21" xfId="154"/>
    <cellStyle name="Normal 4 22" xfId="155"/>
    <cellStyle name="Normal 4 23" xfId="156"/>
    <cellStyle name="Normal 4 24" xfId="157"/>
    <cellStyle name="Normal 4 25" xfId="158"/>
    <cellStyle name="Normal 4 26" xfId="235"/>
    <cellStyle name="Normal 4 3" xfId="159"/>
    <cellStyle name="Normal 4 4" xfId="160"/>
    <cellStyle name="Normal 4 5" xfId="161"/>
    <cellStyle name="Normal 4 6" xfId="162"/>
    <cellStyle name="Normal 4 7" xfId="163"/>
    <cellStyle name="Normal 4 8" xfId="164"/>
    <cellStyle name="Normal 4 9" xfId="165"/>
    <cellStyle name="Normal 4_50. Bishwo" xfId="166"/>
    <cellStyle name="Normal 40" xfId="167"/>
    <cellStyle name="Normal 41" xfId="168"/>
    <cellStyle name="Normal 42" xfId="169"/>
    <cellStyle name="Normal 43" xfId="170"/>
    <cellStyle name="Normal 44" xfId="236"/>
    <cellStyle name="Normal 45" xfId="237"/>
    <cellStyle name="Normal 46" xfId="238"/>
    <cellStyle name="Normal 47" xfId="239"/>
    <cellStyle name="Normal 48" xfId="240"/>
    <cellStyle name="Normal 49" xfId="171"/>
    <cellStyle name="Normal 5" xfId="172"/>
    <cellStyle name="Normal 5 2" xfId="173"/>
    <cellStyle name="Normal 50" xfId="255"/>
    <cellStyle name="Normal 52" xfId="174"/>
    <cellStyle name="Normal 6" xfId="175"/>
    <cellStyle name="Normal 6 2" xfId="176"/>
    <cellStyle name="Normal 6 3" xfId="241"/>
    <cellStyle name="Normal 67" xfId="177"/>
    <cellStyle name="Normal 7" xfId="178"/>
    <cellStyle name="Normal 8" xfId="179"/>
    <cellStyle name="Normal 8 2" xfId="180"/>
    <cellStyle name="Normal 9" xfId="181"/>
    <cellStyle name="Normal_bartaman point 2" xfId="242"/>
    <cellStyle name="Normal_bartaman point 2 2 2 2" xfId="275"/>
    <cellStyle name="Normal_bartaman point 3" xfId="250"/>
    <cellStyle name="Normal_bartaman point 3 2" xfId="253"/>
    <cellStyle name="Normal_Bartamane_Book1" xfId="249"/>
    <cellStyle name="Normal_Comm_wt" xfId="254"/>
    <cellStyle name="Normal_CPI" xfId="252"/>
    <cellStyle name="Normal_Direction of Trade_BartamanFormat 2063-64" xfId="256"/>
    <cellStyle name="Normal_Direction of Trade_BartamanFormat 2063-64 2" xfId="258"/>
    <cellStyle name="Normal_Sheet1" xfId="257"/>
    <cellStyle name="Normal_Sheet1 2" xfId="259"/>
    <cellStyle name="Normal_Sheet1 2 2" xfId="261"/>
    <cellStyle name="Normal_Sheet1 2 3" xfId="263"/>
    <cellStyle name="Normal_Sheet1 2 4" xfId="266"/>
    <cellStyle name="Normal_Sheet1 2 5" xfId="269"/>
    <cellStyle name="Normal_Sheet1 2 6" xfId="271"/>
    <cellStyle name="Normal_Sheet1 2 7" xfId="274"/>
    <cellStyle name="Normal_Sheet1 3" xfId="264"/>
    <cellStyle name="Normal_Sheet1 4" xfId="267"/>
    <cellStyle name="Normal_Sheet1 5" xfId="260"/>
    <cellStyle name="Normal_Sheet1 5 2" xfId="262"/>
    <cellStyle name="Normal_Sheet1 5 3" xfId="265"/>
    <cellStyle name="Normal_Sheet1 5 4" xfId="268"/>
    <cellStyle name="Normal_Sheet1 5 5" xfId="270"/>
    <cellStyle name="Normal_Sheet1 5 6" xfId="273"/>
    <cellStyle name="Normal_Sheet1 6" xfId="272"/>
    <cellStyle name="Percent 2" xfId="182"/>
    <cellStyle name="Percent 2 2" xfId="183"/>
    <cellStyle name="Percent 2 2 2" xfId="184"/>
    <cellStyle name="Percent 2 2 2 2" xfId="243"/>
    <cellStyle name="Percent 2 2 3" xfId="244"/>
    <cellStyle name="Percent 2 3" xfId="185"/>
    <cellStyle name="Percent 2 3 2" xfId="245"/>
    <cellStyle name="Percent 2 4" xfId="186"/>
    <cellStyle name="Percent 2 4 2" xfId="246"/>
    <cellStyle name="Percent 2 5" xfId="247"/>
    <cellStyle name="Percent 3" xfId="187"/>
    <cellStyle name="Percent 3 2" xfId="248"/>
    <cellStyle name="Percent 4" xfId="188"/>
    <cellStyle name="Percent 67 2" xfId="189"/>
    <cellStyle name="SHEET" xfId="19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kitco.com/gold.londonfi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64"/>
  <sheetViews>
    <sheetView tabSelected="1" view="pageBreakPreview" zoomScaleSheetLayoutView="100" workbookViewId="0">
      <selection activeCell="E17" sqref="E17"/>
    </sheetView>
  </sheetViews>
  <sheetFormatPr defaultRowHeight="15.75"/>
  <cols>
    <col min="1" max="1" width="10.42578125" style="35" customWidth="1"/>
    <col min="2" max="4" width="9.140625" style="35"/>
    <col min="5" max="5" width="31.140625" style="35" customWidth="1"/>
    <col min="6" max="256" width="9.140625" style="35"/>
    <col min="257" max="257" width="10.42578125" style="35" customWidth="1"/>
    <col min="258" max="260" width="9.140625" style="35"/>
    <col min="261" max="261" width="31.140625" style="35" customWidth="1"/>
    <col min="262" max="512" width="9.140625" style="35"/>
    <col min="513" max="513" width="10.42578125" style="35" customWidth="1"/>
    <col min="514" max="516" width="9.140625" style="35"/>
    <col min="517" max="517" width="31.140625" style="35" customWidth="1"/>
    <col min="518" max="768" width="9.140625" style="35"/>
    <col min="769" max="769" width="10.42578125" style="35" customWidth="1"/>
    <col min="770" max="772" width="9.140625" style="35"/>
    <col min="773" max="773" width="31.140625" style="35" customWidth="1"/>
    <col min="774" max="1024" width="9.140625" style="35"/>
    <col min="1025" max="1025" width="10.42578125" style="35" customWidth="1"/>
    <col min="1026" max="1028" width="9.140625" style="35"/>
    <col min="1029" max="1029" width="31.140625" style="35" customWidth="1"/>
    <col min="1030" max="1280" width="9.140625" style="35"/>
    <col min="1281" max="1281" width="10.42578125" style="35" customWidth="1"/>
    <col min="1282" max="1284" width="9.140625" style="35"/>
    <col min="1285" max="1285" width="31.140625" style="35" customWidth="1"/>
    <col min="1286" max="1536" width="9.140625" style="35"/>
    <col min="1537" max="1537" width="10.42578125" style="35" customWidth="1"/>
    <col min="1538" max="1540" width="9.140625" style="35"/>
    <col min="1541" max="1541" width="31.140625" style="35" customWidth="1"/>
    <col min="1542" max="1792" width="9.140625" style="35"/>
    <col min="1793" max="1793" width="10.42578125" style="35" customWidth="1"/>
    <col min="1794" max="1796" width="9.140625" style="35"/>
    <col min="1797" max="1797" width="31.140625" style="35" customWidth="1"/>
    <col min="1798" max="2048" width="9.140625" style="35"/>
    <col min="2049" max="2049" width="10.42578125" style="35" customWidth="1"/>
    <col min="2050" max="2052" width="9.140625" style="35"/>
    <col min="2053" max="2053" width="31.140625" style="35" customWidth="1"/>
    <col min="2054" max="2304" width="9.140625" style="35"/>
    <col min="2305" max="2305" width="10.42578125" style="35" customWidth="1"/>
    <col min="2306" max="2308" width="9.140625" style="35"/>
    <col min="2309" max="2309" width="31.140625" style="35" customWidth="1"/>
    <col min="2310" max="2560" width="9.140625" style="35"/>
    <col min="2561" max="2561" width="10.42578125" style="35" customWidth="1"/>
    <col min="2562" max="2564" width="9.140625" style="35"/>
    <col min="2565" max="2565" width="31.140625" style="35" customWidth="1"/>
    <col min="2566" max="2816" width="9.140625" style="35"/>
    <col min="2817" max="2817" width="10.42578125" style="35" customWidth="1"/>
    <col min="2818" max="2820" width="9.140625" style="35"/>
    <col min="2821" max="2821" width="31.140625" style="35" customWidth="1"/>
    <col min="2822" max="3072" width="9.140625" style="35"/>
    <col min="3073" max="3073" width="10.42578125" style="35" customWidth="1"/>
    <col min="3074" max="3076" width="9.140625" style="35"/>
    <col min="3077" max="3077" width="31.140625" style="35" customWidth="1"/>
    <col min="3078" max="3328" width="9.140625" style="35"/>
    <col min="3329" max="3329" width="10.42578125" style="35" customWidth="1"/>
    <col min="3330" max="3332" width="9.140625" style="35"/>
    <col min="3333" max="3333" width="31.140625" style="35" customWidth="1"/>
    <col min="3334" max="3584" width="9.140625" style="35"/>
    <col min="3585" max="3585" width="10.42578125" style="35" customWidth="1"/>
    <col min="3586" max="3588" width="9.140625" style="35"/>
    <col min="3589" max="3589" width="31.140625" style="35" customWidth="1"/>
    <col min="3590" max="3840" width="9.140625" style="35"/>
    <col min="3841" max="3841" width="10.42578125" style="35" customWidth="1"/>
    <col min="3842" max="3844" width="9.140625" style="35"/>
    <col min="3845" max="3845" width="31.140625" style="35" customWidth="1"/>
    <col min="3846" max="4096" width="9.140625" style="35"/>
    <col min="4097" max="4097" width="10.42578125" style="35" customWidth="1"/>
    <col min="4098" max="4100" width="9.140625" style="35"/>
    <col min="4101" max="4101" width="31.140625" style="35" customWidth="1"/>
    <col min="4102" max="4352" width="9.140625" style="35"/>
    <col min="4353" max="4353" width="10.42578125" style="35" customWidth="1"/>
    <col min="4354" max="4356" width="9.140625" style="35"/>
    <col min="4357" max="4357" width="31.140625" style="35" customWidth="1"/>
    <col min="4358" max="4608" width="9.140625" style="35"/>
    <col min="4609" max="4609" width="10.42578125" style="35" customWidth="1"/>
    <col min="4610" max="4612" width="9.140625" style="35"/>
    <col min="4613" max="4613" width="31.140625" style="35" customWidth="1"/>
    <col min="4614" max="4864" width="9.140625" style="35"/>
    <col min="4865" max="4865" width="10.42578125" style="35" customWidth="1"/>
    <col min="4866" max="4868" width="9.140625" style="35"/>
    <col min="4869" max="4869" width="31.140625" style="35" customWidth="1"/>
    <col min="4870" max="5120" width="9.140625" style="35"/>
    <col min="5121" max="5121" width="10.42578125" style="35" customWidth="1"/>
    <col min="5122" max="5124" width="9.140625" style="35"/>
    <col min="5125" max="5125" width="31.140625" style="35" customWidth="1"/>
    <col min="5126" max="5376" width="9.140625" style="35"/>
    <col min="5377" max="5377" width="10.42578125" style="35" customWidth="1"/>
    <col min="5378" max="5380" width="9.140625" style="35"/>
    <col min="5381" max="5381" width="31.140625" style="35" customWidth="1"/>
    <col min="5382" max="5632" width="9.140625" style="35"/>
    <col min="5633" max="5633" width="10.42578125" style="35" customWidth="1"/>
    <col min="5634" max="5636" width="9.140625" style="35"/>
    <col min="5637" max="5637" width="31.140625" style="35" customWidth="1"/>
    <col min="5638" max="5888" width="9.140625" style="35"/>
    <col min="5889" max="5889" width="10.42578125" style="35" customWidth="1"/>
    <col min="5890" max="5892" width="9.140625" style="35"/>
    <col min="5893" max="5893" width="31.140625" style="35" customWidth="1"/>
    <col min="5894" max="6144" width="9.140625" style="35"/>
    <col min="6145" max="6145" width="10.42578125" style="35" customWidth="1"/>
    <col min="6146" max="6148" width="9.140625" style="35"/>
    <col min="6149" max="6149" width="31.140625" style="35" customWidth="1"/>
    <col min="6150" max="6400" width="9.140625" style="35"/>
    <col min="6401" max="6401" width="10.42578125" style="35" customWidth="1"/>
    <col min="6402" max="6404" width="9.140625" style="35"/>
    <col min="6405" max="6405" width="31.140625" style="35" customWidth="1"/>
    <col min="6406" max="6656" width="9.140625" style="35"/>
    <col min="6657" max="6657" width="10.42578125" style="35" customWidth="1"/>
    <col min="6658" max="6660" width="9.140625" style="35"/>
    <col min="6661" max="6661" width="31.140625" style="35" customWidth="1"/>
    <col min="6662" max="6912" width="9.140625" style="35"/>
    <col min="6913" max="6913" width="10.42578125" style="35" customWidth="1"/>
    <col min="6914" max="6916" width="9.140625" style="35"/>
    <col min="6917" max="6917" width="31.140625" style="35" customWidth="1"/>
    <col min="6918" max="7168" width="9.140625" style="35"/>
    <col min="7169" max="7169" width="10.42578125" style="35" customWidth="1"/>
    <col min="7170" max="7172" width="9.140625" style="35"/>
    <col min="7173" max="7173" width="31.140625" style="35" customWidth="1"/>
    <col min="7174" max="7424" width="9.140625" style="35"/>
    <col min="7425" max="7425" width="10.42578125" style="35" customWidth="1"/>
    <col min="7426" max="7428" width="9.140625" style="35"/>
    <col min="7429" max="7429" width="31.140625" style="35" customWidth="1"/>
    <col min="7430" max="7680" width="9.140625" style="35"/>
    <col min="7681" max="7681" width="10.42578125" style="35" customWidth="1"/>
    <col min="7682" max="7684" width="9.140625" style="35"/>
    <col min="7685" max="7685" width="31.140625" style="35" customWidth="1"/>
    <col min="7686" max="7936" width="9.140625" style="35"/>
    <col min="7937" max="7937" width="10.42578125" style="35" customWidth="1"/>
    <col min="7938" max="7940" width="9.140625" style="35"/>
    <col min="7941" max="7941" width="31.140625" style="35" customWidth="1"/>
    <col min="7942" max="8192" width="9.140625" style="35"/>
    <col min="8193" max="8193" width="10.42578125" style="35" customWidth="1"/>
    <col min="8194" max="8196" width="9.140625" style="35"/>
    <col min="8197" max="8197" width="31.140625" style="35" customWidth="1"/>
    <col min="8198" max="8448" width="9.140625" style="35"/>
    <col min="8449" max="8449" width="10.42578125" style="35" customWidth="1"/>
    <col min="8450" max="8452" width="9.140625" style="35"/>
    <col min="8453" max="8453" width="31.140625" style="35" customWidth="1"/>
    <col min="8454" max="8704" width="9.140625" style="35"/>
    <col min="8705" max="8705" width="10.42578125" style="35" customWidth="1"/>
    <col min="8706" max="8708" width="9.140625" style="35"/>
    <col min="8709" max="8709" width="31.140625" style="35" customWidth="1"/>
    <col min="8710" max="8960" width="9.140625" style="35"/>
    <col min="8961" max="8961" width="10.42578125" style="35" customWidth="1"/>
    <col min="8962" max="8964" width="9.140625" style="35"/>
    <col min="8965" max="8965" width="31.140625" style="35" customWidth="1"/>
    <col min="8966" max="9216" width="9.140625" style="35"/>
    <col min="9217" max="9217" width="10.42578125" style="35" customWidth="1"/>
    <col min="9218" max="9220" width="9.140625" style="35"/>
    <col min="9221" max="9221" width="31.140625" style="35" customWidth="1"/>
    <col min="9222" max="9472" width="9.140625" style="35"/>
    <col min="9473" max="9473" width="10.42578125" style="35" customWidth="1"/>
    <col min="9474" max="9476" width="9.140625" style="35"/>
    <col min="9477" max="9477" width="31.140625" style="35" customWidth="1"/>
    <col min="9478" max="9728" width="9.140625" style="35"/>
    <col min="9729" max="9729" width="10.42578125" style="35" customWidth="1"/>
    <col min="9730" max="9732" width="9.140625" style="35"/>
    <col min="9733" max="9733" width="31.140625" style="35" customWidth="1"/>
    <col min="9734" max="9984" width="9.140625" style="35"/>
    <col min="9985" max="9985" width="10.42578125" style="35" customWidth="1"/>
    <col min="9986" max="9988" width="9.140625" style="35"/>
    <col min="9989" max="9989" width="31.140625" style="35" customWidth="1"/>
    <col min="9990" max="10240" width="9.140625" style="35"/>
    <col min="10241" max="10241" width="10.42578125" style="35" customWidth="1"/>
    <col min="10242" max="10244" width="9.140625" style="35"/>
    <col min="10245" max="10245" width="31.140625" style="35" customWidth="1"/>
    <col min="10246" max="10496" width="9.140625" style="35"/>
    <col min="10497" max="10497" width="10.42578125" style="35" customWidth="1"/>
    <col min="10498" max="10500" width="9.140625" style="35"/>
    <col min="10501" max="10501" width="31.140625" style="35" customWidth="1"/>
    <col min="10502" max="10752" width="9.140625" style="35"/>
    <col min="10753" max="10753" width="10.42578125" style="35" customWidth="1"/>
    <col min="10754" max="10756" width="9.140625" style="35"/>
    <col min="10757" max="10757" width="31.140625" style="35" customWidth="1"/>
    <col min="10758" max="11008" width="9.140625" style="35"/>
    <col min="11009" max="11009" width="10.42578125" style="35" customWidth="1"/>
    <col min="11010" max="11012" width="9.140625" style="35"/>
    <col min="11013" max="11013" width="31.140625" style="35" customWidth="1"/>
    <col min="11014" max="11264" width="9.140625" style="35"/>
    <col min="11265" max="11265" width="10.42578125" style="35" customWidth="1"/>
    <col min="11266" max="11268" width="9.140625" style="35"/>
    <col min="11269" max="11269" width="31.140625" style="35" customWidth="1"/>
    <col min="11270" max="11520" width="9.140625" style="35"/>
    <col min="11521" max="11521" width="10.42578125" style="35" customWidth="1"/>
    <col min="11522" max="11524" width="9.140625" style="35"/>
    <col min="11525" max="11525" width="31.140625" style="35" customWidth="1"/>
    <col min="11526" max="11776" width="9.140625" style="35"/>
    <col min="11777" max="11777" width="10.42578125" style="35" customWidth="1"/>
    <col min="11778" max="11780" width="9.140625" style="35"/>
    <col min="11781" max="11781" width="31.140625" style="35" customWidth="1"/>
    <col min="11782" max="12032" width="9.140625" style="35"/>
    <col min="12033" max="12033" width="10.42578125" style="35" customWidth="1"/>
    <col min="12034" max="12036" width="9.140625" style="35"/>
    <col min="12037" max="12037" width="31.140625" style="35" customWidth="1"/>
    <col min="12038" max="12288" width="9.140625" style="35"/>
    <col min="12289" max="12289" width="10.42578125" style="35" customWidth="1"/>
    <col min="12290" max="12292" width="9.140625" style="35"/>
    <col min="12293" max="12293" width="31.140625" style="35" customWidth="1"/>
    <col min="12294" max="12544" width="9.140625" style="35"/>
    <col min="12545" max="12545" width="10.42578125" style="35" customWidth="1"/>
    <col min="12546" max="12548" width="9.140625" style="35"/>
    <col min="12549" max="12549" width="31.140625" style="35" customWidth="1"/>
    <col min="12550" max="12800" width="9.140625" style="35"/>
    <col min="12801" max="12801" width="10.42578125" style="35" customWidth="1"/>
    <col min="12802" max="12804" width="9.140625" style="35"/>
    <col min="12805" max="12805" width="31.140625" style="35" customWidth="1"/>
    <col min="12806" max="13056" width="9.140625" style="35"/>
    <col min="13057" max="13057" width="10.42578125" style="35" customWidth="1"/>
    <col min="13058" max="13060" width="9.140625" style="35"/>
    <col min="13061" max="13061" width="31.140625" style="35" customWidth="1"/>
    <col min="13062" max="13312" width="9.140625" style="35"/>
    <col min="13313" max="13313" width="10.42578125" style="35" customWidth="1"/>
    <col min="13314" max="13316" width="9.140625" style="35"/>
    <col min="13317" max="13317" width="31.140625" style="35" customWidth="1"/>
    <col min="13318" max="13568" width="9.140625" style="35"/>
    <col min="13569" max="13569" width="10.42578125" style="35" customWidth="1"/>
    <col min="13570" max="13572" width="9.140625" style="35"/>
    <col min="13573" max="13573" width="31.140625" style="35" customWidth="1"/>
    <col min="13574" max="13824" width="9.140625" style="35"/>
    <col min="13825" max="13825" width="10.42578125" style="35" customWidth="1"/>
    <col min="13826" max="13828" width="9.140625" style="35"/>
    <col min="13829" max="13829" width="31.140625" style="35" customWidth="1"/>
    <col min="13830" max="14080" width="9.140625" style="35"/>
    <col min="14081" max="14081" width="10.42578125" style="35" customWidth="1"/>
    <col min="14082" max="14084" width="9.140625" style="35"/>
    <col min="14085" max="14085" width="31.140625" style="35" customWidth="1"/>
    <col min="14086" max="14336" width="9.140625" style="35"/>
    <col min="14337" max="14337" width="10.42578125" style="35" customWidth="1"/>
    <col min="14338" max="14340" width="9.140625" style="35"/>
    <col min="14341" max="14341" width="31.140625" style="35" customWidth="1"/>
    <col min="14342" max="14592" width="9.140625" style="35"/>
    <col min="14593" max="14593" width="10.42578125" style="35" customWidth="1"/>
    <col min="14594" max="14596" width="9.140625" style="35"/>
    <col min="14597" max="14597" width="31.140625" style="35" customWidth="1"/>
    <col min="14598" max="14848" width="9.140625" style="35"/>
    <col min="14849" max="14849" width="10.42578125" style="35" customWidth="1"/>
    <col min="14850" max="14852" width="9.140625" style="35"/>
    <col min="14853" max="14853" width="31.140625" style="35" customWidth="1"/>
    <col min="14854" max="15104" width="9.140625" style="35"/>
    <col min="15105" max="15105" width="10.42578125" style="35" customWidth="1"/>
    <col min="15106" max="15108" width="9.140625" style="35"/>
    <col min="15109" max="15109" width="31.140625" style="35" customWidth="1"/>
    <col min="15110" max="15360" width="9.140625" style="35"/>
    <col min="15361" max="15361" width="10.42578125" style="35" customWidth="1"/>
    <col min="15362" max="15364" width="9.140625" style="35"/>
    <col min="15365" max="15365" width="31.140625" style="35" customWidth="1"/>
    <col min="15366" max="15616" width="9.140625" style="35"/>
    <col min="15617" max="15617" width="10.42578125" style="35" customWidth="1"/>
    <col min="15618" max="15620" width="9.140625" style="35"/>
    <col min="15621" max="15621" width="31.140625" style="35" customWidth="1"/>
    <col min="15622" max="15872" width="9.140625" style="35"/>
    <col min="15873" max="15873" width="10.42578125" style="35" customWidth="1"/>
    <col min="15874" max="15876" width="9.140625" style="35"/>
    <col min="15877" max="15877" width="31.140625" style="35" customWidth="1"/>
    <col min="15878" max="16128" width="9.140625" style="35"/>
    <col min="16129" max="16129" width="10.42578125" style="35" customWidth="1"/>
    <col min="16130" max="16132" width="9.140625" style="35"/>
    <col min="16133" max="16133" width="31.140625" style="35" customWidth="1"/>
    <col min="16134" max="16384" width="9.140625" style="35"/>
  </cols>
  <sheetData>
    <row r="1" spans="1:19" ht="20.25">
      <c r="A1" s="1493" t="s">
        <v>68</v>
      </c>
      <c r="B1" s="1493"/>
      <c r="C1" s="1493"/>
      <c r="D1" s="1493"/>
      <c r="E1" s="1494"/>
      <c r="F1" s="34"/>
      <c r="G1" s="34"/>
      <c r="H1" s="34"/>
      <c r="I1" s="34"/>
    </row>
    <row r="2" spans="1:19" s="37" customFormat="1">
      <c r="A2" s="1495" t="s">
        <v>112</v>
      </c>
      <c r="B2" s="1495"/>
      <c r="C2" s="1495"/>
      <c r="D2" s="1495"/>
      <c r="E2" s="1496"/>
      <c r="F2" s="36"/>
      <c r="G2" s="36"/>
      <c r="H2" s="36"/>
      <c r="I2" s="36"/>
    </row>
    <row r="3" spans="1:19">
      <c r="A3" s="38" t="s">
        <v>69</v>
      </c>
      <c r="B3" s="38" t="s">
        <v>70</v>
      </c>
      <c r="C3" s="39"/>
      <c r="D3" s="39"/>
      <c r="E3" s="39"/>
      <c r="J3" s="39"/>
    </row>
    <row r="4" spans="1:19" ht="15.75" customHeight="1">
      <c r="A4" s="40">
        <v>1</v>
      </c>
      <c r="B4" s="35" t="s">
        <v>71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9">
      <c r="A5" s="42">
        <f>A4+1</f>
        <v>2</v>
      </c>
      <c r="B5" s="35" t="s">
        <v>72</v>
      </c>
      <c r="C5" s="39"/>
      <c r="D5" s="39"/>
      <c r="E5" s="39"/>
    </row>
    <row r="6" spans="1:19">
      <c r="A6" s="40">
        <v>3</v>
      </c>
      <c r="B6" s="39" t="s">
        <v>73</v>
      </c>
      <c r="C6" s="39"/>
      <c r="D6" s="39"/>
      <c r="E6" s="39"/>
    </row>
    <row r="7" spans="1:19">
      <c r="A7" s="40">
        <v>4</v>
      </c>
      <c r="B7" s="39" t="s">
        <v>74</v>
      </c>
      <c r="C7" s="39"/>
      <c r="D7" s="39"/>
      <c r="E7" s="39"/>
      <c r="F7" s="41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>
      <c r="A8" s="42">
        <v>5</v>
      </c>
      <c r="B8" s="39" t="s">
        <v>75</v>
      </c>
      <c r="C8" s="39"/>
      <c r="D8" s="39"/>
      <c r="E8" s="39"/>
    </row>
    <row r="9" spans="1:19" s="38" customFormat="1">
      <c r="A9" s="40"/>
      <c r="B9" s="38" t="s">
        <v>76</v>
      </c>
      <c r="C9" s="44"/>
      <c r="D9" s="44"/>
      <c r="E9" s="44"/>
      <c r="F9" s="41"/>
      <c r="J9" s="35"/>
    </row>
    <row r="10" spans="1:19">
      <c r="A10" s="42">
        <f>A8+1</f>
        <v>6</v>
      </c>
      <c r="B10" s="35" t="s">
        <v>77</v>
      </c>
      <c r="C10" s="39"/>
      <c r="D10" s="39"/>
      <c r="E10" s="39"/>
    </row>
    <row r="11" spans="1:19">
      <c r="A11" s="40">
        <f>A10+1</f>
        <v>7</v>
      </c>
      <c r="B11" s="39" t="s">
        <v>78</v>
      </c>
      <c r="C11" s="39"/>
      <c r="D11" s="39"/>
      <c r="E11" s="39"/>
      <c r="F11" s="41"/>
      <c r="J11" s="38"/>
    </row>
    <row r="12" spans="1:19">
      <c r="A12" s="40">
        <f t="shared" ref="A12:A24" si="0">A11+1</f>
        <v>8</v>
      </c>
      <c r="B12" s="39" t="s">
        <v>79</v>
      </c>
      <c r="C12" s="39"/>
      <c r="D12" s="39"/>
      <c r="E12" s="39"/>
      <c r="F12" s="41"/>
      <c r="J12" s="38"/>
    </row>
    <row r="13" spans="1:19">
      <c r="A13" s="40">
        <f t="shared" si="0"/>
        <v>9</v>
      </c>
      <c r="B13" s="39" t="s">
        <v>80</v>
      </c>
      <c r="C13" s="39"/>
      <c r="D13" s="39"/>
      <c r="E13" s="39"/>
      <c r="F13" s="41"/>
    </row>
    <row r="14" spans="1:19">
      <c r="A14" s="40">
        <f t="shared" si="0"/>
        <v>10</v>
      </c>
      <c r="B14" s="39" t="s">
        <v>81</v>
      </c>
      <c r="C14" s="39"/>
      <c r="D14" s="39"/>
      <c r="E14" s="39"/>
      <c r="F14" s="41"/>
    </row>
    <row r="15" spans="1:19">
      <c r="A15" s="40">
        <f t="shared" si="0"/>
        <v>11</v>
      </c>
      <c r="B15" s="39" t="s">
        <v>82</v>
      </c>
      <c r="C15" s="39"/>
      <c r="D15" s="39"/>
      <c r="E15" s="39"/>
      <c r="F15" s="41"/>
    </row>
    <row r="16" spans="1:19">
      <c r="A16" s="40">
        <f t="shared" si="0"/>
        <v>12</v>
      </c>
      <c r="B16" s="39" t="s">
        <v>83</v>
      </c>
      <c r="C16" s="39"/>
      <c r="D16" s="39"/>
      <c r="E16" s="39"/>
      <c r="F16" s="41"/>
    </row>
    <row r="17" spans="1:12">
      <c r="A17" s="40">
        <f t="shared" si="0"/>
        <v>13</v>
      </c>
      <c r="B17" s="39" t="s">
        <v>84</v>
      </c>
      <c r="C17" s="39"/>
      <c r="D17" s="39"/>
      <c r="E17" s="39"/>
      <c r="F17" s="41"/>
    </row>
    <row r="18" spans="1:12">
      <c r="A18" s="40">
        <f t="shared" si="0"/>
        <v>14</v>
      </c>
      <c r="B18" s="39" t="s">
        <v>85</v>
      </c>
      <c r="C18" s="39"/>
      <c r="D18" s="39"/>
      <c r="E18" s="39"/>
      <c r="F18" s="41"/>
      <c r="G18" s="39"/>
    </row>
    <row r="19" spans="1:12">
      <c r="A19" s="40">
        <f t="shared" si="0"/>
        <v>15</v>
      </c>
      <c r="B19" s="39" t="s">
        <v>86</v>
      </c>
      <c r="C19" s="39"/>
      <c r="D19" s="39"/>
      <c r="E19" s="39"/>
      <c r="F19" s="41"/>
      <c r="G19" s="39"/>
    </row>
    <row r="20" spans="1:12">
      <c r="A20" s="40">
        <f t="shared" si="0"/>
        <v>16</v>
      </c>
      <c r="B20" s="39" t="s">
        <v>87</v>
      </c>
      <c r="C20" s="39"/>
      <c r="D20" s="39"/>
      <c r="E20" s="39"/>
      <c r="F20" s="41"/>
      <c r="J20" s="38"/>
    </row>
    <row r="21" spans="1:12">
      <c r="A21" s="40">
        <f t="shared" si="0"/>
        <v>17</v>
      </c>
      <c r="B21" s="39" t="s">
        <v>88</v>
      </c>
      <c r="C21" s="39"/>
      <c r="D21" s="39"/>
      <c r="E21" s="39"/>
      <c r="F21" s="41"/>
    </row>
    <row r="22" spans="1:12">
      <c r="A22" s="40">
        <f t="shared" si="0"/>
        <v>18</v>
      </c>
      <c r="B22" s="45" t="s">
        <v>89</v>
      </c>
      <c r="C22" s="39"/>
      <c r="D22" s="39"/>
      <c r="E22" s="39"/>
      <c r="F22" s="41"/>
    </row>
    <row r="23" spans="1:12">
      <c r="A23" s="40">
        <f t="shared" si="0"/>
        <v>19</v>
      </c>
      <c r="B23" s="45" t="s">
        <v>90</v>
      </c>
      <c r="C23" s="45"/>
      <c r="D23" s="45"/>
      <c r="E23" s="45"/>
      <c r="F23" s="41"/>
      <c r="G23" s="45"/>
      <c r="H23" s="45"/>
      <c r="I23" s="45"/>
      <c r="J23" s="45"/>
      <c r="K23" s="45"/>
      <c r="L23" s="45"/>
    </row>
    <row r="24" spans="1:12">
      <c r="A24" s="40">
        <f t="shared" si="0"/>
        <v>20</v>
      </c>
      <c r="B24" s="45" t="s">
        <v>91</v>
      </c>
      <c r="C24" s="39"/>
      <c r="D24" s="39"/>
      <c r="E24" s="39"/>
      <c r="F24" s="41"/>
    </row>
    <row r="25" spans="1:12">
      <c r="A25" s="40"/>
      <c r="B25" s="44" t="s">
        <v>92</v>
      </c>
      <c r="C25" s="39"/>
      <c r="D25" s="39"/>
      <c r="E25" s="39"/>
      <c r="F25" s="41"/>
      <c r="J25" s="38"/>
    </row>
    <row r="26" spans="1:12">
      <c r="A26" s="42">
        <f>A24+1</f>
        <v>21</v>
      </c>
      <c r="B26" s="39" t="s">
        <v>93</v>
      </c>
      <c r="C26" s="39"/>
      <c r="D26" s="39"/>
      <c r="E26" s="39"/>
    </row>
    <row r="27" spans="1:12">
      <c r="A27" s="40">
        <f>A26+1</f>
        <v>22</v>
      </c>
      <c r="B27" s="39" t="s">
        <v>94</v>
      </c>
      <c r="C27" s="39"/>
      <c r="D27" s="39"/>
      <c r="E27" s="39"/>
      <c r="F27" s="41"/>
    </row>
    <row r="28" spans="1:12">
      <c r="A28" s="40">
        <f>A27+1</f>
        <v>23</v>
      </c>
      <c r="B28" s="39" t="s">
        <v>61</v>
      </c>
      <c r="C28" s="39"/>
      <c r="D28" s="39"/>
      <c r="E28" s="39"/>
      <c r="F28" s="41"/>
      <c r="H28" s="39"/>
      <c r="I28" s="39"/>
      <c r="J28" s="39"/>
      <c r="K28" s="39"/>
    </row>
    <row r="29" spans="1:12">
      <c r="A29" s="40"/>
      <c r="B29" s="46" t="s">
        <v>95</v>
      </c>
      <c r="C29" s="39"/>
      <c r="D29" s="39"/>
      <c r="E29" s="39"/>
      <c r="F29" s="41"/>
      <c r="J29" s="39"/>
    </row>
    <row r="30" spans="1:12">
      <c r="A30" s="42">
        <f>A28+1</f>
        <v>24</v>
      </c>
      <c r="B30" s="39" t="s">
        <v>96</v>
      </c>
      <c r="J30" s="39"/>
    </row>
    <row r="31" spans="1:12">
      <c r="A31" s="40">
        <f>A30+1</f>
        <v>25</v>
      </c>
      <c r="B31" s="39" t="s">
        <v>97</v>
      </c>
      <c r="C31" s="39"/>
      <c r="D31" s="39"/>
      <c r="E31" s="39"/>
      <c r="F31" s="41"/>
      <c r="J31" s="39"/>
    </row>
    <row r="32" spans="1:12">
      <c r="A32" s="40">
        <f t="shared" ref="A32:A39" si="1">A31+1</f>
        <v>26</v>
      </c>
      <c r="B32" s="35" t="s">
        <v>98</v>
      </c>
      <c r="C32" s="39"/>
      <c r="D32" s="39"/>
      <c r="E32" s="39"/>
      <c r="F32" s="41"/>
      <c r="J32" s="44"/>
    </row>
    <row r="33" spans="1:10">
      <c r="A33" s="40">
        <f t="shared" si="1"/>
        <v>27</v>
      </c>
      <c r="B33" s="35" t="s">
        <v>99</v>
      </c>
      <c r="C33" s="39"/>
      <c r="D33" s="39"/>
      <c r="E33" s="39"/>
      <c r="F33" s="41"/>
      <c r="J33" s="39"/>
    </row>
    <row r="34" spans="1:10">
      <c r="A34" s="40">
        <f t="shared" si="1"/>
        <v>28</v>
      </c>
      <c r="B34" s="35" t="s">
        <v>100</v>
      </c>
      <c r="C34" s="39"/>
      <c r="D34" s="39"/>
      <c r="E34" s="39"/>
      <c r="F34" s="41"/>
      <c r="J34" s="39"/>
    </row>
    <row r="35" spans="1:10">
      <c r="A35" s="40">
        <f t="shared" si="1"/>
        <v>29</v>
      </c>
      <c r="B35" s="35" t="s">
        <v>101</v>
      </c>
      <c r="C35" s="39"/>
      <c r="D35" s="39"/>
      <c r="E35" s="39"/>
      <c r="F35" s="41"/>
      <c r="J35" s="39"/>
    </row>
    <row r="36" spans="1:10">
      <c r="A36" s="40">
        <f t="shared" si="1"/>
        <v>30</v>
      </c>
      <c r="B36" s="35" t="s">
        <v>102</v>
      </c>
      <c r="C36" s="39"/>
      <c r="D36" s="39"/>
      <c r="E36" s="39"/>
      <c r="F36" s="41"/>
      <c r="J36" s="44"/>
    </row>
    <row r="37" spans="1:10">
      <c r="A37" s="40">
        <f t="shared" si="1"/>
        <v>31</v>
      </c>
      <c r="B37" s="35" t="s">
        <v>103</v>
      </c>
      <c r="C37" s="39"/>
      <c r="D37" s="39"/>
      <c r="E37" s="39"/>
      <c r="F37" s="41"/>
      <c r="J37" s="44"/>
    </row>
    <row r="38" spans="1:10">
      <c r="A38" s="40">
        <f t="shared" si="1"/>
        <v>32</v>
      </c>
      <c r="B38" s="35" t="s">
        <v>104</v>
      </c>
      <c r="C38" s="39"/>
      <c r="D38" s="39"/>
      <c r="E38" s="39"/>
      <c r="F38" s="41"/>
      <c r="J38" s="44"/>
    </row>
    <row r="39" spans="1:10">
      <c r="A39" s="40">
        <f t="shared" si="1"/>
        <v>33</v>
      </c>
      <c r="B39" s="35" t="s">
        <v>105</v>
      </c>
      <c r="C39" s="39"/>
      <c r="D39" s="39"/>
      <c r="E39" s="39"/>
      <c r="F39" s="41"/>
      <c r="J39" s="44"/>
    </row>
    <row r="40" spans="1:10">
      <c r="A40" s="42"/>
      <c r="B40" s="38" t="s">
        <v>106</v>
      </c>
      <c r="C40" s="39"/>
      <c r="D40" s="39"/>
      <c r="E40" s="39"/>
      <c r="J40" s="39"/>
    </row>
    <row r="41" spans="1:10">
      <c r="A41" s="40">
        <f>A39+1</f>
        <v>34</v>
      </c>
      <c r="B41" s="35" t="s">
        <v>106</v>
      </c>
      <c r="C41" s="39"/>
      <c r="D41" s="39"/>
      <c r="E41" s="39"/>
      <c r="F41" s="41"/>
      <c r="J41" s="39"/>
    </row>
    <row r="42" spans="1:10">
      <c r="A42" s="42">
        <f>A41+1</f>
        <v>35</v>
      </c>
      <c r="B42" s="35" t="s">
        <v>107</v>
      </c>
      <c r="C42" s="39"/>
      <c r="D42" s="39"/>
      <c r="E42" s="39"/>
    </row>
    <row r="43" spans="1:10">
      <c r="A43" s="40"/>
      <c r="B43" s="38" t="s">
        <v>108</v>
      </c>
      <c r="F43" s="41"/>
      <c r="J43" s="45"/>
    </row>
    <row r="44" spans="1:10">
      <c r="A44" s="42">
        <f>A42+1</f>
        <v>36</v>
      </c>
      <c r="B44" s="35" t="s">
        <v>109</v>
      </c>
      <c r="C44" s="39"/>
      <c r="D44" s="39"/>
      <c r="E44" s="39"/>
      <c r="J44" s="45"/>
    </row>
    <row r="45" spans="1:10">
      <c r="A45" s="40">
        <f>A44+1</f>
        <v>37</v>
      </c>
      <c r="B45" s="35" t="s">
        <v>110</v>
      </c>
      <c r="F45" s="41"/>
    </row>
    <row r="46" spans="1:10">
      <c r="A46" s="40">
        <f>A45+1</f>
        <v>38</v>
      </c>
      <c r="B46" s="35" t="s">
        <v>111</v>
      </c>
      <c r="F46" s="41"/>
    </row>
    <row r="47" spans="1:10">
      <c r="A47" s="39"/>
      <c r="B47" s="38" t="s">
        <v>1261</v>
      </c>
      <c r="C47" s="39"/>
      <c r="D47" s="39"/>
      <c r="E47" s="39"/>
    </row>
    <row r="48" spans="1:10">
      <c r="A48" s="42">
        <v>39</v>
      </c>
      <c r="B48" s="35" t="s">
        <v>1075</v>
      </c>
      <c r="C48" s="39"/>
      <c r="D48" s="39"/>
      <c r="E48" s="39"/>
    </row>
    <row r="49" spans="1:5">
      <c r="A49" s="40">
        <v>40</v>
      </c>
      <c r="B49" s="35" t="s">
        <v>1099</v>
      </c>
      <c r="D49" s="39"/>
      <c r="E49" s="39"/>
    </row>
    <row r="50" spans="1:5">
      <c r="A50" s="42">
        <v>41</v>
      </c>
      <c r="B50" s="35" t="s">
        <v>1262</v>
      </c>
      <c r="D50" s="39"/>
      <c r="E50" s="39"/>
    </row>
    <row r="51" spans="1:5">
      <c r="A51" s="40">
        <v>42</v>
      </c>
      <c r="B51" s="35" t="s">
        <v>1209</v>
      </c>
      <c r="C51" s="39"/>
      <c r="D51" s="39"/>
      <c r="E51" s="39"/>
    </row>
    <row r="52" spans="1:5">
      <c r="A52" s="42">
        <v>43</v>
      </c>
      <c r="B52" s="35" t="s">
        <v>1263</v>
      </c>
      <c r="D52" s="39"/>
      <c r="E52" s="39"/>
    </row>
    <row r="53" spans="1:5">
      <c r="A53" s="40">
        <v>44</v>
      </c>
      <c r="B53" s="35" t="s">
        <v>1264</v>
      </c>
      <c r="D53" s="39"/>
      <c r="E53" s="39"/>
    </row>
    <row r="54" spans="1:5">
      <c r="A54" s="39"/>
      <c r="B54" s="39"/>
      <c r="C54" s="39"/>
      <c r="D54" s="39"/>
      <c r="E54" s="39"/>
    </row>
    <row r="55" spans="1:5">
      <c r="A55" s="39"/>
      <c r="B55" s="39"/>
      <c r="C55" s="39"/>
      <c r="D55" s="39"/>
      <c r="E55" s="39"/>
    </row>
    <row r="56" spans="1:5">
      <c r="A56" s="39"/>
      <c r="B56" s="39"/>
      <c r="C56" s="39"/>
      <c r="D56" s="39"/>
      <c r="E56" s="39"/>
    </row>
    <row r="57" spans="1:5">
      <c r="A57" s="39"/>
      <c r="B57" s="39"/>
      <c r="C57" s="39"/>
      <c r="D57" s="39"/>
      <c r="E57" s="39"/>
    </row>
    <row r="58" spans="1:5">
      <c r="A58" s="39"/>
      <c r="B58" s="39"/>
      <c r="C58" s="39"/>
      <c r="D58" s="39"/>
      <c r="E58" s="39"/>
    </row>
    <row r="59" spans="1:5">
      <c r="A59" s="39"/>
      <c r="B59" s="39"/>
      <c r="C59" s="39"/>
      <c r="D59" s="39"/>
      <c r="E59" s="39"/>
    </row>
    <row r="60" spans="1:5">
      <c r="A60" s="39"/>
      <c r="B60" s="39"/>
      <c r="C60" s="39"/>
      <c r="D60" s="39"/>
      <c r="E60" s="39"/>
    </row>
    <row r="61" spans="1:5">
      <c r="A61" s="39"/>
      <c r="B61" s="39"/>
      <c r="C61" s="39"/>
      <c r="D61" s="39"/>
      <c r="E61" s="39"/>
    </row>
    <row r="62" spans="1:5">
      <c r="A62" s="39"/>
      <c r="B62" s="39"/>
      <c r="C62" s="39"/>
      <c r="D62" s="39"/>
      <c r="E62" s="39"/>
    </row>
    <row r="63" spans="1:5">
      <c r="A63" s="39"/>
      <c r="B63" s="39"/>
      <c r="C63" s="39"/>
      <c r="D63" s="39"/>
      <c r="E63" s="39"/>
    </row>
    <row r="64" spans="1:5">
      <c r="A64" s="39"/>
      <c r="B64" s="39"/>
      <c r="C64" s="39"/>
      <c r="D64" s="39"/>
      <c r="E64" s="39"/>
    </row>
    <row r="65" spans="1:5">
      <c r="A65" s="39"/>
      <c r="B65" s="39"/>
      <c r="C65" s="39"/>
      <c r="D65" s="39"/>
      <c r="E65" s="39"/>
    </row>
    <row r="66" spans="1:5">
      <c r="A66" s="39"/>
      <c r="B66" s="39"/>
      <c r="C66" s="39"/>
      <c r="D66" s="39"/>
      <c r="E66" s="39"/>
    </row>
    <row r="67" spans="1:5">
      <c r="A67" s="39"/>
      <c r="B67" s="39"/>
      <c r="C67" s="39"/>
      <c r="D67" s="39"/>
      <c r="E67" s="39"/>
    </row>
    <row r="68" spans="1:5">
      <c r="A68" s="39"/>
      <c r="B68" s="39"/>
      <c r="C68" s="39"/>
      <c r="D68" s="39"/>
      <c r="E68" s="39"/>
    </row>
    <row r="69" spans="1:5">
      <c r="A69" s="39"/>
      <c r="B69" s="39"/>
      <c r="C69" s="39"/>
      <c r="D69" s="39"/>
      <c r="E69" s="39"/>
    </row>
    <row r="70" spans="1:5">
      <c r="A70" s="39"/>
      <c r="B70" s="39"/>
      <c r="C70" s="39"/>
      <c r="D70" s="39"/>
      <c r="E70" s="39"/>
    </row>
    <row r="71" spans="1:5">
      <c r="A71" s="39"/>
      <c r="B71" s="39"/>
      <c r="C71" s="39"/>
      <c r="D71" s="39"/>
      <c r="E71" s="39"/>
    </row>
    <row r="72" spans="1:5">
      <c r="A72" s="39"/>
      <c r="B72" s="39"/>
      <c r="C72" s="39"/>
      <c r="D72" s="39"/>
      <c r="E72" s="39"/>
    </row>
    <row r="73" spans="1:5">
      <c r="A73" s="39"/>
      <c r="B73" s="39"/>
      <c r="C73" s="39"/>
      <c r="D73" s="39"/>
      <c r="E73" s="39"/>
    </row>
    <row r="74" spans="1:5">
      <c r="A74" s="39"/>
      <c r="B74" s="39"/>
      <c r="C74" s="39"/>
      <c r="D74" s="39"/>
      <c r="E74" s="39"/>
    </row>
    <row r="75" spans="1:5">
      <c r="A75" s="39"/>
      <c r="B75" s="39"/>
      <c r="C75" s="39"/>
      <c r="D75" s="39"/>
      <c r="E75" s="39"/>
    </row>
    <row r="76" spans="1:5">
      <c r="A76" s="39"/>
      <c r="B76" s="39"/>
      <c r="C76" s="39"/>
      <c r="D76" s="39"/>
      <c r="E76" s="39"/>
    </row>
    <row r="77" spans="1:5">
      <c r="A77" s="39"/>
      <c r="B77" s="39"/>
      <c r="C77" s="39"/>
      <c r="D77" s="39"/>
      <c r="E77" s="39"/>
    </row>
    <row r="78" spans="1:5">
      <c r="A78" s="39"/>
      <c r="B78" s="39"/>
      <c r="C78" s="39"/>
      <c r="D78" s="39"/>
      <c r="E78" s="39"/>
    </row>
    <row r="79" spans="1:5">
      <c r="A79" s="39"/>
      <c r="B79" s="39"/>
      <c r="C79" s="39"/>
      <c r="D79" s="39"/>
      <c r="E79" s="39"/>
    </row>
    <row r="80" spans="1:5">
      <c r="A80" s="39"/>
      <c r="B80" s="39"/>
      <c r="C80" s="39"/>
      <c r="D80" s="39"/>
      <c r="E80" s="39"/>
    </row>
    <row r="81" spans="1:5">
      <c r="A81" s="39"/>
      <c r="B81" s="39"/>
      <c r="C81" s="39"/>
      <c r="D81" s="39"/>
      <c r="E81" s="39"/>
    </row>
    <row r="82" spans="1:5">
      <c r="A82" s="39"/>
      <c r="B82" s="39"/>
      <c r="C82" s="39"/>
      <c r="D82" s="39"/>
      <c r="E82" s="39"/>
    </row>
    <row r="83" spans="1:5">
      <c r="A83" s="39"/>
      <c r="B83" s="39"/>
      <c r="C83" s="39"/>
      <c r="D83" s="39"/>
      <c r="E83" s="39"/>
    </row>
    <row r="84" spans="1:5">
      <c r="A84" s="39"/>
      <c r="B84" s="39"/>
      <c r="C84" s="39"/>
      <c r="D84" s="39"/>
      <c r="E84" s="39"/>
    </row>
    <row r="85" spans="1:5">
      <c r="A85" s="39"/>
      <c r="B85" s="39"/>
      <c r="C85" s="39"/>
      <c r="D85" s="39"/>
      <c r="E85" s="39"/>
    </row>
    <row r="86" spans="1:5">
      <c r="A86" s="39"/>
      <c r="B86" s="39"/>
      <c r="C86" s="39"/>
      <c r="D86" s="39"/>
      <c r="E86" s="39"/>
    </row>
    <row r="87" spans="1:5">
      <c r="A87" s="39"/>
      <c r="B87" s="39"/>
      <c r="C87" s="39"/>
      <c r="D87" s="39"/>
      <c r="E87" s="39"/>
    </row>
    <row r="88" spans="1:5">
      <c r="A88" s="39"/>
      <c r="B88" s="39"/>
      <c r="C88" s="39"/>
      <c r="D88" s="39"/>
      <c r="E88" s="39"/>
    </row>
    <row r="89" spans="1:5">
      <c r="A89" s="39"/>
      <c r="B89" s="39"/>
      <c r="C89" s="39"/>
      <c r="D89" s="39"/>
      <c r="E89" s="39"/>
    </row>
    <row r="90" spans="1:5">
      <c r="A90" s="39"/>
      <c r="B90" s="39"/>
      <c r="C90" s="39"/>
      <c r="D90" s="39"/>
      <c r="E90" s="39"/>
    </row>
    <row r="91" spans="1:5">
      <c r="A91" s="39"/>
      <c r="B91" s="39"/>
      <c r="C91" s="39"/>
      <c r="D91" s="39"/>
      <c r="E91" s="39"/>
    </row>
    <row r="92" spans="1:5">
      <c r="A92" s="39"/>
      <c r="B92" s="39"/>
      <c r="C92" s="39"/>
      <c r="D92" s="39"/>
      <c r="E92" s="39"/>
    </row>
    <row r="93" spans="1:5">
      <c r="A93" s="39"/>
      <c r="B93" s="39"/>
      <c r="C93" s="39"/>
      <c r="D93" s="39"/>
      <c r="E93" s="39"/>
    </row>
    <row r="94" spans="1:5">
      <c r="A94" s="39"/>
      <c r="B94" s="39"/>
      <c r="C94" s="39"/>
      <c r="D94" s="39"/>
      <c r="E94" s="39"/>
    </row>
    <row r="95" spans="1:5">
      <c r="A95" s="39"/>
      <c r="B95" s="39"/>
      <c r="C95" s="39"/>
      <c r="D95" s="39"/>
      <c r="E95" s="39"/>
    </row>
    <row r="96" spans="1:5">
      <c r="A96" s="39"/>
      <c r="B96" s="39"/>
      <c r="C96" s="39"/>
      <c r="D96" s="39"/>
      <c r="E96" s="39"/>
    </row>
    <row r="97" spans="1:5">
      <c r="A97" s="39"/>
      <c r="B97" s="39"/>
      <c r="C97" s="39"/>
      <c r="D97" s="39"/>
      <c r="E97" s="39"/>
    </row>
    <row r="98" spans="1:5">
      <c r="A98" s="39"/>
      <c r="B98" s="39"/>
      <c r="C98" s="39"/>
      <c r="D98" s="39"/>
      <c r="E98" s="39"/>
    </row>
    <row r="99" spans="1:5">
      <c r="A99" s="39"/>
      <c r="B99" s="39"/>
      <c r="C99" s="39"/>
      <c r="D99" s="39"/>
      <c r="E99" s="39"/>
    </row>
    <row r="100" spans="1:5">
      <c r="A100" s="39"/>
      <c r="B100" s="39"/>
      <c r="C100" s="39"/>
      <c r="D100" s="39"/>
      <c r="E100" s="39"/>
    </row>
    <row r="101" spans="1:5">
      <c r="A101" s="39"/>
      <c r="B101" s="39"/>
      <c r="C101" s="39"/>
      <c r="D101" s="39"/>
      <c r="E101" s="39"/>
    </row>
    <row r="102" spans="1:5">
      <c r="A102" s="39"/>
      <c r="B102" s="39"/>
      <c r="C102" s="39"/>
      <c r="D102" s="39"/>
      <c r="E102" s="39"/>
    </row>
    <row r="103" spans="1:5">
      <c r="A103" s="39"/>
      <c r="B103" s="39"/>
      <c r="C103" s="39"/>
      <c r="D103" s="39"/>
      <c r="E103" s="39"/>
    </row>
    <row r="104" spans="1:5">
      <c r="A104" s="39"/>
      <c r="B104" s="39"/>
      <c r="C104" s="39"/>
      <c r="D104" s="39"/>
      <c r="E104" s="39"/>
    </row>
    <row r="105" spans="1:5">
      <c r="A105" s="39"/>
      <c r="B105" s="39"/>
      <c r="C105" s="39"/>
      <c r="D105" s="39"/>
      <c r="E105" s="39"/>
    </row>
    <row r="106" spans="1:5">
      <c r="A106" s="39"/>
      <c r="B106" s="39"/>
      <c r="C106" s="39"/>
      <c r="D106" s="39"/>
      <c r="E106" s="39"/>
    </row>
    <row r="107" spans="1:5">
      <c r="A107" s="39"/>
      <c r="B107" s="39"/>
      <c r="C107" s="39"/>
      <c r="D107" s="39"/>
      <c r="E107" s="39"/>
    </row>
    <row r="108" spans="1:5">
      <c r="A108" s="39"/>
      <c r="B108" s="39"/>
      <c r="C108" s="39"/>
      <c r="D108" s="39"/>
      <c r="E108" s="39"/>
    </row>
    <row r="109" spans="1:5">
      <c r="A109" s="39"/>
      <c r="B109" s="39"/>
      <c r="C109" s="39"/>
      <c r="D109" s="39"/>
      <c r="E109" s="39"/>
    </row>
    <row r="110" spans="1:5">
      <c r="A110" s="39"/>
      <c r="B110" s="39"/>
      <c r="C110" s="39"/>
      <c r="D110" s="39"/>
      <c r="E110" s="39"/>
    </row>
    <row r="111" spans="1:5">
      <c r="A111" s="39"/>
      <c r="B111" s="39"/>
      <c r="C111" s="39"/>
      <c r="D111" s="39"/>
      <c r="E111" s="39"/>
    </row>
    <row r="112" spans="1:5">
      <c r="A112" s="39"/>
      <c r="B112" s="39"/>
      <c r="C112" s="39"/>
      <c r="D112" s="39"/>
      <c r="E112" s="39"/>
    </row>
    <row r="113" spans="1:5">
      <c r="A113" s="39"/>
      <c r="B113" s="39"/>
      <c r="C113" s="39"/>
      <c r="D113" s="39"/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>
      <c r="A116" s="39"/>
      <c r="B116" s="39"/>
      <c r="C116" s="39"/>
      <c r="D116" s="39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9"/>
      <c r="C123" s="39"/>
      <c r="D123" s="39"/>
      <c r="E123" s="39"/>
    </row>
    <row r="124" spans="1:5">
      <c r="A124" s="39"/>
      <c r="B124" s="39"/>
      <c r="C124" s="39"/>
      <c r="D124" s="39"/>
      <c r="E124" s="39"/>
    </row>
    <row r="125" spans="1:5">
      <c r="A125" s="39"/>
      <c r="B125" s="39"/>
      <c r="C125" s="39"/>
      <c r="D125" s="39"/>
      <c r="E125" s="39"/>
    </row>
    <row r="126" spans="1:5">
      <c r="A126" s="39"/>
      <c r="B126" s="39"/>
      <c r="C126" s="39"/>
      <c r="D126" s="39"/>
      <c r="E126" s="39"/>
    </row>
    <row r="127" spans="1:5">
      <c r="A127" s="39"/>
      <c r="B127" s="39"/>
      <c r="C127" s="39"/>
      <c r="D127" s="39"/>
      <c r="E127" s="39"/>
    </row>
    <row r="128" spans="1:5">
      <c r="A128" s="39"/>
      <c r="B128" s="39"/>
      <c r="C128" s="39"/>
      <c r="D128" s="39"/>
      <c r="E128" s="39"/>
    </row>
    <row r="129" spans="1:5">
      <c r="A129" s="39"/>
      <c r="B129" s="39"/>
      <c r="C129" s="39"/>
      <c r="D129" s="39"/>
      <c r="E129" s="39"/>
    </row>
    <row r="130" spans="1:5">
      <c r="A130" s="39"/>
      <c r="B130" s="39"/>
      <c r="C130" s="39"/>
      <c r="D130" s="39"/>
      <c r="E130" s="39"/>
    </row>
    <row r="131" spans="1:5">
      <c r="A131" s="39"/>
      <c r="B131" s="39"/>
      <c r="C131" s="39"/>
      <c r="D131" s="39"/>
      <c r="E131" s="39"/>
    </row>
    <row r="132" spans="1:5">
      <c r="A132" s="39"/>
      <c r="B132" s="39"/>
      <c r="C132" s="39"/>
      <c r="D132" s="39"/>
      <c r="E132" s="39"/>
    </row>
    <row r="133" spans="1:5">
      <c r="A133" s="39"/>
      <c r="B133" s="39"/>
      <c r="C133" s="39"/>
      <c r="D133" s="39"/>
      <c r="E133" s="39"/>
    </row>
    <row r="134" spans="1:5">
      <c r="A134" s="39"/>
      <c r="B134" s="39"/>
      <c r="C134" s="39"/>
      <c r="D134" s="39"/>
      <c r="E134" s="39"/>
    </row>
    <row r="135" spans="1:5">
      <c r="A135" s="39"/>
      <c r="B135" s="39"/>
      <c r="C135" s="39"/>
      <c r="D135" s="39"/>
      <c r="E135" s="39"/>
    </row>
    <row r="136" spans="1:5">
      <c r="A136" s="39"/>
      <c r="B136" s="39"/>
      <c r="C136" s="39"/>
      <c r="D136" s="39"/>
      <c r="E136" s="39"/>
    </row>
    <row r="137" spans="1:5">
      <c r="A137" s="39"/>
      <c r="B137" s="39"/>
      <c r="C137" s="39"/>
      <c r="D137" s="39"/>
      <c r="E137" s="39"/>
    </row>
    <row r="138" spans="1:5">
      <c r="A138" s="39"/>
      <c r="B138" s="39"/>
      <c r="C138" s="39"/>
      <c r="D138" s="39"/>
      <c r="E138" s="39"/>
    </row>
    <row r="139" spans="1:5">
      <c r="A139" s="39"/>
      <c r="B139" s="39"/>
      <c r="C139" s="39"/>
      <c r="D139" s="39"/>
      <c r="E139" s="39"/>
    </row>
    <row r="140" spans="1:5">
      <c r="A140" s="39"/>
      <c r="B140" s="39"/>
      <c r="C140" s="39"/>
      <c r="D140" s="39"/>
      <c r="E140" s="39"/>
    </row>
    <row r="141" spans="1:5">
      <c r="A141" s="39"/>
      <c r="B141" s="39"/>
      <c r="C141" s="39"/>
      <c r="D141" s="39"/>
      <c r="E141" s="39"/>
    </row>
    <row r="142" spans="1:5">
      <c r="A142" s="39"/>
      <c r="B142" s="39"/>
      <c r="C142" s="39"/>
      <c r="D142" s="39"/>
      <c r="E142" s="39"/>
    </row>
    <row r="143" spans="1:5">
      <c r="A143" s="39"/>
      <c r="B143" s="39"/>
      <c r="C143" s="39"/>
      <c r="D143" s="39"/>
      <c r="E143" s="39"/>
    </row>
    <row r="144" spans="1:5">
      <c r="A144" s="39"/>
      <c r="B144" s="39"/>
      <c r="C144" s="39"/>
      <c r="D144" s="39"/>
      <c r="E144" s="39"/>
    </row>
    <row r="145" spans="1:5">
      <c r="A145" s="39"/>
      <c r="B145" s="39"/>
      <c r="C145" s="39"/>
      <c r="D145" s="39"/>
      <c r="E145" s="39"/>
    </row>
    <row r="146" spans="1:5">
      <c r="A146" s="39"/>
      <c r="B146" s="39"/>
      <c r="C146" s="39"/>
      <c r="D146" s="39"/>
      <c r="E146" s="39"/>
    </row>
    <row r="147" spans="1:5">
      <c r="A147" s="39"/>
      <c r="B147" s="39"/>
      <c r="C147" s="39"/>
      <c r="D147" s="39"/>
      <c r="E147" s="39"/>
    </row>
    <row r="148" spans="1:5">
      <c r="A148" s="39"/>
      <c r="B148" s="39"/>
      <c r="C148" s="39"/>
      <c r="D148" s="39"/>
      <c r="E148" s="39"/>
    </row>
    <row r="149" spans="1:5">
      <c r="A149" s="39"/>
      <c r="B149" s="39"/>
      <c r="C149" s="39"/>
      <c r="D149" s="39"/>
      <c r="E149" s="39"/>
    </row>
    <row r="150" spans="1:5">
      <c r="A150" s="39"/>
      <c r="B150" s="39"/>
      <c r="C150" s="39"/>
      <c r="D150" s="39"/>
      <c r="E150" s="39"/>
    </row>
    <row r="151" spans="1:5">
      <c r="A151" s="39"/>
      <c r="B151" s="39"/>
      <c r="C151" s="39"/>
      <c r="D151" s="39"/>
      <c r="E151" s="39"/>
    </row>
    <row r="152" spans="1:5">
      <c r="A152" s="39"/>
      <c r="B152" s="39"/>
      <c r="C152" s="39"/>
      <c r="D152" s="39"/>
      <c r="E152" s="39"/>
    </row>
    <row r="153" spans="1:5">
      <c r="A153" s="39"/>
      <c r="B153" s="39"/>
      <c r="C153" s="39"/>
      <c r="D153" s="39"/>
      <c r="E153" s="39"/>
    </row>
    <row r="154" spans="1:5">
      <c r="A154" s="39"/>
      <c r="B154" s="39"/>
      <c r="C154" s="39"/>
      <c r="D154" s="39"/>
      <c r="E154" s="39"/>
    </row>
    <row r="155" spans="1:5">
      <c r="A155" s="39"/>
      <c r="B155" s="39"/>
      <c r="C155" s="39"/>
      <c r="D155" s="39"/>
      <c r="E155" s="39"/>
    </row>
    <row r="156" spans="1:5">
      <c r="A156" s="39"/>
      <c r="B156" s="39"/>
      <c r="C156" s="39"/>
      <c r="D156" s="39"/>
      <c r="E156" s="39"/>
    </row>
    <row r="157" spans="1:5">
      <c r="A157" s="39"/>
      <c r="B157" s="39"/>
      <c r="C157" s="39"/>
      <c r="D157" s="39"/>
      <c r="E157" s="39"/>
    </row>
    <row r="158" spans="1:5">
      <c r="A158" s="39"/>
      <c r="B158" s="39"/>
      <c r="C158" s="39"/>
      <c r="D158" s="39"/>
      <c r="E158" s="39"/>
    </row>
    <row r="159" spans="1:5">
      <c r="A159" s="39"/>
      <c r="B159" s="39"/>
      <c r="C159" s="39"/>
      <c r="D159" s="39"/>
      <c r="E159" s="39"/>
    </row>
    <row r="160" spans="1:5">
      <c r="A160" s="39"/>
      <c r="B160" s="39"/>
      <c r="C160" s="39"/>
      <c r="D160" s="39"/>
      <c r="E160" s="39"/>
    </row>
    <row r="161" spans="1:5">
      <c r="A161" s="39"/>
      <c r="B161" s="39"/>
      <c r="C161" s="39"/>
      <c r="D161" s="39"/>
      <c r="E161" s="39"/>
    </row>
    <row r="162" spans="1:5">
      <c r="A162" s="39"/>
      <c r="B162" s="39"/>
      <c r="C162" s="39"/>
      <c r="D162" s="39"/>
      <c r="E162" s="39"/>
    </row>
    <row r="163" spans="1:5">
      <c r="A163" s="39"/>
      <c r="B163" s="39"/>
      <c r="C163" s="39"/>
      <c r="D163" s="39"/>
      <c r="E163" s="39"/>
    </row>
    <row r="164" spans="1:5">
      <c r="A164" s="39"/>
      <c r="B164" s="39"/>
      <c r="C164" s="39"/>
      <c r="D164" s="39"/>
      <c r="E164" s="39"/>
    </row>
  </sheetData>
  <mergeCells count="2">
    <mergeCell ref="A1:E1"/>
    <mergeCell ref="A2:E2"/>
  </mergeCells>
  <printOptions horizontalCentered="1"/>
  <pageMargins left="0.55000000000000004" right="0.8" top="1" bottom="0.5" header="0" footer="0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4"/>
  <sheetViews>
    <sheetView view="pageBreakPreview" zoomScaleSheetLayoutView="100" workbookViewId="0">
      <selection activeCell="K9" sqref="K9"/>
    </sheetView>
  </sheetViews>
  <sheetFormatPr defaultRowHeight="12.75"/>
  <cols>
    <col min="1" max="1" width="4" style="64" customWidth="1"/>
    <col min="2" max="2" width="6" style="64" customWidth="1"/>
    <col min="3" max="3" width="26.28515625" style="64" customWidth="1"/>
    <col min="4" max="8" width="10.7109375" style="64" customWidth="1"/>
    <col min="9" max="16384" width="9.140625" style="64"/>
  </cols>
  <sheetData>
    <row r="1" spans="2:12" ht="15" customHeight="1">
      <c r="B1" s="1588" t="s">
        <v>675</v>
      </c>
      <c r="C1" s="1588"/>
      <c r="D1" s="1588"/>
      <c r="E1" s="1588"/>
      <c r="F1" s="1588"/>
      <c r="G1" s="1588"/>
      <c r="H1" s="1588"/>
    </row>
    <row r="2" spans="2:12" ht="15" customHeight="1">
      <c r="B2" s="1589" t="s">
        <v>697</v>
      </c>
      <c r="C2" s="1589"/>
      <c r="D2" s="1589"/>
      <c r="E2" s="1589"/>
      <c r="F2" s="1589"/>
      <c r="G2" s="1589"/>
      <c r="H2" s="1589"/>
    </row>
    <row r="3" spans="2:12" ht="15" customHeight="1" thickBot="1">
      <c r="B3" s="1590" t="s">
        <v>43</v>
      </c>
      <c r="C3" s="1590"/>
      <c r="D3" s="1590"/>
      <c r="E3" s="1590"/>
      <c r="F3" s="1590"/>
      <c r="G3" s="1590"/>
      <c r="H3" s="1590"/>
    </row>
    <row r="4" spans="2:12" ht="15" customHeight="1" thickTop="1">
      <c r="B4" s="545"/>
      <c r="C4" s="546"/>
      <c r="D4" s="1591" t="str">
        <f>'X-China'!D4:F4</f>
        <v>Ten Months</v>
      </c>
      <c r="E4" s="1591"/>
      <c r="F4" s="1591"/>
      <c r="G4" s="1592" t="s">
        <v>4</v>
      </c>
      <c r="H4" s="1593"/>
    </row>
    <row r="5" spans="2:12" ht="15" customHeight="1">
      <c r="B5" s="547"/>
      <c r="C5" s="548"/>
      <c r="D5" s="549" t="s">
        <v>5</v>
      </c>
      <c r="E5" s="550" t="s">
        <v>617</v>
      </c>
      <c r="F5" s="550" t="s">
        <v>618</v>
      </c>
      <c r="G5" s="550" t="s">
        <v>617</v>
      </c>
      <c r="H5" s="502" t="s">
        <v>618</v>
      </c>
    </row>
    <row r="6" spans="2:12" ht="15" customHeight="1">
      <c r="B6" s="551"/>
      <c r="C6" s="552" t="s">
        <v>619</v>
      </c>
      <c r="D6" s="553">
        <v>12843.082526000002</v>
      </c>
      <c r="E6" s="553">
        <v>14633.13377</v>
      </c>
      <c r="F6" s="553">
        <v>13304.836876999998</v>
      </c>
      <c r="G6" s="554">
        <v>13.937862973130891</v>
      </c>
      <c r="H6" s="555">
        <v>-9.0773235171484572</v>
      </c>
    </row>
    <row r="7" spans="2:12" ht="15" customHeight="1">
      <c r="B7" s="556">
        <v>1</v>
      </c>
      <c r="C7" s="557" t="s">
        <v>698</v>
      </c>
      <c r="D7" s="558">
        <v>71.485039</v>
      </c>
      <c r="E7" s="558">
        <v>79.936612999999994</v>
      </c>
      <c r="F7" s="558">
        <v>140.21073800000002</v>
      </c>
      <c r="G7" s="559">
        <v>11.822857087620804</v>
      </c>
      <c r="H7" s="560">
        <v>75.402400399426512</v>
      </c>
      <c r="J7" s="64" t="s">
        <v>232</v>
      </c>
    </row>
    <row r="8" spans="2:12" ht="15" customHeight="1">
      <c r="B8" s="556">
        <v>2</v>
      </c>
      <c r="C8" s="557" t="s">
        <v>636</v>
      </c>
      <c r="D8" s="558">
        <v>54.202154000000007</v>
      </c>
      <c r="E8" s="558">
        <v>173.64127100000002</v>
      </c>
      <c r="F8" s="558">
        <v>124.35762100000002</v>
      </c>
      <c r="G8" s="559">
        <v>220.35861711326083</v>
      </c>
      <c r="H8" s="560">
        <v>-28.382451773230798</v>
      </c>
    </row>
    <row r="9" spans="2:12" ht="15" customHeight="1">
      <c r="B9" s="556">
        <v>3</v>
      </c>
      <c r="C9" s="557" t="s">
        <v>683</v>
      </c>
      <c r="D9" s="558">
        <v>182.68568099999999</v>
      </c>
      <c r="E9" s="558">
        <v>264.82959699999998</v>
      </c>
      <c r="F9" s="558">
        <v>291.59465899999998</v>
      </c>
      <c r="G9" s="559">
        <v>44.964616575504891</v>
      </c>
      <c r="H9" s="560">
        <v>10.106522195100425</v>
      </c>
    </row>
    <row r="10" spans="2:12" ht="15" customHeight="1">
      <c r="B10" s="556">
        <v>4</v>
      </c>
      <c r="C10" s="557" t="s">
        <v>699</v>
      </c>
      <c r="D10" s="558">
        <v>0</v>
      </c>
      <c r="E10" s="558">
        <v>0</v>
      </c>
      <c r="F10" s="558">
        <v>0</v>
      </c>
      <c r="G10" s="559" t="s">
        <v>25</v>
      </c>
      <c r="H10" s="560" t="s">
        <v>25</v>
      </c>
    </row>
    <row r="11" spans="2:12" ht="15" customHeight="1">
      <c r="B11" s="556">
        <v>5</v>
      </c>
      <c r="C11" s="557" t="s">
        <v>651</v>
      </c>
      <c r="D11" s="558">
        <v>1706.3825200000001</v>
      </c>
      <c r="E11" s="558">
        <v>2090.709386</v>
      </c>
      <c r="F11" s="558">
        <v>1918.634714</v>
      </c>
      <c r="G11" s="559">
        <v>22.522902191942279</v>
      </c>
      <c r="H11" s="560">
        <v>-8.230444324412673</v>
      </c>
      <c r="L11" s="510"/>
    </row>
    <row r="12" spans="2:12" ht="15" customHeight="1">
      <c r="B12" s="556">
        <v>6</v>
      </c>
      <c r="C12" s="557" t="s">
        <v>654</v>
      </c>
      <c r="D12" s="558">
        <v>953.57142600000009</v>
      </c>
      <c r="E12" s="558">
        <v>626.355053</v>
      </c>
      <c r="F12" s="558">
        <v>662.67701499999998</v>
      </c>
      <c r="G12" s="559">
        <v>-34.314825725493165</v>
      </c>
      <c r="H12" s="560">
        <v>5.7989413234605109</v>
      </c>
      <c r="J12" s="64" t="s">
        <v>232</v>
      </c>
      <c r="L12" s="510"/>
    </row>
    <row r="13" spans="2:12" ht="15" customHeight="1">
      <c r="B13" s="556">
        <v>7</v>
      </c>
      <c r="C13" s="557" t="s">
        <v>685</v>
      </c>
      <c r="D13" s="558">
        <v>3303.3738450000001</v>
      </c>
      <c r="E13" s="558">
        <v>3694.7406489999998</v>
      </c>
      <c r="F13" s="558">
        <v>3224.6449780000003</v>
      </c>
      <c r="G13" s="559">
        <v>11.847487519233525</v>
      </c>
      <c r="H13" s="560">
        <v>-12.723373997231263</v>
      </c>
      <c r="L13" s="510"/>
    </row>
    <row r="14" spans="2:12" ht="15" customHeight="1">
      <c r="B14" s="556">
        <v>8</v>
      </c>
      <c r="C14" s="557" t="s">
        <v>686</v>
      </c>
      <c r="D14" s="558">
        <v>225.70508199999998</v>
      </c>
      <c r="E14" s="558">
        <v>175.75711700000002</v>
      </c>
      <c r="F14" s="558">
        <v>205.67995099999999</v>
      </c>
      <c r="G14" s="559">
        <v>-22.129747614632777</v>
      </c>
      <c r="H14" s="560">
        <v>17.02510516259774</v>
      </c>
    </row>
    <row r="15" spans="2:12" ht="15" customHeight="1">
      <c r="B15" s="556">
        <v>9</v>
      </c>
      <c r="C15" s="557" t="s">
        <v>700</v>
      </c>
      <c r="D15" s="558">
        <v>86.98195699999998</v>
      </c>
      <c r="E15" s="558">
        <v>174.31129900000002</v>
      </c>
      <c r="F15" s="558">
        <v>222.31016499999998</v>
      </c>
      <c r="G15" s="559">
        <v>100.39937593034387</v>
      </c>
      <c r="H15" s="560">
        <v>27.536290691058383</v>
      </c>
    </row>
    <row r="16" spans="2:12" ht="15" customHeight="1">
      <c r="B16" s="556">
        <v>10</v>
      </c>
      <c r="C16" s="557" t="s">
        <v>689</v>
      </c>
      <c r="D16" s="558">
        <v>526.26645600000006</v>
      </c>
      <c r="E16" s="558">
        <v>336.707381</v>
      </c>
      <c r="F16" s="558">
        <v>309.150801</v>
      </c>
      <c r="G16" s="559">
        <v>-36.019600496825134</v>
      </c>
      <c r="H16" s="560">
        <v>-8.184133035087811</v>
      </c>
    </row>
    <row r="17" spans="2:8" ht="15" customHeight="1">
      <c r="B17" s="556">
        <v>11</v>
      </c>
      <c r="C17" s="557" t="s">
        <v>690</v>
      </c>
      <c r="D17" s="558">
        <v>174.97762700000001</v>
      </c>
      <c r="E17" s="558">
        <v>530.99302799999998</v>
      </c>
      <c r="F17" s="558">
        <v>200.80419299999997</v>
      </c>
      <c r="G17" s="559">
        <v>203.46338392164841</v>
      </c>
      <c r="H17" s="560">
        <v>-62.183271265098419</v>
      </c>
    </row>
    <row r="18" spans="2:8" ht="15" customHeight="1">
      <c r="B18" s="556">
        <v>12</v>
      </c>
      <c r="C18" s="557" t="s">
        <v>701</v>
      </c>
      <c r="D18" s="558">
        <v>5557.4507390000008</v>
      </c>
      <c r="E18" s="558">
        <v>6485.152376</v>
      </c>
      <c r="F18" s="558">
        <v>6004.7720419999987</v>
      </c>
      <c r="G18" s="559">
        <v>16.692934954686223</v>
      </c>
      <c r="H18" s="560">
        <v>-7.407386999537195</v>
      </c>
    </row>
    <row r="19" spans="2:8" ht="15" customHeight="1">
      <c r="B19" s="551"/>
      <c r="C19" s="552" t="s">
        <v>671</v>
      </c>
      <c r="D19" s="561">
        <v>9513.6958549999981</v>
      </c>
      <c r="E19" s="561">
        <v>8633.0827299999983</v>
      </c>
      <c r="F19" s="561">
        <v>10672.57908</v>
      </c>
      <c r="G19" s="559">
        <v>-9.256267368871022</v>
      </c>
      <c r="H19" s="560">
        <v>23.624195594845204</v>
      </c>
    </row>
    <row r="20" spans="2:8" ht="15" customHeight="1" thickBot="1">
      <c r="B20" s="562"/>
      <c r="C20" s="563" t="s">
        <v>702</v>
      </c>
      <c r="D20" s="563">
        <v>22356.778381</v>
      </c>
      <c r="E20" s="563">
        <v>23266.216499999999</v>
      </c>
      <c r="F20" s="563">
        <v>23977.415957000001</v>
      </c>
      <c r="G20" s="564">
        <v>4.0678406499430508</v>
      </c>
      <c r="H20" s="565">
        <v>3.0567903337442175</v>
      </c>
    </row>
    <row r="21" spans="2:8" ht="13.5" thickTop="1">
      <c r="B21" s="64" t="s">
        <v>674</v>
      </c>
    </row>
    <row r="23" spans="2:8">
      <c r="D23" s="566"/>
      <c r="E23" s="510"/>
    </row>
    <row r="24" spans="2:8">
      <c r="D24" s="544"/>
      <c r="E24" s="544"/>
      <c r="F24" s="544"/>
      <c r="G24" s="544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1"/>
  <sheetViews>
    <sheetView view="pageBreakPreview" topLeftCell="B1" zoomScaleSheetLayoutView="100" workbookViewId="0">
      <selection activeCell="B2" sqref="B2:H2"/>
    </sheetView>
  </sheetViews>
  <sheetFormatPr defaultRowHeight="12.75"/>
  <cols>
    <col min="1" max="1" width="9.140625" style="64"/>
    <col min="2" max="2" width="6.140625" style="64" customWidth="1"/>
    <col min="3" max="3" width="29.42578125" style="64" bestFit="1" customWidth="1"/>
    <col min="4" max="6" width="11.7109375" style="64" customWidth="1"/>
    <col min="7" max="7" width="9" style="64" customWidth="1"/>
    <col min="8" max="16" width="8.42578125" style="64" customWidth="1"/>
    <col min="17" max="18" width="9.140625" style="64"/>
    <col min="19" max="19" width="10.28515625" style="64" customWidth="1"/>
    <col min="20" max="16384" width="9.140625" style="64"/>
  </cols>
  <sheetData>
    <row r="1" spans="2:22">
      <c r="B1" s="1588" t="s">
        <v>696</v>
      </c>
      <c r="C1" s="1588"/>
      <c r="D1" s="1588"/>
      <c r="E1" s="1588"/>
      <c r="F1" s="1588"/>
      <c r="G1" s="1588"/>
      <c r="H1" s="1588"/>
      <c r="I1" s="435"/>
      <c r="J1" s="435"/>
      <c r="K1" s="435"/>
      <c r="L1" s="435"/>
      <c r="M1" s="435"/>
      <c r="N1" s="435"/>
      <c r="O1" s="435"/>
      <c r="P1" s="435"/>
    </row>
    <row r="2" spans="2:22" ht="15" customHeight="1">
      <c r="B2" s="1594" t="s">
        <v>81</v>
      </c>
      <c r="C2" s="1594"/>
      <c r="D2" s="1594"/>
      <c r="E2" s="1594"/>
      <c r="F2" s="1594"/>
      <c r="G2" s="1594"/>
      <c r="H2" s="1594"/>
      <c r="I2" s="567"/>
      <c r="J2" s="567"/>
      <c r="K2" s="567"/>
      <c r="L2" s="567"/>
      <c r="M2" s="567"/>
      <c r="N2" s="567"/>
      <c r="O2" s="567"/>
      <c r="P2" s="567"/>
    </row>
    <row r="3" spans="2:22" ht="15" customHeight="1" thickBot="1">
      <c r="B3" s="1595" t="s">
        <v>43</v>
      </c>
      <c r="C3" s="1595"/>
      <c r="D3" s="1595"/>
      <c r="E3" s="1595"/>
      <c r="F3" s="1595"/>
      <c r="G3" s="1595"/>
      <c r="H3" s="1595"/>
      <c r="I3" s="568"/>
      <c r="J3" s="568"/>
      <c r="K3" s="568"/>
      <c r="L3" s="568"/>
      <c r="M3" s="568"/>
      <c r="N3" s="568"/>
      <c r="O3" s="568"/>
      <c r="P3" s="568"/>
    </row>
    <row r="4" spans="2:22" ht="15" customHeight="1" thickTop="1">
      <c r="B4" s="569"/>
      <c r="C4" s="570"/>
      <c r="D4" s="1596" t="str">
        <f>'X-Other'!D4:F4</f>
        <v>Ten Months</v>
      </c>
      <c r="E4" s="1596"/>
      <c r="F4" s="1596"/>
      <c r="G4" s="1597" t="s">
        <v>4</v>
      </c>
      <c r="H4" s="1598"/>
      <c r="I4" s="571"/>
      <c r="J4" s="571"/>
      <c r="K4" s="571"/>
      <c r="L4" s="571"/>
      <c r="M4" s="571"/>
      <c r="N4" s="571"/>
      <c r="O4" s="571"/>
      <c r="P4" s="571"/>
    </row>
    <row r="5" spans="2:22" ht="15" customHeight="1">
      <c r="B5" s="572"/>
      <c r="C5" s="573"/>
      <c r="D5" s="574" t="s">
        <v>5</v>
      </c>
      <c r="E5" s="575" t="s">
        <v>617</v>
      </c>
      <c r="F5" s="575" t="s">
        <v>618</v>
      </c>
      <c r="G5" s="575" t="s">
        <v>617</v>
      </c>
      <c r="H5" s="502" t="s">
        <v>618</v>
      </c>
      <c r="I5" s="576"/>
      <c r="J5" s="576"/>
      <c r="K5" s="576"/>
      <c r="L5" s="576"/>
      <c r="M5" s="576"/>
      <c r="N5" s="576"/>
      <c r="O5" s="576"/>
      <c r="P5" s="576"/>
    </row>
    <row r="6" spans="2:22" ht="15" customHeight="1">
      <c r="B6" s="577"/>
      <c r="C6" s="578" t="s">
        <v>619</v>
      </c>
      <c r="D6" s="579">
        <v>309466.935168</v>
      </c>
      <c r="E6" s="579">
        <v>283901.34942800005</v>
      </c>
      <c r="F6" s="579">
        <v>421186.54548999999</v>
      </c>
      <c r="G6" s="579">
        <v>-8.2611687501028825</v>
      </c>
      <c r="H6" s="580">
        <v>48.356654992517633</v>
      </c>
      <c r="I6" s="581"/>
      <c r="J6" s="581"/>
      <c r="K6" s="581"/>
      <c r="L6" s="581"/>
      <c r="M6" s="581"/>
      <c r="N6" s="581"/>
      <c r="O6" s="581"/>
      <c r="P6" s="581"/>
    </row>
    <row r="7" spans="2:22" ht="15" customHeight="1">
      <c r="B7" s="582">
        <v>1</v>
      </c>
      <c r="C7" s="583" t="s">
        <v>704</v>
      </c>
      <c r="D7" s="584">
        <v>7434.8231159999996</v>
      </c>
      <c r="E7" s="584">
        <v>7154.4126429999997</v>
      </c>
      <c r="F7" s="584">
        <v>13284.728980000002</v>
      </c>
      <c r="G7" s="584">
        <v>-3.7715823043126164</v>
      </c>
      <c r="H7" s="585">
        <v>85.685808785407545</v>
      </c>
      <c r="I7" s="586"/>
      <c r="J7" s="586"/>
      <c r="K7" s="586"/>
      <c r="L7" s="586"/>
      <c r="M7" s="586"/>
      <c r="N7" s="586"/>
      <c r="O7" s="586"/>
      <c r="P7" s="586"/>
    </row>
    <row r="8" spans="2:22" ht="15" customHeight="1">
      <c r="B8" s="582">
        <v>2</v>
      </c>
      <c r="C8" s="583" t="s">
        <v>705</v>
      </c>
      <c r="D8" s="584">
        <v>2523.3741690000006</v>
      </c>
      <c r="E8" s="584">
        <v>2362.1430260000002</v>
      </c>
      <c r="F8" s="584">
        <v>2948.3706870000001</v>
      </c>
      <c r="G8" s="584">
        <v>-6.3895059631166617</v>
      </c>
      <c r="H8" s="585">
        <v>24.817619193563601</v>
      </c>
      <c r="I8" s="586"/>
      <c r="J8" s="586"/>
      <c r="K8" s="586"/>
      <c r="L8" s="586"/>
      <c r="M8" s="586"/>
      <c r="N8" s="586"/>
      <c r="O8" s="586"/>
      <c r="P8" s="586"/>
    </row>
    <row r="9" spans="2:22" ht="15" customHeight="1">
      <c r="B9" s="582">
        <v>3</v>
      </c>
      <c r="C9" s="583" t="s">
        <v>706</v>
      </c>
      <c r="D9" s="584">
        <v>4053.6604580000003</v>
      </c>
      <c r="E9" s="584">
        <v>3790.2767170000006</v>
      </c>
      <c r="F9" s="584">
        <v>4806.2497590000003</v>
      </c>
      <c r="G9" s="584">
        <v>-6.4974297608031151</v>
      </c>
      <c r="H9" s="585">
        <v>26.80471949299104</v>
      </c>
      <c r="I9" s="586"/>
      <c r="J9" s="586"/>
      <c r="K9" s="586"/>
      <c r="L9" s="586"/>
      <c r="M9" s="586"/>
      <c r="N9" s="586"/>
      <c r="O9" s="586"/>
      <c r="P9" s="586"/>
    </row>
    <row r="10" spans="2:22" ht="15" customHeight="1">
      <c r="B10" s="582">
        <v>4</v>
      </c>
      <c r="C10" s="583" t="s">
        <v>707</v>
      </c>
      <c r="D10" s="584">
        <v>440.89246199999997</v>
      </c>
      <c r="E10" s="584">
        <v>233.430972</v>
      </c>
      <c r="F10" s="584">
        <v>730.94102699999996</v>
      </c>
      <c r="G10" s="584">
        <v>-47.054896121131684</v>
      </c>
      <c r="H10" s="509">
        <v>213.12941069362466</v>
      </c>
      <c r="I10" s="586"/>
      <c r="J10" s="586"/>
      <c r="K10" s="586"/>
      <c r="L10" s="586"/>
      <c r="M10" s="586"/>
      <c r="N10" s="586"/>
      <c r="O10" s="586"/>
      <c r="P10" s="586"/>
    </row>
    <row r="11" spans="2:22" ht="15" customHeight="1">
      <c r="B11" s="582">
        <v>5</v>
      </c>
      <c r="C11" s="583" t="s">
        <v>708</v>
      </c>
      <c r="D11" s="584">
        <v>1415.2377730000001</v>
      </c>
      <c r="E11" s="584">
        <v>1434.0827859999999</v>
      </c>
      <c r="F11" s="584">
        <v>1502.6481840000001</v>
      </c>
      <c r="G11" s="584">
        <v>1.3315792836741736</v>
      </c>
      <c r="H11" s="585">
        <v>4.781132488958022</v>
      </c>
      <c r="I11" s="586"/>
      <c r="J11" s="586"/>
      <c r="K11" s="586"/>
      <c r="L11" s="586"/>
      <c r="M11" s="586"/>
      <c r="N11" s="586"/>
      <c r="O11" s="586"/>
      <c r="P11" s="586"/>
    </row>
    <row r="12" spans="2:22" ht="15" customHeight="1">
      <c r="B12" s="582">
        <v>6</v>
      </c>
      <c r="C12" s="583" t="s">
        <v>709</v>
      </c>
      <c r="D12" s="584">
        <v>8425.0869490000005</v>
      </c>
      <c r="E12" s="584">
        <v>7996.2218480000001</v>
      </c>
      <c r="F12" s="584">
        <v>16020.144714000002</v>
      </c>
      <c r="G12" s="584">
        <v>-5.0903344214258084</v>
      </c>
      <c r="H12" s="585">
        <v>100.34642633141715</v>
      </c>
      <c r="I12" s="586"/>
      <c r="J12" s="586"/>
      <c r="K12" s="586"/>
      <c r="L12" s="586"/>
      <c r="M12" s="586"/>
      <c r="N12" s="586"/>
      <c r="O12" s="586"/>
      <c r="P12" s="586"/>
    </row>
    <row r="13" spans="2:22" ht="15" customHeight="1">
      <c r="B13" s="582">
        <v>7</v>
      </c>
      <c r="C13" s="583" t="s">
        <v>710</v>
      </c>
      <c r="D13" s="584">
        <v>5475.220499</v>
      </c>
      <c r="E13" s="584">
        <v>1482.602533</v>
      </c>
      <c r="F13" s="584">
        <v>908.53413499999999</v>
      </c>
      <c r="G13" s="584">
        <v>-72.9215922304721</v>
      </c>
      <c r="H13" s="585">
        <v>-38.720316822769121</v>
      </c>
      <c r="I13" s="586"/>
      <c r="J13" s="586"/>
      <c r="K13" s="586"/>
      <c r="L13" s="586"/>
      <c r="M13" s="586"/>
      <c r="N13" s="586"/>
      <c r="O13" s="586"/>
      <c r="P13" s="586"/>
    </row>
    <row r="14" spans="2:22" ht="15" customHeight="1">
      <c r="B14" s="582">
        <v>8</v>
      </c>
      <c r="C14" s="583" t="s">
        <v>627</v>
      </c>
      <c r="D14" s="584">
        <v>2489.4474649999997</v>
      </c>
      <c r="E14" s="584">
        <v>2623.8896989999998</v>
      </c>
      <c r="F14" s="584">
        <v>3168.6675959999998</v>
      </c>
      <c r="G14" s="584">
        <v>5.4004848822949612</v>
      </c>
      <c r="H14" s="585">
        <v>20.762225531340817</v>
      </c>
      <c r="I14" s="586"/>
      <c r="J14" s="586"/>
      <c r="K14" s="586"/>
      <c r="L14" s="586"/>
      <c r="M14" s="586"/>
      <c r="N14" s="586"/>
      <c r="O14" s="586"/>
      <c r="P14" s="586"/>
      <c r="T14" s="544"/>
      <c r="U14" s="544"/>
      <c r="V14" s="544"/>
    </row>
    <row r="15" spans="2:22" ht="15" customHeight="1">
      <c r="B15" s="582">
        <v>9</v>
      </c>
      <c r="C15" s="583" t="s">
        <v>711</v>
      </c>
      <c r="D15" s="584">
        <v>5524.3690430000006</v>
      </c>
      <c r="E15" s="584">
        <v>8537.9171480000005</v>
      </c>
      <c r="F15" s="584">
        <v>8257.9688110000006</v>
      </c>
      <c r="G15" s="584">
        <v>54.55008674372516</v>
      </c>
      <c r="H15" s="585">
        <v>-3.278883270325224</v>
      </c>
      <c r="I15" s="586"/>
      <c r="J15" s="586"/>
      <c r="K15" s="586"/>
      <c r="L15" s="586"/>
      <c r="M15" s="586"/>
      <c r="N15" s="586"/>
      <c r="O15" s="586"/>
      <c r="P15" s="586"/>
    </row>
    <row r="16" spans="2:22" ht="15" customHeight="1">
      <c r="B16" s="582">
        <v>10</v>
      </c>
      <c r="C16" s="583" t="s">
        <v>712</v>
      </c>
      <c r="D16" s="584">
        <v>5323.7351480000007</v>
      </c>
      <c r="E16" s="584">
        <v>6079.2228089999999</v>
      </c>
      <c r="F16" s="584">
        <v>3831.7548189999998</v>
      </c>
      <c r="G16" s="584">
        <v>14.190932493773985</v>
      </c>
      <c r="H16" s="585">
        <v>-36.969659784022568</v>
      </c>
      <c r="I16" s="586"/>
      <c r="J16" s="586"/>
      <c r="K16" s="586"/>
      <c r="L16" s="586"/>
      <c r="M16" s="586"/>
      <c r="N16" s="586"/>
      <c r="O16" s="586"/>
      <c r="P16" s="586"/>
    </row>
    <row r="17" spans="2:22" ht="15" customHeight="1">
      <c r="B17" s="582">
        <v>11</v>
      </c>
      <c r="C17" s="583" t="s">
        <v>713</v>
      </c>
      <c r="D17" s="584">
        <v>186.57066</v>
      </c>
      <c r="E17" s="584">
        <v>231.85668699999999</v>
      </c>
      <c r="F17" s="584">
        <v>323.98175600000002</v>
      </c>
      <c r="G17" s="584">
        <v>24.272855656939839</v>
      </c>
      <c r="H17" s="585">
        <v>39.733626056685637</v>
      </c>
      <c r="I17" s="586"/>
      <c r="J17" s="586"/>
      <c r="K17" s="586"/>
      <c r="L17" s="586"/>
      <c r="M17" s="586"/>
      <c r="N17" s="586"/>
      <c r="O17" s="586"/>
      <c r="P17" s="586"/>
    </row>
    <row r="18" spans="2:22" ht="15" customHeight="1">
      <c r="B18" s="582">
        <v>12</v>
      </c>
      <c r="C18" s="583" t="s">
        <v>714</v>
      </c>
      <c r="D18" s="584">
        <v>1570.0760710000002</v>
      </c>
      <c r="E18" s="584">
        <v>1652.9121009999999</v>
      </c>
      <c r="F18" s="584">
        <v>2185.9137759999999</v>
      </c>
      <c r="G18" s="584">
        <v>5.2759246211070803</v>
      </c>
      <c r="H18" s="585">
        <v>32.246220151545742</v>
      </c>
      <c r="I18" s="586"/>
      <c r="J18" s="586"/>
      <c r="K18" s="586"/>
      <c r="L18" s="586"/>
      <c r="M18" s="586"/>
      <c r="N18" s="586"/>
      <c r="O18" s="586"/>
      <c r="P18" s="586"/>
      <c r="U18" s="544"/>
      <c r="V18" s="544"/>
    </row>
    <row r="19" spans="2:22" ht="15" customHeight="1">
      <c r="B19" s="582">
        <v>13</v>
      </c>
      <c r="C19" s="583" t="s">
        <v>715</v>
      </c>
      <c r="D19" s="584">
        <v>914.42469600000015</v>
      </c>
      <c r="E19" s="584">
        <v>990.59723599999995</v>
      </c>
      <c r="F19" s="584">
        <v>934.38812599999994</v>
      </c>
      <c r="G19" s="584">
        <v>8.3301052927817949</v>
      </c>
      <c r="H19" s="585">
        <v>-5.6742647725296109</v>
      </c>
      <c r="I19" s="586"/>
      <c r="J19" s="586"/>
      <c r="K19" s="586"/>
      <c r="L19" s="586"/>
      <c r="M19" s="586"/>
      <c r="N19" s="586"/>
      <c r="O19" s="586"/>
      <c r="P19" s="586"/>
    </row>
    <row r="20" spans="2:22" ht="15" customHeight="1">
      <c r="B20" s="582">
        <v>14</v>
      </c>
      <c r="C20" s="583" t="s">
        <v>716</v>
      </c>
      <c r="D20" s="584">
        <v>3237.6646879999998</v>
      </c>
      <c r="E20" s="584">
        <v>3419.946434</v>
      </c>
      <c r="F20" s="584">
        <v>2407.7207769999995</v>
      </c>
      <c r="G20" s="584">
        <v>5.6300378070528723</v>
      </c>
      <c r="H20" s="585">
        <v>-29.597705008966827</v>
      </c>
      <c r="I20" s="586"/>
      <c r="J20" s="586"/>
      <c r="K20" s="586"/>
      <c r="L20" s="586"/>
      <c r="M20" s="586"/>
      <c r="N20" s="586"/>
      <c r="O20" s="586"/>
      <c r="P20" s="586"/>
    </row>
    <row r="21" spans="2:22" ht="15" customHeight="1">
      <c r="B21" s="582">
        <v>15</v>
      </c>
      <c r="C21" s="583" t="s">
        <v>717</v>
      </c>
      <c r="D21" s="584">
        <v>8499.2140080000008</v>
      </c>
      <c r="E21" s="584">
        <v>8722.1792229999992</v>
      </c>
      <c r="F21" s="584">
        <v>11692.752646000001</v>
      </c>
      <c r="G21" s="584">
        <v>2.6233627578988887</v>
      </c>
      <c r="H21" s="585">
        <v>34.057697589688729</v>
      </c>
      <c r="I21" s="586"/>
      <c r="J21" s="586"/>
      <c r="K21" s="586"/>
      <c r="L21" s="586"/>
      <c r="M21" s="586"/>
      <c r="N21" s="586"/>
      <c r="O21" s="586"/>
      <c r="P21" s="586"/>
    </row>
    <row r="22" spans="2:22" ht="15" customHeight="1">
      <c r="B22" s="582">
        <v>16</v>
      </c>
      <c r="C22" s="583" t="s">
        <v>718</v>
      </c>
      <c r="D22" s="584">
        <v>1574.420768</v>
      </c>
      <c r="E22" s="584">
        <v>1594.1525680000002</v>
      </c>
      <c r="F22" s="584">
        <v>1862.684006</v>
      </c>
      <c r="G22" s="584">
        <v>1.2532736102729132</v>
      </c>
      <c r="H22" s="585">
        <v>16.844776553407016</v>
      </c>
      <c r="I22" s="586"/>
      <c r="J22" s="586"/>
      <c r="K22" s="586"/>
      <c r="L22" s="586"/>
      <c r="M22" s="586"/>
      <c r="N22" s="586"/>
      <c r="O22" s="586"/>
      <c r="P22" s="586"/>
    </row>
    <row r="23" spans="2:22" ht="15" customHeight="1">
      <c r="B23" s="582">
        <v>17</v>
      </c>
      <c r="C23" s="583" t="s">
        <v>630</v>
      </c>
      <c r="D23" s="584">
        <v>2936.6313859999996</v>
      </c>
      <c r="E23" s="584">
        <v>4454.0683250000002</v>
      </c>
      <c r="F23" s="584">
        <v>4484.3489070000005</v>
      </c>
      <c r="G23" s="584">
        <v>51.672707246615289</v>
      </c>
      <c r="H23" s="585">
        <v>0.67984098560052075</v>
      </c>
      <c r="I23" s="586"/>
      <c r="J23" s="586"/>
      <c r="K23" s="586"/>
      <c r="L23" s="586"/>
      <c r="M23" s="586"/>
      <c r="N23" s="586"/>
      <c r="O23" s="586"/>
      <c r="P23" s="586"/>
    </row>
    <row r="24" spans="2:22" ht="15" customHeight="1">
      <c r="B24" s="582">
        <v>18</v>
      </c>
      <c r="C24" s="583" t="s">
        <v>719</v>
      </c>
      <c r="D24" s="584">
        <v>2472.6924670000003</v>
      </c>
      <c r="E24" s="584">
        <v>2896.0515500000001</v>
      </c>
      <c r="F24" s="584">
        <v>3225.2095089999998</v>
      </c>
      <c r="G24" s="584">
        <v>17.121380383935929</v>
      </c>
      <c r="H24" s="585">
        <v>11.365749307880918</v>
      </c>
      <c r="I24" s="586"/>
      <c r="J24" s="586"/>
      <c r="K24" s="586"/>
      <c r="L24" s="586"/>
      <c r="M24" s="586"/>
      <c r="N24" s="586"/>
      <c r="O24" s="586"/>
      <c r="P24" s="586"/>
    </row>
    <row r="25" spans="2:22" ht="15" customHeight="1">
      <c r="B25" s="582">
        <v>19</v>
      </c>
      <c r="C25" s="583" t="s">
        <v>720</v>
      </c>
      <c r="D25" s="584">
        <v>10684.446043</v>
      </c>
      <c r="E25" s="584">
        <v>9655.3389790000019</v>
      </c>
      <c r="F25" s="584">
        <v>12808.416810000001</v>
      </c>
      <c r="G25" s="584">
        <v>-9.6318242411287684</v>
      </c>
      <c r="H25" s="585">
        <v>32.656314168335484</v>
      </c>
      <c r="I25" s="586"/>
      <c r="J25" s="586"/>
      <c r="K25" s="586"/>
      <c r="L25" s="586"/>
      <c r="M25" s="586"/>
      <c r="N25" s="586"/>
      <c r="O25" s="586"/>
      <c r="P25" s="586"/>
    </row>
    <row r="26" spans="2:22" ht="15" customHeight="1">
      <c r="B26" s="582">
        <v>20</v>
      </c>
      <c r="C26" s="583" t="s">
        <v>721</v>
      </c>
      <c r="D26" s="584">
        <v>601.44227000000001</v>
      </c>
      <c r="E26" s="584">
        <v>442.26199000000008</v>
      </c>
      <c r="F26" s="584">
        <v>594.36938099999998</v>
      </c>
      <c r="G26" s="584">
        <v>-26.466427110286062</v>
      </c>
      <c r="H26" s="585">
        <v>34.393050824919357</v>
      </c>
      <c r="I26" s="586"/>
      <c r="J26" s="586"/>
      <c r="K26" s="586"/>
      <c r="L26" s="586"/>
      <c r="M26" s="586"/>
      <c r="N26" s="586"/>
      <c r="O26" s="586"/>
      <c r="P26" s="586"/>
    </row>
    <row r="27" spans="2:22" ht="15" customHeight="1">
      <c r="B27" s="582">
        <v>21</v>
      </c>
      <c r="C27" s="583" t="s">
        <v>722</v>
      </c>
      <c r="D27" s="584">
        <v>1109.3765930000002</v>
      </c>
      <c r="E27" s="584">
        <v>1206.8157819999999</v>
      </c>
      <c r="F27" s="584">
        <v>1577.2635109999999</v>
      </c>
      <c r="G27" s="584">
        <v>8.7832382272013234</v>
      </c>
      <c r="H27" s="585">
        <v>30.696294705897373</v>
      </c>
      <c r="I27" s="586"/>
      <c r="J27" s="586"/>
      <c r="K27" s="586"/>
      <c r="L27" s="586"/>
      <c r="M27" s="586"/>
      <c r="N27" s="586"/>
      <c r="O27" s="586"/>
      <c r="P27" s="586"/>
    </row>
    <row r="28" spans="2:22" ht="15" customHeight="1">
      <c r="B28" s="582">
        <v>22</v>
      </c>
      <c r="C28" s="583" t="s">
        <v>642</v>
      </c>
      <c r="D28" s="584">
        <v>1440.8462039999999</v>
      </c>
      <c r="E28" s="584">
        <v>2165.8953019999999</v>
      </c>
      <c r="F28" s="584">
        <v>1964.2870710000002</v>
      </c>
      <c r="G28" s="584">
        <v>50.321061053369704</v>
      </c>
      <c r="H28" s="585">
        <v>-9.3083091695999087</v>
      </c>
      <c r="I28" s="586"/>
      <c r="J28" s="586"/>
      <c r="K28" s="586"/>
      <c r="L28" s="586"/>
      <c r="M28" s="586"/>
      <c r="N28" s="586"/>
      <c r="O28" s="586"/>
      <c r="P28" s="586"/>
    </row>
    <row r="29" spans="2:22" ht="15" customHeight="1">
      <c r="B29" s="582">
        <v>23</v>
      </c>
      <c r="C29" s="583" t="s">
        <v>723</v>
      </c>
      <c r="D29" s="584">
        <v>21807.614764999998</v>
      </c>
      <c r="E29" s="584">
        <v>16414.056309</v>
      </c>
      <c r="F29" s="584">
        <v>39160.906027999998</v>
      </c>
      <c r="G29" s="584">
        <v>-24.732454760051795</v>
      </c>
      <c r="H29" s="585">
        <v>138.58152604562264</v>
      </c>
      <c r="I29" s="586"/>
      <c r="J29" s="586"/>
      <c r="K29" s="586"/>
      <c r="L29" s="586"/>
      <c r="M29" s="586"/>
      <c r="N29" s="586"/>
      <c r="O29" s="586"/>
      <c r="P29" s="586"/>
    </row>
    <row r="30" spans="2:22" ht="15" customHeight="1">
      <c r="B30" s="582">
        <v>24</v>
      </c>
      <c r="C30" s="583" t="s">
        <v>724</v>
      </c>
      <c r="D30" s="584">
        <v>3239.2493159999999</v>
      </c>
      <c r="E30" s="584">
        <v>6699.1957490000004</v>
      </c>
      <c r="F30" s="584">
        <v>7389.6053120000006</v>
      </c>
      <c r="G30" s="584">
        <v>106.81321798571926</v>
      </c>
      <c r="H30" s="585">
        <v>10.305857432260552</v>
      </c>
      <c r="I30" s="586"/>
      <c r="J30" s="586"/>
      <c r="K30" s="586"/>
      <c r="L30" s="586"/>
      <c r="M30" s="586"/>
      <c r="N30" s="586"/>
      <c r="O30" s="586"/>
      <c r="P30" s="586"/>
    </row>
    <row r="31" spans="2:22" ht="15" customHeight="1">
      <c r="B31" s="582">
        <v>25</v>
      </c>
      <c r="C31" s="583" t="s">
        <v>725</v>
      </c>
      <c r="D31" s="584">
        <v>14384.341315000001</v>
      </c>
      <c r="E31" s="584">
        <v>15434.470592000001</v>
      </c>
      <c r="F31" s="584">
        <v>17824.539549000001</v>
      </c>
      <c r="G31" s="584">
        <v>7.3005030540044515</v>
      </c>
      <c r="H31" s="585">
        <v>15.485266843158342</v>
      </c>
      <c r="I31" s="586"/>
      <c r="J31" s="586"/>
      <c r="K31" s="586"/>
      <c r="L31" s="586"/>
      <c r="M31" s="586"/>
      <c r="N31" s="586"/>
      <c r="O31" s="586"/>
      <c r="P31" s="586"/>
    </row>
    <row r="32" spans="2:22" ht="15" customHeight="1">
      <c r="B32" s="582">
        <v>26</v>
      </c>
      <c r="C32" s="583" t="s">
        <v>726</v>
      </c>
      <c r="D32" s="584">
        <v>28.447764000000003</v>
      </c>
      <c r="E32" s="584">
        <v>20.735502999999998</v>
      </c>
      <c r="F32" s="584">
        <v>62.480926999999994</v>
      </c>
      <c r="G32" s="584">
        <v>-27.110253726795548</v>
      </c>
      <c r="H32" s="585">
        <v>201.32342099441718</v>
      </c>
      <c r="I32" s="586"/>
      <c r="J32" s="586"/>
      <c r="K32" s="586"/>
      <c r="L32" s="586"/>
      <c r="M32" s="586"/>
      <c r="N32" s="586"/>
      <c r="O32" s="586"/>
      <c r="P32" s="586"/>
    </row>
    <row r="33" spans="2:16" ht="15" customHeight="1">
      <c r="B33" s="582">
        <v>27</v>
      </c>
      <c r="C33" s="583" t="s">
        <v>727</v>
      </c>
      <c r="D33" s="584">
        <v>14882.323056000001</v>
      </c>
      <c r="E33" s="584">
        <v>14666.426439000001</v>
      </c>
      <c r="F33" s="584">
        <v>21819.301768000001</v>
      </c>
      <c r="G33" s="584">
        <v>-1.4506916439564748</v>
      </c>
      <c r="H33" s="585">
        <v>48.77040333410423</v>
      </c>
      <c r="I33" s="586"/>
      <c r="J33" s="586"/>
      <c r="K33" s="586"/>
      <c r="L33" s="586"/>
      <c r="M33" s="586"/>
      <c r="N33" s="586"/>
      <c r="O33" s="586"/>
      <c r="P33" s="586"/>
    </row>
    <row r="34" spans="2:16" ht="15" customHeight="1">
      <c r="B34" s="582">
        <v>28</v>
      </c>
      <c r="C34" s="583" t="s">
        <v>728</v>
      </c>
      <c r="D34" s="584">
        <v>404.44932499999993</v>
      </c>
      <c r="E34" s="584">
        <v>467.231381</v>
      </c>
      <c r="F34" s="584">
        <v>591.68920700000001</v>
      </c>
      <c r="G34" s="584">
        <v>15.522848505186687</v>
      </c>
      <c r="H34" s="585">
        <v>26.637300288697858</v>
      </c>
      <c r="I34" s="586"/>
      <c r="J34" s="586"/>
      <c r="K34" s="586"/>
      <c r="L34" s="586"/>
      <c r="M34" s="586"/>
      <c r="N34" s="586"/>
      <c r="O34" s="586"/>
      <c r="P34" s="586"/>
    </row>
    <row r="35" spans="2:16" ht="15" customHeight="1">
      <c r="B35" s="582">
        <v>29</v>
      </c>
      <c r="C35" s="583" t="s">
        <v>649</v>
      </c>
      <c r="D35" s="584">
        <v>4277.3971889999993</v>
      </c>
      <c r="E35" s="584">
        <v>4483.8118209999993</v>
      </c>
      <c r="F35" s="584">
        <v>4906.9379179999996</v>
      </c>
      <c r="G35" s="584">
        <v>4.8257064490253185</v>
      </c>
      <c r="H35" s="585">
        <v>9.4367496650569223</v>
      </c>
      <c r="I35" s="586"/>
      <c r="J35" s="586"/>
      <c r="K35" s="586"/>
      <c r="L35" s="586"/>
      <c r="M35" s="586"/>
      <c r="N35" s="586"/>
      <c r="O35" s="586"/>
      <c r="P35" s="586"/>
    </row>
    <row r="36" spans="2:16" ht="15" customHeight="1">
      <c r="B36" s="582">
        <v>30</v>
      </c>
      <c r="C36" s="583" t="s">
        <v>729</v>
      </c>
      <c r="D36" s="584">
        <v>90584.487773000001</v>
      </c>
      <c r="E36" s="584">
        <v>47371.950613000008</v>
      </c>
      <c r="F36" s="584">
        <v>98036.904130999988</v>
      </c>
      <c r="G36" s="584">
        <v>-47.704124869909691</v>
      </c>
      <c r="H36" s="585">
        <v>106.95137705411756</v>
      </c>
      <c r="I36" s="586"/>
      <c r="J36" s="586"/>
      <c r="K36" s="586"/>
      <c r="L36" s="586"/>
      <c r="M36" s="586"/>
      <c r="N36" s="586"/>
      <c r="O36" s="586"/>
      <c r="P36" s="586"/>
    </row>
    <row r="37" spans="2:16" ht="15" customHeight="1">
      <c r="B37" s="582">
        <v>31</v>
      </c>
      <c r="C37" s="583" t="s">
        <v>730</v>
      </c>
      <c r="D37" s="584">
        <v>1170.590357</v>
      </c>
      <c r="E37" s="584">
        <v>1166.1178</v>
      </c>
      <c r="F37" s="584">
        <v>1554.7915429999998</v>
      </c>
      <c r="G37" s="584">
        <v>-0.38207704114890362</v>
      </c>
      <c r="H37" s="585">
        <v>33.330572863221875</v>
      </c>
      <c r="I37" s="586"/>
      <c r="J37" s="586"/>
      <c r="K37" s="586"/>
      <c r="L37" s="586"/>
      <c r="M37" s="586"/>
      <c r="N37" s="586"/>
      <c r="O37" s="586"/>
      <c r="P37" s="586"/>
    </row>
    <row r="38" spans="2:16" ht="15" customHeight="1">
      <c r="B38" s="582">
        <v>32</v>
      </c>
      <c r="C38" s="583" t="s">
        <v>652</v>
      </c>
      <c r="D38" s="584">
        <v>1573.0480300000002</v>
      </c>
      <c r="E38" s="584">
        <v>2016.387105</v>
      </c>
      <c r="F38" s="584">
        <v>2294.1167300000002</v>
      </c>
      <c r="G38" s="584">
        <v>28.183441735088024</v>
      </c>
      <c r="H38" s="585">
        <v>13.773626319634701</v>
      </c>
      <c r="I38" s="586"/>
      <c r="J38" s="586"/>
      <c r="K38" s="586"/>
      <c r="L38" s="586"/>
      <c r="M38" s="586"/>
      <c r="N38" s="586"/>
      <c r="O38" s="586"/>
      <c r="P38" s="586"/>
    </row>
    <row r="39" spans="2:16" ht="15" customHeight="1">
      <c r="B39" s="582">
        <v>33</v>
      </c>
      <c r="C39" s="583" t="s">
        <v>731</v>
      </c>
      <c r="D39" s="584">
        <v>874.10408899999982</v>
      </c>
      <c r="E39" s="584">
        <v>1142.2790289999998</v>
      </c>
      <c r="F39" s="584">
        <v>1434.719069</v>
      </c>
      <c r="G39" s="584">
        <v>30.679977748050561</v>
      </c>
      <c r="H39" s="585">
        <v>25.601453985898232</v>
      </c>
      <c r="I39" s="586"/>
      <c r="J39" s="586"/>
      <c r="K39" s="586"/>
      <c r="L39" s="586"/>
      <c r="M39" s="586"/>
      <c r="N39" s="586"/>
      <c r="O39" s="586"/>
      <c r="P39" s="586"/>
    </row>
    <row r="40" spans="2:16" ht="15" customHeight="1">
      <c r="B40" s="582">
        <v>34</v>
      </c>
      <c r="C40" s="583" t="s">
        <v>732</v>
      </c>
      <c r="D40" s="584">
        <v>102.68990299999999</v>
      </c>
      <c r="E40" s="584">
        <v>174.34196200000002</v>
      </c>
      <c r="F40" s="584">
        <v>190.63183199999997</v>
      </c>
      <c r="G40" s="584">
        <v>69.775174488187076</v>
      </c>
      <c r="H40" s="585">
        <v>9.3436312251665328</v>
      </c>
      <c r="I40" s="586"/>
      <c r="J40" s="586"/>
      <c r="K40" s="586"/>
      <c r="L40" s="586"/>
      <c r="M40" s="586"/>
      <c r="N40" s="586"/>
      <c r="O40" s="586"/>
      <c r="P40" s="586"/>
    </row>
    <row r="41" spans="2:16" ht="15" customHeight="1">
      <c r="B41" s="582">
        <v>35</v>
      </c>
      <c r="C41" s="583" t="s">
        <v>685</v>
      </c>
      <c r="D41" s="584">
        <v>3650.9596190000002</v>
      </c>
      <c r="E41" s="584">
        <v>3903.7340379999996</v>
      </c>
      <c r="F41" s="584">
        <v>4921.5325910000001</v>
      </c>
      <c r="G41" s="584">
        <v>6.9235062936476623</v>
      </c>
      <c r="H41" s="585">
        <v>26.072435854811687</v>
      </c>
      <c r="I41" s="586"/>
      <c r="J41" s="586"/>
      <c r="K41" s="586"/>
      <c r="L41" s="586"/>
      <c r="M41" s="586"/>
      <c r="N41" s="586"/>
      <c r="O41" s="586"/>
      <c r="P41" s="586"/>
    </row>
    <row r="42" spans="2:16" ht="15" customHeight="1">
      <c r="B42" s="582">
        <v>36</v>
      </c>
      <c r="C42" s="583" t="s">
        <v>733</v>
      </c>
      <c r="D42" s="584">
        <v>12409.014353</v>
      </c>
      <c r="E42" s="584">
        <v>18860.439458000001</v>
      </c>
      <c r="F42" s="584">
        <v>20288.790285999999</v>
      </c>
      <c r="G42" s="584">
        <v>51.989827084375207</v>
      </c>
      <c r="H42" s="585">
        <v>7.573263768221139</v>
      </c>
      <c r="I42" s="586"/>
      <c r="J42" s="586"/>
      <c r="K42" s="586"/>
      <c r="L42" s="586"/>
      <c r="M42" s="586"/>
      <c r="N42" s="586"/>
      <c r="O42" s="586"/>
      <c r="P42" s="586"/>
    </row>
    <row r="43" spans="2:16" ht="15" customHeight="1">
      <c r="B43" s="582">
        <v>37</v>
      </c>
      <c r="C43" s="583" t="s">
        <v>734</v>
      </c>
      <c r="D43" s="584">
        <v>1006.155481</v>
      </c>
      <c r="E43" s="584">
        <v>967.44379600000002</v>
      </c>
      <c r="F43" s="584">
        <v>731.67746499999998</v>
      </c>
      <c r="G43" s="584">
        <v>-3.8474853768649382</v>
      </c>
      <c r="H43" s="585">
        <v>-24.370028726712718</v>
      </c>
      <c r="I43" s="586"/>
      <c r="J43" s="586"/>
      <c r="K43" s="586"/>
      <c r="L43" s="586"/>
      <c r="M43" s="586"/>
      <c r="N43" s="586"/>
      <c r="O43" s="586"/>
      <c r="P43" s="586"/>
    </row>
    <row r="44" spans="2:16" ht="15" customHeight="1">
      <c r="B44" s="582">
        <v>38</v>
      </c>
      <c r="C44" s="583" t="s">
        <v>735</v>
      </c>
      <c r="D44" s="584">
        <v>2730.5093500000003</v>
      </c>
      <c r="E44" s="584">
        <v>3454.1433019999999</v>
      </c>
      <c r="F44" s="584">
        <v>4297.1811980000002</v>
      </c>
      <c r="G44" s="584">
        <v>26.501793593931453</v>
      </c>
      <c r="H44" s="585">
        <v>24.40656980015477</v>
      </c>
      <c r="I44" s="586"/>
      <c r="J44" s="586"/>
      <c r="K44" s="586"/>
      <c r="L44" s="586"/>
      <c r="M44" s="586"/>
      <c r="N44" s="586"/>
      <c r="O44" s="586"/>
      <c r="P44" s="586"/>
    </row>
    <row r="45" spans="2:16" ht="15" customHeight="1">
      <c r="B45" s="582">
        <v>39</v>
      </c>
      <c r="C45" s="583" t="s">
        <v>736</v>
      </c>
      <c r="D45" s="584">
        <v>615.25484800000004</v>
      </c>
      <c r="E45" s="584">
        <v>701.69319400000006</v>
      </c>
      <c r="F45" s="584">
        <v>921.47743700000001</v>
      </c>
      <c r="G45" s="584">
        <v>14.049193806596392</v>
      </c>
      <c r="H45" s="585">
        <v>31.321985859250049</v>
      </c>
      <c r="I45" s="586"/>
      <c r="J45" s="586"/>
      <c r="K45" s="586"/>
      <c r="L45" s="586"/>
      <c r="M45" s="586"/>
      <c r="N45" s="586"/>
      <c r="O45" s="586"/>
      <c r="P45" s="586"/>
    </row>
    <row r="46" spans="2:16" ht="15" customHeight="1">
      <c r="B46" s="582">
        <v>40</v>
      </c>
      <c r="C46" s="583" t="s">
        <v>737</v>
      </c>
      <c r="D46" s="584">
        <v>26.308581000000004</v>
      </c>
      <c r="E46" s="584">
        <v>122.94771500000002</v>
      </c>
      <c r="F46" s="584">
        <v>234.91306300000002</v>
      </c>
      <c r="G46" s="584">
        <v>367.32932878439925</v>
      </c>
      <c r="H46" s="585">
        <v>91.067449281184253</v>
      </c>
      <c r="I46" s="586"/>
      <c r="J46" s="586"/>
      <c r="K46" s="586"/>
      <c r="L46" s="586"/>
      <c r="M46" s="586"/>
      <c r="N46" s="586"/>
      <c r="O46" s="586"/>
      <c r="P46" s="586"/>
    </row>
    <row r="47" spans="2:16" ht="15" customHeight="1">
      <c r="B47" s="582">
        <v>41</v>
      </c>
      <c r="C47" s="583" t="s">
        <v>738</v>
      </c>
      <c r="D47" s="584">
        <v>13.673591</v>
      </c>
      <c r="E47" s="584">
        <v>275.368673</v>
      </c>
      <c r="F47" s="584">
        <v>98.605584999999991</v>
      </c>
      <c r="G47" s="584" t="s">
        <v>25</v>
      </c>
      <c r="H47" s="585">
        <v>-64.191429647482096</v>
      </c>
      <c r="I47" s="586"/>
      <c r="J47" s="586"/>
      <c r="K47" s="586"/>
      <c r="L47" s="586"/>
      <c r="M47" s="586"/>
      <c r="N47" s="586"/>
      <c r="O47" s="586"/>
      <c r="P47" s="586"/>
    </row>
    <row r="48" spans="2:16" ht="15" customHeight="1">
      <c r="B48" s="582">
        <v>42</v>
      </c>
      <c r="C48" s="583" t="s">
        <v>690</v>
      </c>
      <c r="D48" s="584">
        <v>60.308687999999997</v>
      </c>
      <c r="E48" s="584">
        <v>40.979734999999998</v>
      </c>
      <c r="F48" s="584">
        <v>61.048974999999999</v>
      </c>
      <c r="G48" s="584">
        <v>-32.050030668881405</v>
      </c>
      <c r="H48" s="585">
        <v>48.97357193744665</v>
      </c>
      <c r="I48" s="586"/>
      <c r="J48" s="586"/>
      <c r="K48" s="586"/>
      <c r="L48" s="586"/>
      <c r="M48" s="586"/>
      <c r="N48" s="586"/>
      <c r="O48" s="586"/>
      <c r="P48" s="586"/>
    </row>
    <row r="49" spans="2:16" ht="15" customHeight="1">
      <c r="B49" s="582">
        <v>43</v>
      </c>
      <c r="C49" s="583" t="s">
        <v>739</v>
      </c>
      <c r="D49" s="584">
        <v>3114.5456370000002</v>
      </c>
      <c r="E49" s="584">
        <v>3519.1491499999997</v>
      </c>
      <c r="F49" s="584">
        <v>3514.8427219999999</v>
      </c>
      <c r="G49" s="584">
        <v>12.99077169373966</v>
      </c>
      <c r="H49" s="585">
        <v>-0.12237128397924835</v>
      </c>
      <c r="I49" s="586"/>
      <c r="J49" s="586"/>
      <c r="K49" s="586"/>
      <c r="L49" s="586"/>
      <c r="M49" s="586"/>
      <c r="N49" s="586"/>
      <c r="O49" s="586"/>
      <c r="P49" s="586"/>
    </row>
    <row r="50" spans="2:16" ht="15" customHeight="1">
      <c r="B50" s="582">
        <v>44</v>
      </c>
      <c r="C50" s="583" t="s">
        <v>666</v>
      </c>
      <c r="D50" s="584">
        <v>6357.6913599999998</v>
      </c>
      <c r="E50" s="584">
        <v>5533.1401569999998</v>
      </c>
      <c r="F50" s="584">
        <v>5400.6343980000001</v>
      </c>
      <c r="G50" s="584">
        <v>-12.969349348849164</v>
      </c>
      <c r="H50" s="585">
        <v>-2.3947659961652334</v>
      </c>
      <c r="I50" s="586"/>
      <c r="J50" s="586"/>
      <c r="K50" s="586"/>
      <c r="L50" s="586"/>
      <c r="M50" s="586"/>
      <c r="N50" s="586"/>
      <c r="O50" s="586"/>
      <c r="P50" s="586"/>
    </row>
    <row r="51" spans="2:16" ht="15" customHeight="1">
      <c r="B51" s="582">
        <v>45</v>
      </c>
      <c r="C51" s="583" t="s">
        <v>740</v>
      </c>
      <c r="D51" s="584">
        <v>1546.5336360000001</v>
      </c>
      <c r="E51" s="584">
        <v>2447.5296969999999</v>
      </c>
      <c r="F51" s="584">
        <v>2143.3011070000002</v>
      </c>
      <c r="G51" s="584">
        <v>58.259066600734428</v>
      </c>
      <c r="H51" s="585">
        <v>-12.430026502759105</v>
      </c>
      <c r="I51" s="586"/>
      <c r="J51" s="586"/>
      <c r="K51" s="586"/>
      <c r="L51" s="586"/>
      <c r="M51" s="586"/>
      <c r="N51" s="586"/>
      <c r="O51" s="586"/>
      <c r="P51" s="586"/>
    </row>
    <row r="52" spans="2:16" ht="15" customHeight="1">
      <c r="B52" s="582">
        <v>46</v>
      </c>
      <c r="C52" s="583" t="s">
        <v>741</v>
      </c>
      <c r="D52" s="584">
        <v>3487.7302729999997</v>
      </c>
      <c r="E52" s="584">
        <v>3057.1206320000001</v>
      </c>
      <c r="F52" s="584">
        <v>4774.3666940000003</v>
      </c>
      <c r="G52" s="584">
        <v>-12.346414639157487</v>
      </c>
      <c r="H52" s="585">
        <v>56.172008524130746</v>
      </c>
      <c r="I52" s="586"/>
      <c r="J52" s="586"/>
      <c r="K52" s="586"/>
      <c r="L52" s="586"/>
      <c r="M52" s="586"/>
      <c r="N52" s="586"/>
      <c r="O52" s="586"/>
      <c r="P52" s="586"/>
    </row>
    <row r="53" spans="2:16" ht="15" customHeight="1">
      <c r="B53" s="582">
        <v>47</v>
      </c>
      <c r="C53" s="583" t="s">
        <v>691</v>
      </c>
      <c r="D53" s="584">
        <v>5935.5824570000004</v>
      </c>
      <c r="E53" s="584">
        <v>6298.3811959999994</v>
      </c>
      <c r="F53" s="584">
        <v>9346.9572960000005</v>
      </c>
      <c r="G53" s="584">
        <v>6.1122685368836898</v>
      </c>
      <c r="H53" s="585">
        <v>48.402534002484686</v>
      </c>
      <c r="I53" s="586"/>
      <c r="J53" s="586" t="s">
        <v>232</v>
      </c>
      <c r="K53" s="586"/>
      <c r="L53" s="586"/>
      <c r="M53" s="586"/>
      <c r="N53" s="586"/>
      <c r="O53" s="586"/>
      <c r="P53" s="586"/>
    </row>
    <row r="54" spans="2:16" ht="15" customHeight="1">
      <c r="B54" s="582">
        <v>48</v>
      </c>
      <c r="C54" s="583" t="s">
        <v>742</v>
      </c>
      <c r="D54" s="584">
        <v>35847.109402999995</v>
      </c>
      <c r="E54" s="584">
        <v>44447.947085</v>
      </c>
      <c r="F54" s="584">
        <v>67995.87139</v>
      </c>
      <c r="G54" s="584">
        <v>23.993113601734976</v>
      </c>
      <c r="H54" s="585">
        <v>52.978654469616203</v>
      </c>
      <c r="I54" s="586"/>
      <c r="J54" s="586"/>
      <c r="K54" s="586"/>
      <c r="L54" s="586"/>
      <c r="M54" s="586"/>
      <c r="N54" s="586"/>
      <c r="O54" s="586"/>
      <c r="P54" s="586"/>
    </row>
    <row r="55" spans="2:16" ht="15" customHeight="1">
      <c r="B55" s="582">
        <v>49</v>
      </c>
      <c r="C55" s="583" t="s">
        <v>743</v>
      </c>
      <c r="D55" s="584">
        <v>1003.1620730000001</v>
      </c>
      <c r="E55" s="584">
        <v>1088.050939</v>
      </c>
      <c r="F55" s="584">
        <v>1667.3762810000003</v>
      </c>
      <c r="G55" s="584">
        <v>8.462128731216481</v>
      </c>
      <c r="H55" s="585">
        <v>53.24432167968564</v>
      </c>
      <c r="I55" s="586"/>
      <c r="J55" s="586"/>
      <c r="K55" s="586"/>
      <c r="L55" s="586"/>
      <c r="M55" s="586"/>
      <c r="N55" s="586"/>
      <c r="O55" s="586"/>
      <c r="P55" s="586"/>
    </row>
    <row r="56" spans="2:16" ht="15" customHeight="1">
      <c r="B56" s="587"/>
      <c r="C56" s="588" t="s">
        <v>671</v>
      </c>
      <c r="D56" s="589">
        <v>87507.075909000065</v>
      </c>
      <c r="E56" s="589">
        <v>82252.728948000004</v>
      </c>
      <c r="F56" s="589">
        <v>104961.994577</v>
      </c>
      <c r="G56" s="584">
        <v>-6.004482387760433</v>
      </c>
      <c r="H56" s="585">
        <v>27.60913336183259</v>
      </c>
      <c r="I56" s="581"/>
      <c r="J56" s="581"/>
      <c r="K56" s="581"/>
      <c r="L56" s="581"/>
      <c r="M56" s="581"/>
      <c r="N56" s="581"/>
      <c r="O56" s="581"/>
      <c r="P56" s="581"/>
    </row>
    <row r="57" spans="2:16" ht="15" customHeight="1" thickBot="1">
      <c r="B57" s="590"/>
      <c r="C57" s="591" t="s">
        <v>672</v>
      </c>
      <c r="D57" s="592">
        <v>396974.01107700006</v>
      </c>
      <c r="E57" s="592">
        <v>366154.07837600005</v>
      </c>
      <c r="F57" s="592">
        <v>526148.54006699997</v>
      </c>
      <c r="G57" s="592">
        <v>-7.7637154677669713</v>
      </c>
      <c r="H57" s="593">
        <v>43.695938715368641</v>
      </c>
      <c r="I57" s="581"/>
      <c r="J57" s="581"/>
      <c r="K57" s="581"/>
      <c r="L57" s="581"/>
      <c r="M57" s="581"/>
      <c r="N57" s="581"/>
      <c r="O57" s="581"/>
      <c r="P57" s="581"/>
    </row>
    <row r="58" spans="2:16" ht="13.5" thickTop="1">
      <c r="B58" s="64" t="s">
        <v>744</v>
      </c>
      <c r="K58" s="64" t="s">
        <v>232</v>
      </c>
    </row>
    <row r="61" spans="2:16">
      <c r="H61" s="64" t="s">
        <v>232</v>
      </c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57"/>
  <sheetViews>
    <sheetView view="pageBreakPreview" zoomScaleSheetLayoutView="100" workbookViewId="0">
      <selection activeCell="B2" sqref="B2:H2"/>
    </sheetView>
  </sheetViews>
  <sheetFormatPr defaultRowHeight="12.75"/>
  <cols>
    <col min="1" max="1" width="9.140625" style="64"/>
    <col min="2" max="2" width="6.140625" style="64" customWidth="1"/>
    <col min="3" max="3" width="41.140625" style="64" bestFit="1" customWidth="1"/>
    <col min="4" max="8" width="10.7109375" style="64" customWidth="1"/>
    <col min="9" max="16384" width="9.140625" style="64"/>
  </cols>
  <sheetData>
    <row r="1" spans="2:12">
      <c r="B1" s="1588" t="s">
        <v>703</v>
      </c>
      <c r="C1" s="1588"/>
      <c r="D1" s="1588"/>
      <c r="E1" s="1588"/>
      <c r="F1" s="1588"/>
      <c r="G1" s="1588"/>
      <c r="H1" s="1588"/>
    </row>
    <row r="2" spans="2:12" ht="15" customHeight="1">
      <c r="B2" s="1599" t="s">
        <v>82</v>
      </c>
      <c r="C2" s="1599"/>
      <c r="D2" s="1599"/>
      <c r="E2" s="1599"/>
      <c r="F2" s="1599"/>
      <c r="G2" s="1599"/>
      <c r="H2" s="1599"/>
    </row>
    <row r="3" spans="2:12" ht="15" customHeight="1" thickBot="1">
      <c r="B3" s="1600" t="s">
        <v>43</v>
      </c>
      <c r="C3" s="1600"/>
      <c r="D3" s="1600"/>
      <c r="E3" s="1600"/>
      <c r="F3" s="1600"/>
      <c r="G3" s="1600"/>
      <c r="H3" s="1600"/>
    </row>
    <row r="4" spans="2:12" ht="15" customHeight="1" thickTop="1">
      <c r="B4" s="594"/>
      <c r="C4" s="595"/>
      <c r="D4" s="1601" t="str">
        <f>'X-Other'!D4:F4</f>
        <v>Ten Months</v>
      </c>
      <c r="E4" s="1601"/>
      <c r="F4" s="1601"/>
      <c r="G4" s="1602" t="s">
        <v>4</v>
      </c>
      <c r="H4" s="1603"/>
    </row>
    <row r="5" spans="2:12" ht="15" customHeight="1">
      <c r="B5" s="596"/>
      <c r="C5" s="597"/>
      <c r="D5" s="598" t="s">
        <v>5</v>
      </c>
      <c r="E5" s="599" t="s">
        <v>617</v>
      </c>
      <c r="F5" s="599" t="s">
        <v>618</v>
      </c>
      <c r="G5" s="599" t="s">
        <v>617</v>
      </c>
      <c r="H5" s="600" t="s">
        <v>618</v>
      </c>
    </row>
    <row r="6" spans="2:12" ht="15" customHeight="1">
      <c r="B6" s="577"/>
      <c r="C6" s="578" t="s">
        <v>677</v>
      </c>
      <c r="D6" s="579">
        <v>58165.280005000001</v>
      </c>
      <c r="E6" s="579">
        <v>65561.046027999997</v>
      </c>
      <c r="F6" s="579">
        <v>71390.894092999995</v>
      </c>
      <c r="G6" s="579">
        <v>12.715087114450824</v>
      </c>
      <c r="H6" s="580">
        <v>8.8922438219032784</v>
      </c>
    </row>
    <row r="7" spans="2:12" ht="15" customHeight="1">
      <c r="B7" s="582">
        <v>1</v>
      </c>
      <c r="C7" s="583" t="s">
        <v>746</v>
      </c>
      <c r="D7" s="584">
        <v>1151.3103400000002</v>
      </c>
      <c r="E7" s="584">
        <v>1395.867092</v>
      </c>
      <c r="F7" s="584">
        <v>1152.057403</v>
      </c>
      <c r="G7" s="584">
        <v>21.241601287103833</v>
      </c>
      <c r="H7" s="585">
        <v>-17.466540360276653</v>
      </c>
    </row>
    <row r="8" spans="2:12" ht="15" customHeight="1">
      <c r="B8" s="582">
        <v>2</v>
      </c>
      <c r="C8" s="583" t="s">
        <v>747</v>
      </c>
      <c r="D8" s="584">
        <v>460.52574500000009</v>
      </c>
      <c r="E8" s="584">
        <v>470.07371000000006</v>
      </c>
      <c r="F8" s="584">
        <v>529.64630299999999</v>
      </c>
      <c r="G8" s="584">
        <v>2.0732749696762198</v>
      </c>
      <c r="H8" s="585">
        <v>12.673032278278214</v>
      </c>
    </row>
    <row r="9" spans="2:12" ht="15" customHeight="1">
      <c r="B9" s="582">
        <v>3</v>
      </c>
      <c r="C9" s="583" t="s">
        <v>748</v>
      </c>
      <c r="D9" s="584">
        <v>437.24685299999993</v>
      </c>
      <c r="E9" s="584">
        <v>211.23761900000002</v>
      </c>
      <c r="F9" s="584">
        <v>333.52122500000002</v>
      </c>
      <c r="G9" s="584">
        <v>-51.689161957215951</v>
      </c>
      <c r="H9" s="585">
        <v>57.889123433075611</v>
      </c>
    </row>
    <row r="10" spans="2:12" ht="15" customHeight="1">
      <c r="B10" s="582">
        <v>4</v>
      </c>
      <c r="C10" s="583" t="s">
        <v>749</v>
      </c>
      <c r="D10" s="584">
        <v>958.34153800000001</v>
      </c>
      <c r="E10" s="584">
        <v>985.76272199999994</v>
      </c>
      <c r="F10" s="584">
        <v>928.48440499999992</v>
      </c>
      <c r="G10" s="584">
        <v>2.8613164422807102</v>
      </c>
      <c r="H10" s="585">
        <v>-5.8105582328969518</v>
      </c>
    </row>
    <row r="11" spans="2:12" ht="15" customHeight="1">
      <c r="B11" s="582">
        <v>5</v>
      </c>
      <c r="C11" s="583" t="s">
        <v>710</v>
      </c>
      <c r="D11" s="584">
        <v>5826.8228010000003</v>
      </c>
      <c r="E11" s="584">
        <v>13089.725139999999</v>
      </c>
      <c r="F11" s="584">
        <v>5945.7580050000006</v>
      </c>
      <c r="G11" s="601">
        <v>124.64601356597868</v>
      </c>
      <c r="H11" s="602">
        <v>-54.576907143521566</v>
      </c>
      <c r="L11" s="510"/>
    </row>
    <row r="12" spans="2:12" ht="15" customHeight="1">
      <c r="B12" s="582">
        <v>6</v>
      </c>
      <c r="C12" s="583" t="s">
        <v>750</v>
      </c>
      <c r="D12" s="584">
        <v>236.95368500000001</v>
      </c>
      <c r="E12" s="584">
        <v>265.12137799999999</v>
      </c>
      <c r="F12" s="584">
        <v>333.82963000000001</v>
      </c>
      <c r="G12" s="584">
        <v>11.887425595428056</v>
      </c>
      <c r="H12" s="585">
        <v>25.915772058185354</v>
      </c>
      <c r="L12" s="510"/>
    </row>
    <row r="13" spans="2:12" ht="15" customHeight="1">
      <c r="B13" s="582">
        <v>7</v>
      </c>
      <c r="C13" s="583" t="s">
        <v>716</v>
      </c>
      <c r="D13" s="584">
        <v>174.43403299999997</v>
      </c>
      <c r="E13" s="584">
        <v>148.444391</v>
      </c>
      <c r="F13" s="584">
        <v>176.24414400000001</v>
      </c>
      <c r="G13" s="584">
        <v>-14.899410139763262</v>
      </c>
      <c r="H13" s="585">
        <v>18.727385260383471</v>
      </c>
      <c r="L13" s="510"/>
    </row>
    <row r="14" spans="2:12" ht="15" customHeight="1">
      <c r="B14" s="582">
        <v>8</v>
      </c>
      <c r="C14" s="583" t="s">
        <v>751</v>
      </c>
      <c r="D14" s="584">
        <v>7504.4406599999993</v>
      </c>
      <c r="E14" s="584">
        <v>7122.4386450000002</v>
      </c>
      <c r="F14" s="584">
        <v>7601.3701970000002</v>
      </c>
      <c r="G14" s="584">
        <v>-5.0903462670594166</v>
      </c>
      <c r="H14" s="585">
        <v>6.7242636387778987</v>
      </c>
    </row>
    <row r="15" spans="2:12" ht="15" customHeight="1">
      <c r="B15" s="582">
        <v>9</v>
      </c>
      <c r="C15" s="583" t="s">
        <v>752</v>
      </c>
      <c r="D15" s="584">
        <v>179.92908300000002</v>
      </c>
      <c r="E15" s="584">
        <v>159.47651300000001</v>
      </c>
      <c r="F15" s="584">
        <v>187.52515499999998</v>
      </c>
      <c r="G15" s="584">
        <v>-11.367017304256478</v>
      </c>
      <c r="H15" s="585">
        <v>17.58794537976884</v>
      </c>
    </row>
    <row r="16" spans="2:12" ht="15" customHeight="1">
      <c r="B16" s="582">
        <v>10</v>
      </c>
      <c r="C16" s="583" t="s">
        <v>753</v>
      </c>
      <c r="D16" s="584">
        <v>419.31783200000007</v>
      </c>
      <c r="E16" s="584">
        <v>462.43312899999995</v>
      </c>
      <c r="F16" s="584">
        <v>306.09693900000002</v>
      </c>
      <c r="G16" s="584">
        <v>10.282247428962151</v>
      </c>
      <c r="H16" s="585">
        <v>-33.807307520997256</v>
      </c>
    </row>
    <row r="17" spans="2:8" ht="15" customHeight="1">
      <c r="B17" s="582">
        <v>11</v>
      </c>
      <c r="C17" s="583" t="s">
        <v>634</v>
      </c>
      <c r="D17" s="584">
        <v>0</v>
      </c>
      <c r="E17" s="584">
        <v>0</v>
      </c>
      <c r="F17" s="584">
        <v>0</v>
      </c>
      <c r="G17" s="601" t="s">
        <v>25</v>
      </c>
      <c r="H17" s="602" t="s">
        <v>25</v>
      </c>
    </row>
    <row r="18" spans="2:8" ht="15" customHeight="1">
      <c r="B18" s="582">
        <v>12</v>
      </c>
      <c r="C18" s="583" t="s">
        <v>754</v>
      </c>
      <c r="D18" s="584">
        <v>751.51555399999995</v>
      </c>
      <c r="E18" s="584">
        <v>910.45216400000004</v>
      </c>
      <c r="F18" s="584">
        <v>1183.19172</v>
      </c>
      <c r="G18" s="584">
        <v>21.148811778285577</v>
      </c>
      <c r="H18" s="585">
        <v>29.956494891696479</v>
      </c>
    </row>
    <row r="19" spans="2:8" ht="15" customHeight="1">
      <c r="B19" s="582">
        <v>13</v>
      </c>
      <c r="C19" s="583" t="s">
        <v>755</v>
      </c>
      <c r="D19" s="584">
        <v>1421.3592539999997</v>
      </c>
      <c r="E19" s="584">
        <v>1126.3340290000001</v>
      </c>
      <c r="F19" s="584">
        <v>772.71726400000011</v>
      </c>
      <c r="G19" s="584">
        <v>-20.756555682156886</v>
      </c>
      <c r="H19" s="585">
        <v>-31.39537258888943</v>
      </c>
    </row>
    <row r="20" spans="2:8" ht="15" customHeight="1">
      <c r="B20" s="582">
        <v>14</v>
      </c>
      <c r="C20" s="583" t="s">
        <v>725</v>
      </c>
      <c r="D20" s="584">
        <v>339.41472300000004</v>
      </c>
      <c r="E20" s="584">
        <v>361.26779199999999</v>
      </c>
      <c r="F20" s="584">
        <v>426.88806799999998</v>
      </c>
      <c r="G20" s="584">
        <v>6.4384564131002548</v>
      </c>
      <c r="H20" s="585">
        <v>18.163887690270485</v>
      </c>
    </row>
    <row r="21" spans="2:8" ht="15" customHeight="1">
      <c r="B21" s="582">
        <v>15</v>
      </c>
      <c r="C21" s="583" t="s">
        <v>756</v>
      </c>
      <c r="D21" s="584">
        <v>529.95260900000005</v>
      </c>
      <c r="E21" s="584">
        <v>677.02063499999997</v>
      </c>
      <c r="F21" s="584">
        <v>1047.480558</v>
      </c>
      <c r="G21" s="584">
        <v>27.751165576392125</v>
      </c>
      <c r="H21" s="585">
        <v>54.719147962159241</v>
      </c>
    </row>
    <row r="22" spans="2:8" ht="15" customHeight="1">
      <c r="B22" s="582">
        <v>16</v>
      </c>
      <c r="C22" s="583" t="s">
        <v>757</v>
      </c>
      <c r="D22" s="584">
        <v>640.05544599999996</v>
      </c>
      <c r="E22" s="584">
        <v>460.87707</v>
      </c>
      <c r="F22" s="584">
        <v>733.35801200000014</v>
      </c>
      <c r="G22" s="584">
        <v>-27.994195990326745</v>
      </c>
      <c r="H22" s="585">
        <v>59.122260519491704</v>
      </c>
    </row>
    <row r="23" spans="2:8" ht="15" customHeight="1">
      <c r="B23" s="582">
        <v>17</v>
      </c>
      <c r="C23" s="583" t="s">
        <v>758</v>
      </c>
      <c r="D23" s="584">
        <v>7472.2143139999989</v>
      </c>
      <c r="E23" s="584">
        <v>5886.1607270000004</v>
      </c>
      <c r="F23" s="584">
        <v>8391.982324999999</v>
      </c>
      <c r="G23" s="584">
        <v>-21.226018424396045</v>
      </c>
      <c r="H23" s="585">
        <v>42.571409688249219</v>
      </c>
    </row>
    <row r="24" spans="2:8" ht="15" customHeight="1">
      <c r="B24" s="582">
        <v>18</v>
      </c>
      <c r="C24" s="583" t="s">
        <v>759</v>
      </c>
      <c r="D24" s="584">
        <v>413.16167200000007</v>
      </c>
      <c r="E24" s="584">
        <v>332.45870099999996</v>
      </c>
      <c r="F24" s="584">
        <v>569.79475600000001</v>
      </c>
      <c r="G24" s="584">
        <v>-19.533024592852371</v>
      </c>
      <c r="H24" s="585">
        <v>71.388131604352282</v>
      </c>
    </row>
    <row r="25" spans="2:8" ht="15" customHeight="1">
      <c r="B25" s="582">
        <v>19</v>
      </c>
      <c r="C25" s="583" t="s">
        <v>760</v>
      </c>
      <c r="D25" s="584">
        <v>236.86906999999999</v>
      </c>
      <c r="E25" s="584">
        <v>219.67039500000001</v>
      </c>
      <c r="F25" s="584">
        <v>28.961087000000003</v>
      </c>
      <c r="G25" s="584">
        <v>-7.2608361235175067</v>
      </c>
      <c r="H25" s="585">
        <v>-86.816117392605406</v>
      </c>
    </row>
    <row r="26" spans="2:8" ht="15" customHeight="1">
      <c r="B26" s="582">
        <v>20</v>
      </c>
      <c r="C26" s="583" t="s">
        <v>730</v>
      </c>
      <c r="D26" s="584">
        <v>428.26316800000001</v>
      </c>
      <c r="E26" s="584">
        <v>131.257688</v>
      </c>
      <c r="F26" s="584">
        <v>482.20544199999995</v>
      </c>
      <c r="G26" s="584">
        <v>-69.351161200021764</v>
      </c>
      <c r="H26" s="585">
        <v>267.37310350918261</v>
      </c>
    </row>
    <row r="27" spans="2:8" ht="15" customHeight="1">
      <c r="B27" s="582">
        <v>21</v>
      </c>
      <c r="C27" s="583" t="s">
        <v>761</v>
      </c>
      <c r="D27" s="584">
        <v>318.56554400000005</v>
      </c>
      <c r="E27" s="584">
        <v>238.72584899999998</v>
      </c>
      <c r="F27" s="584">
        <v>327.79539899999997</v>
      </c>
      <c r="G27" s="584">
        <v>-25.062250611761101</v>
      </c>
      <c r="H27" s="585">
        <v>37.310391971838783</v>
      </c>
    </row>
    <row r="28" spans="2:8" ht="15" customHeight="1">
      <c r="B28" s="582">
        <v>22</v>
      </c>
      <c r="C28" s="583" t="s">
        <v>762</v>
      </c>
      <c r="D28" s="584">
        <v>45.590249000000007</v>
      </c>
      <c r="E28" s="584">
        <v>0</v>
      </c>
      <c r="F28" s="584">
        <v>1.9980000000000001E-2</v>
      </c>
      <c r="G28" s="603">
        <v>-100</v>
      </c>
      <c r="H28" s="604" t="s">
        <v>25</v>
      </c>
    </row>
    <row r="29" spans="2:8" ht="15" customHeight="1">
      <c r="B29" s="582">
        <v>23</v>
      </c>
      <c r="C29" s="583" t="s">
        <v>763</v>
      </c>
      <c r="D29" s="584">
        <v>1398.568608</v>
      </c>
      <c r="E29" s="584">
        <v>1165.9456749999999</v>
      </c>
      <c r="F29" s="584">
        <v>637.09612600000003</v>
      </c>
      <c r="G29" s="584">
        <v>-16.632929673193416</v>
      </c>
      <c r="H29" s="585">
        <v>-45.357992258086973</v>
      </c>
    </row>
    <row r="30" spans="2:8" ht="15" customHeight="1">
      <c r="B30" s="582">
        <v>24</v>
      </c>
      <c r="C30" s="583" t="s">
        <v>764</v>
      </c>
      <c r="D30" s="584">
        <v>479.13951500000002</v>
      </c>
      <c r="E30" s="584">
        <v>618.20782600000007</v>
      </c>
      <c r="F30" s="584">
        <v>540.17855599999996</v>
      </c>
      <c r="G30" s="584">
        <v>29.024596520702318</v>
      </c>
      <c r="H30" s="585">
        <v>-12.621850891936148</v>
      </c>
    </row>
    <row r="31" spans="2:8" ht="15" customHeight="1">
      <c r="B31" s="582">
        <v>25</v>
      </c>
      <c r="C31" s="583" t="s">
        <v>685</v>
      </c>
      <c r="D31" s="584">
        <v>3726.9007199999992</v>
      </c>
      <c r="E31" s="584">
        <v>4875.2067669999997</v>
      </c>
      <c r="F31" s="584">
        <v>4862.2958980000003</v>
      </c>
      <c r="G31" s="584">
        <v>30.811286193853874</v>
      </c>
      <c r="H31" s="585">
        <v>-0.26482710615255201</v>
      </c>
    </row>
    <row r="32" spans="2:8" ht="15" customHeight="1">
      <c r="B32" s="582">
        <v>26</v>
      </c>
      <c r="C32" s="583" t="s">
        <v>765</v>
      </c>
      <c r="D32" s="584">
        <v>36.963558999999997</v>
      </c>
      <c r="E32" s="584">
        <v>37.072973000000005</v>
      </c>
      <c r="F32" s="584">
        <v>62.961888000000002</v>
      </c>
      <c r="G32" s="584">
        <v>0.29600504648377068</v>
      </c>
      <c r="H32" s="585">
        <v>69.832314230639128</v>
      </c>
    </row>
    <row r="33" spans="2:10" ht="15" customHeight="1">
      <c r="B33" s="582">
        <v>27</v>
      </c>
      <c r="C33" s="583" t="s">
        <v>660</v>
      </c>
      <c r="D33" s="584">
        <v>1526.3749420000001</v>
      </c>
      <c r="E33" s="584">
        <v>2075.542277</v>
      </c>
      <c r="F33" s="584">
        <v>1824.0536710000001</v>
      </c>
      <c r="G33" s="584">
        <v>35.978534493001405</v>
      </c>
      <c r="H33" s="585">
        <v>-12.116766244024817</v>
      </c>
    </row>
    <row r="34" spans="2:10" ht="15" customHeight="1">
      <c r="B34" s="582">
        <v>28</v>
      </c>
      <c r="C34" s="583" t="s">
        <v>766</v>
      </c>
      <c r="D34" s="584">
        <v>209.53852100000003</v>
      </c>
      <c r="E34" s="584">
        <v>61.010450000000006</v>
      </c>
      <c r="F34" s="584">
        <v>119.56384699999998</v>
      </c>
      <c r="G34" s="584">
        <v>-70.883420523904533</v>
      </c>
      <c r="H34" s="585">
        <v>95.97273417914468</v>
      </c>
    </row>
    <row r="35" spans="2:10" ht="15" customHeight="1">
      <c r="B35" s="582">
        <v>29</v>
      </c>
      <c r="C35" s="583" t="s">
        <v>767</v>
      </c>
      <c r="D35" s="584">
        <v>531.72056100000009</v>
      </c>
      <c r="E35" s="584">
        <v>615.66492600000004</v>
      </c>
      <c r="F35" s="584">
        <v>821.82013500000005</v>
      </c>
      <c r="G35" s="584">
        <v>15.787308439253664</v>
      </c>
      <c r="H35" s="585">
        <v>33.484968900112392</v>
      </c>
    </row>
    <row r="36" spans="2:10" ht="15" customHeight="1">
      <c r="B36" s="582">
        <v>30</v>
      </c>
      <c r="C36" s="583" t="s">
        <v>768</v>
      </c>
      <c r="D36" s="584">
        <v>538.56733600000007</v>
      </c>
      <c r="E36" s="584">
        <v>111.660415</v>
      </c>
      <c r="F36" s="584">
        <v>598.18118399999992</v>
      </c>
      <c r="G36" s="584">
        <v>-79.267139401859311</v>
      </c>
      <c r="H36" s="585">
        <v>435.71463441184585</v>
      </c>
    </row>
    <row r="37" spans="2:10" ht="15" customHeight="1">
      <c r="B37" s="582">
        <v>31</v>
      </c>
      <c r="C37" s="583" t="s">
        <v>769</v>
      </c>
      <c r="D37" s="584">
        <v>573.96689100000003</v>
      </c>
      <c r="E37" s="584">
        <v>392.71350899999999</v>
      </c>
      <c r="F37" s="584">
        <v>695.49077799999998</v>
      </c>
      <c r="G37" s="584">
        <v>-31.579065768795374</v>
      </c>
      <c r="H37" s="585">
        <v>77.098765909781832</v>
      </c>
    </row>
    <row r="38" spans="2:10" ht="15" customHeight="1">
      <c r="B38" s="582">
        <v>32</v>
      </c>
      <c r="C38" s="583" t="s">
        <v>770</v>
      </c>
      <c r="D38" s="584">
        <v>12779.438512000001</v>
      </c>
      <c r="E38" s="584">
        <v>14835.211695</v>
      </c>
      <c r="F38" s="584">
        <v>20087.082109999999</v>
      </c>
      <c r="G38" s="584">
        <v>16.086568913568541</v>
      </c>
      <c r="H38" s="585">
        <v>35.401385049126532</v>
      </c>
    </row>
    <row r="39" spans="2:10" ht="15" customHeight="1">
      <c r="B39" s="582">
        <v>33</v>
      </c>
      <c r="C39" s="583" t="s">
        <v>771</v>
      </c>
      <c r="D39" s="584">
        <v>316.16923299999996</v>
      </c>
      <c r="E39" s="584">
        <v>253.787115</v>
      </c>
      <c r="F39" s="584">
        <v>276.45803000000001</v>
      </c>
      <c r="G39" s="584">
        <v>-19.730609904095246</v>
      </c>
      <c r="H39" s="585">
        <v>8.9330441381943331</v>
      </c>
    </row>
    <row r="40" spans="2:10" ht="15" customHeight="1">
      <c r="B40" s="582">
        <v>34</v>
      </c>
      <c r="C40" s="583" t="s">
        <v>772</v>
      </c>
      <c r="D40" s="584">
        <v>432.39046500000001</v>
      </c>
      <c r="E40" s="584">
        <v>476.49973800000004</v>
      </c>
      <c r="F40" s="584">
        <v>615.73069900000007</v>
      </c>
      <c r="G40" s="584">
        <v>10.201259410287889</v>
      </c>
      <c r="H40" s="585">
        <v>29.219525195205875</v>
      </c>
    </row>
    <row r="41" spans="2:10" ht="15" customHeight="1">
      <c r="B41" s="582">
        <v>35</v>
      </c>
      <c r="C41" s="583" t="s">
        <v>773</v>
      </c>
      <c r="D41" s="584">
        <v>1060.0916349999998</v>
      </c>
      <c r="E41" s="584">
        <v>1167.7590740000001</v>
      </c>
      <c r="F41" s="584">
        <v>2202.1508389999999</v>
      </c>
      <c r="G41" s="584">
        <v>10.15642756203809</v>
      </c>
      <c r="H41" s="585">
        <v>88.57921021815153</v>
      </c>
    </row>
    <row r="42" spans="2:10" ht="15" customHeight="1">
      <c r="B42" s="582">
        <v>36</v>
      </c>
      <c r="C42" s="583" t="s">
        <v>774</v>
      </c>
      <c r="D42" s="584">
        <v>178.96584200000001</v>
      </c>
      <c r="E42" s="584">
        <v>104.86595399999999</v>
      </c>
      <c r="F42" s="584">
        <v>113.037981</v>
      </c>
      <c r="G42" s="584">
        <v>-41.404486561184129</v>
      </c>
      <c r="H42" s="585">
        <v>7.7928314083711285</v>
      </c>
      <c r="J42" s="64" t="s">
        <v>232</v>
      </c>
    </row>
    <row r="43" spans="2:10" ht="15" customHeight="1">
      <c r="B43" s="582">
        <v>37</v>
      </c>
      <c r="C43" s="583" t="s">
        <v>775</v>
      </c>
      <c r="D43" s="584">
        <v>3562.1733329999997</v>
      </c>
      <c r="E43" s="584">
        <v>3235.8004590000005</v>
      </c>
      <c r="F43" s="584">
        <v>5259.8140839999996</v>
      </c>
      <c r="G43" s="584">
        <v>-9.1621839671999936</v>
      </c>
      <c r="H43" s="585">
        <v>62.55063161791827</v>
      </c>
    </row>
    <row r="44" spans="2:10" ht="15" customHeight="1">
      <c r="B44" s="582">
        <v>38</v>
      </c>
      <c r="C44" s="583" t="s">
        <v>776</v>
      </c>
      <c r="D44" s="584">
        <v>188.99062199999997</v>
      </c>
      <c r="E44" s="584">
        <v>302.75298300000003</v>
      </c>
      <c r="F44" s="584">
        <v>364.61743100000001</v>
      </c>
      <c r="G44" s="584">
        <v>60.194712201116573</v>
      </c>
      <c r="H44" s="585">
        <v>20.433968110563569</v>
      </c>
    </row>
    <row r="45" spans="2:10" ht="15" customHeight="1">
      <c r="B45" s="582">
        <v>39</v>
      </c>
      <c r="C45" s="583" t="s">
        <v>777</v>
      </c>
      <c r="D45" s="584">
        <v>120.10009000000001</v>
      </c>
      <c r="E45" s="584">
        <v>164.30763400000001</v>
      </c>
      <c r="F45" s="584">
        <v>154.403043</v>
      </c>
      <c r="G45" s="584">
        <v>36.808918294732337</v>
      </c>
      <c r="H45" s="585">
        <v>-6.0280771859936806</v>
      </c>
    </row>
    <row r="46" spans="2:10" ht="15" customHeight="1">
      <c r="B46" s="582">
        <v>40</v>
      </c>
      <c r="C46" s="583" t="s">
        <v>778</v>
      </c>
      <c r="D46" s="584">
        <v>558.93544700000007</v>
      </c>
      <c r="E46" s="584">
        <v>412.23116899999997</v>
      </c>
      <c r="F46" s="584">
        <v>697.02977600000008</v>
      </c>
      <c r="G46" s="584">
        <v>-26.247087885982666</v>
      </c>
      <c r="H46" s="585">
        <v>69.087111411510023</v>
      </c>
    </row>
    <row r="47" spans="2:10" ht="15" customHeight="1">
      <c r="B47" s="582"/>
      <c r="C47" s="588" t="s">
        <v>779</v>
      </c>
      <c r="D47" s="589">
        <v>26324.460031999995</v>
      </c>
      <c r="E47" s="589">
        <v>26976.701772</v>
      </c>
      <c r="F47" s="589">
        <v>32680.954378000006</v>
      </c>
      <c r="G47" s="584">
        <v>2.4777022556479409</v>
      </c>
      <c r="H47" s="585">
        <v>21.145107560630834</v>
      </c>
    </row>
    <row r="48" spans="2:10" ht="15" customHeight="1" thickBot="1">
      <c r="B48" s="605"/>
      <c r="C48" s="591" t="s">
        <v>780</v>
      </c>
      <c r="D48" s="592">
        <v>84489.740036999981</v>
      </c>
      <c r="E48" s="592">
        <v>92537.747799999983</v>
      </c>
      <c r="F48" s="592">
        <v>104071.848471</v>
      </c>
      <c r="G48" s="592">
        <v>9.5254261162072424</v>
      </c>
      <c r="H48" s="593">
        <v>12.464211573344585</v>
      </c>
    </row>
    <row r="49" spans="2:11" ht="15" customHeight="1" thickTop="1">
      <c r="B49" s="542" t="s">
        <v>674</v>
      </c>
      <c r="C49" s="542"/>
      <c r="D49" s="542"/>
      <c r="E49" s="606"/>
      <c r="F49" s="606"/>
      <c r="G49" s="606"/>
      <c r="H49" s="607"/>
    </row>
    <row r="50" spans="2:11" ht="15" customHeight="1">
      <c r="B50" s="608"/>
      <c r="C50" s="609"/>
      <c r="D50" s="609"/>
      <c r="E50" s="610"/>
      <c r="F50" s="610"/>
      <c r="G50" s="610"/>
      <c r="H50" s="586"/>
    </row>
    <row r="51" spans="2:11" ht="15" customHeight="1">
      <c r="B51" s="608"/>
      <c r="C51" s="609"/>
      <c r="D51" s="609"/>
      <c r="E51" s="610"/>
      <c r="F51" s="610"/>
      <c r="G51" s="610"/>
      <c r="H51" s="586"/>
    </row>
    <row r="52" spans="2:11" ht="15" customHeight="1">
      <c r="B52" s="608"/>
      <c r="C52" s="609"/>
      <c r="D52" s="609"/>
      <c r="E52" s="610"/>
      <c r="F52" s="610"/>
      <c r="G52" s="610"/>
      <c r="H52" s="586"/>
    </row>
    <row r="53" spans="2:11" ht="15" customHeight="1">
      <c r="B53" s="608"/>
      <c r="C53" s="609"/>
      <c r="D53" s="611"/>
      <c r="E53" s="612"/>
      <c r="F53" s="612"/>
      <c r="G53" s="612"/>
      <c r="H53" s="613"/>
      <c r="I53" s="510"/>
    </row>
    <row r="54" spans="2:11" ht="15" customHeight="1">
      <c r="B54" s="608"/>
      <c r="C54" s="609"/>
      <c r="D54" s="609"/>
      <c r="E54" s="610"/>
      <c r="F54" s="610"/>
      <c r="G54" s="610"/>
      <c r="H54" s="586"/>
    </row>
    <row r="55" spans="2:11" ht="15" customHeight="1">
      <c r="B55" s="608"/>
      <c r="C55" s="609"/>
      <c r="D55" s="609"/>
      <c r="E55" s="610"/>
      <c r="F55" s="610"/>
      <c r="G55" s="610"/>
      <c r="H55" s="586"/>
    </row>
    <row r="56" spans="2:11" ht="15" customHeight="1">
      <c r="B56" s="609"/>
      <c r="C56" s="614"/>
      <c r="D56" s="614"/>
      <c r="E56" s="615"/>
      <c r="F56" s="615"/>
      <c r="G56" s="615"/>
      <c r="H56" s="581"/>
      <c r="K56" s="64" t="s">
        <v>232</v>
      </c>
    </row>
    <row r="57" spans="2:11" ht="15" customHeight="1">
      <c r="B57" s="609"/>
      <c r="C57" s="614"/>
      <c r="D57" s="614"/>
      <c r="E57" s="615"/>
      <c r="F57" s="615"/>
      <c r="G57" s="615"/>
      <c r="H57" s="581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77"/>
  <sheetViews>
    <sheetView view="pageBreakPreview" zoomScaleSheetLayoutView="100" workbookViewId="0">
      <selection activeCell="J5" sqref="J5"/>
    </sheetView>
  </sheetViews>
  <sheetFormatPr defaultRowHeight="12.75"/>
  <cols>
    <col min="1" max="1" width="9.140625" style="106"/>
    <col min="2" max="2" width="4.7109375" style="106" customWidth="1"/>
    <col min="3" max="3" width="30" style="106" bestFit="1" customWidth="1"/>
    <col min="4" max="8" width="10.7109375" style="106" customWidth="1"/>
    <col min="9" max="16384" width="9.140625" style="106"/>
  </cols>
  <sheetData>
    <row r="1" spans="2:12">
      <c r="B1" s="1588" t="s">
        <v>745</v>
      </c>
      <c r="C1" s="1588"/>
      <c r="D1" s="1588"/>
      <c r="E1" s="1588"/>
      <c r="F1" s="1588"/>
      <c r="G1" s="1588"/>
      <c r="H1" s="1588"/>
    </row>
    <row r="2" spans="2:12" ht="15" customHeight="1">
      <c r="B2" s="1604" t="s">
        <v>83</v>
      </c>
      <c r="C2" s="1604"/>
      <c r="D2" s="1604"/>
      <c r="E2" s="1604"/>
      <c r="F2" s="1604"/>
      <c r="G2" s="1604"/>
      <c r="H2" s="1604"/>
    </row>
    <row r="3" spans="2:12" ht="15" customHeight="1" thickBot="1">
      <c r="B3" s="1605" t="s">
        <v>43</v>
      </c>
      <c r="C3" s="1605"/>
      <c r="D3" s="1605"/>
      <c r="E3" s="1605"/>
      <c r="F3" s="1605"/>
      <c r="G3" s="1605"/>
      <c r="H3" s="1605"/>
    </row>
    <row r="4" spans="2:12" ht="15" customHeight="1" thickTop="1">
      <c r="B4" s="616"/>
      <c r="C4" s="617"/>
      <c r="D4" s="1606" t="str">
        <f>'M-China'!D4:F4</f>
        <v>Ten Months</v>
      </c>
      <c r="E4" s="1606"/>
      <c r="F4" s="1606"/>
      <c r="G4" s="1607" t="s">
        <v>4</v>
      </c>
      <c r="H4" s="1608"/>
    </row>
    <row r="5" spans="2:12" ht="15" customHeight="1">
      <c r="B5" s="618"/>
      <c r="C5" s="619"/>
      <c r="D5" s="620" t="s">
        <v>5</v>
      </c>
      <c r="E5" s="621" t="s">
        <v>617</v>
      </c>
      <c r="F5" s="621" t="s">
        <v>618</v>
      </c>
      <c r="G5" s="622" t="s">
        <v>121</v>
      </c>
      <c r="H5" s="502" t="s">
        <v>618</v>
      </c>
    </row>
    <row r="6" spans="2:12" ht="15" customHeight="1">
      <c r="B6" s="623"/>
      <c r="C6" s="624" t="s">
        <v>619</v>
      </c>
      <c r="D6" s="625">
        <v>106334.20260800001</v>
      </c>
      <c r="E6" s="625">
        <v>97389.485277000014</v>
      </c>
      <c r="F6" s="625">
        <v>125455.70575399997</v>
      </c>
      <c r="G6" s="625">
        <v>-8.4118911052303673</v>
      </c>
      <c r="H6" s="626">
        <v>28.818532511156235</v>
      </c>
    </row>
    <row r="7" spans="2:12" ht="15" customHeight="1">
      <c r="B7" s="627">
        <v>1</v>
      </c>
      <c r="C7" s="628" t="s">
        <v>782</v>
      </c>
      <c r="D7" s="629">
        <v>12865.194269</v>
      </c>
      <c r="E7" s="629">
        <v>6988.6297710000008</v>
      </c>
      <c r="F7" s="629">
        <v>15735.616896</v>
      </c>
      <c r="G7" s="629">
        <v>-45.678008237778279</v>
      </c>
      <c r="H7" s="630">
        <v>125.16025904386109</v>
      </c>
    </row>
    <row r="8" spans="2:12" ht="15" customHeight="1">
      <c r="B8" s="627">
        <v>2</v>
      </c>
      <c r="C8" s="628" t="s">
        <v>747</v>
      </c>
      <c r="D8" s="629">
        <v>27.886132</v>
      </c>
      <c r="E8" s="629">
        <v>37.049557999999998</v>
      </c>
      <c r="F8" s="629">
        <v>37.824885000000002</v>
      </c>
      <c r="G8" s="629">
        <v>32.860154287442924</v>
      </c>
      <c r="H8" s="630">
        <v>2.092675437585541</v>
      </c>
    </row>
    <row r="9" spans="2:12" ht="15" customHeight="1">
      <c r="B9" s="627">
        <v>3</v>
      </c>
      <c r="C9" s="628" t="s">
        <v>783</v>
      </c>
      <c r="D9" s="629">
        <v>3432.0111569999999</v>
      </c>
      <c r="E9" s="629">
        <v>1550.3340870000002</v>
      </c>
      <c r="F9" s="629">
        <v>765.60642500000006</v>
      </c>
      <c r="G9" s="629">
        <v>-54.827242218082326</v>
      </c>
      <c r="H9" s="630">
        <v>-50.616681177313239</v>
      </c>
    </row>
    <row r="10" spans="2:12" ht="15" customHeight="1">
      <c r="B10" s="627">
        <v>4</v>
      </c>
      <c r="C10" s="628" t="s">
        <v>784</v>
      </c>
      <c r="D10" s="629">
        <v>2.1891670000000003</v>
      </c>
      <c r="E10" s="629">
        <v>2.2368369999999995</v>
      </c>
      <c r="F10" s="629">
        <v>0.34134700000000001</v>
      </c>
      <c r="G10" s="629">
        <v>2.1775405896397757</v>
      </c>
      <c r="H10" s="630">
        <v>-84.739746347185772</v>
      </c>
    </row>
    <row r="11" spans="2:12" ht="15" customHeight="1">
      <c r="B11" s="627">
        <v>5</v>
      </c>
      <c r="C11" s="628" t="s">
        <v>748</v>
      </c>
      <c r="D11" s="629">
        <v>443.23116899999997</v>
      </c>
      <c r="E11" s="629">
        <v>199.36162200000001</v>
      </c>
      <c r="F11" s="629">
        <v>402.49890999999997</v>
      </c>
      <c r="G11" s="629">
        <v>-55.020847823091607</v>
      </c>
      <c r="H11" s="630">
        <v>101.89387805041031</v>
      </c>
      <c r="L11" s="631"/>
    </row>
    <row r="12" spans="2:12" ht="15" customHeight="1">
      <c r="B12" s="627">
        <v>6</v>
      </c>
      <c r="C12" s="628" t="s">
        <v>710</v>
      </c>
      <c r="D12" s="629">
        <v>948.62915700000008</v>
      </c>
      <c r="E12" s="629">
        <v>0.56484599999999996</v>
      </c>
      <c r="F12" s="629">
        <v>2193.3019049999998</v>
      </c>
      <c r="G12" s="629">
        <v>-99.94045660563647</v>
      </c>
      <c r="H12" s="630" t="s">
        <v>25</v>
      </c>
      <c r="L12" s="631"/>
    </row>
    <row r="13" spans="2:12" ht="15" customHeight="1">
      <c r="B13" s="627">
        <v>7</v>
      </c>
      <c r="C13" s="628" t="s">
        <v>785</v>
      </c>
      <c r="D13" s="629">
        <v>26.450511999999996</v>
      </c>
      <c r="E13" s="629">
        <v>36.212467000000004</v>
      </c>
      <c r="F13" s="629">
        <v>34.402450999999999</v>
      </c>
      <c r="G13" s="629">
        <v>36.906487859289882</v>
      </c>
      <c r="H13" s="630">
        <v>-4.9983228151785539</v>
      </c>
      <c r="L13" s="631"/>
    </row>
    <row r="14" spans="2:12" ht="15" customHeight="1">
      <c r="B14" s="627">
        <v>8</v>
      </c>
      <c r="C14" s="628" t="s">
        <v>786</v>
      </c>
      <c r="D14" s="629">
        <v>64.536709000000002</v>
      </c>
      <c r="E14" s="629">
        <v>31.531853000000002</v>
      </c>
      <c r="F14" s="629">
        <v>125.834903</v>
      </c>
      <c r="G14" s="629">
        <v>-51.141213289943252</v>
      </c>
      <c r="H14" s="630">
        <v>299.07233805764599</v>
      </c>
    </row>
    <row r="15" spans="2:12" ht="15" customHeight="1">
      <c r="B15" s="627">
        <v>9</v>
      </c>
      <c r="C15" s="628" t="s">
        <v>787</v>
      </c>
      <c r="D15" s="629">
        <v>27.197521999999999</v>
      </c>
      <c r="E15" s="629">
        <v>17.540686999999998</v>
      </c>
      <c r="F15" s="629">
        <v>19.522545000000001</v>
      </c>
      <c r="G15" s="629">
        <v>-35.506304581718879</v>
      </c>
      <c r="H15" s="630">
        <v>11.298633856245203</v>
      </c>
    </row>
    <row r="16" spans="2:12" ht="15" customHeight="1">
      <c r="B16" s="627">
        <v>10</v>
      </c>
      <c r="C16" s="628" t="s">
        <v>788</v>
      </c>
      <c r="D16" s="629">
        <v>1087.6265110000002</v>
      </c>
      <c r="E16" s="629">
        <v>1033.0124129999999</v>
      </c>
      <c r="F16" s="629">
        <v>1624.4373469999998</v>
      </c>
      <c r="G16" s="629">
        <v>-5.021401873496643</v>
      </c>
      <c r="H16" s="630">
        <v>57.25245181540717</v>
      </c>
    </row>
    <row r="17" spans="2:8" ht="15" customHeight="1">
      <c r="B17" s="627">
        <v>11</v>
      </c>
      <c r="C17" s="628" t="s">
        <v>789</v>
      </c>
      <c r="D17" s="629">
        <v>2264.1761969999998</v>
      </c>
      <c r="E17" s="629">
        <v>1324.5501280000001</v>
      </c>
      <c r="F17" s="629">
        <v>1341.4250829999996</v>
      </c>
      <c r="G17" s="629">
        <v>-41.499688506795117</v>
      </c>
      <c r="H17" s="630">
        <v>1.2740140703832594</v>
      </c>
    </row>
    <row r="18" spans="2:8" ht="15" customHeight="1">
      <c r="B18" s="627">
        <v>12</v>
      </c>
      <c r="C18" s="628" t="s">
        <v>750</v>
      </c>
      <c r="D18" s="629">
        <v>877.92778300000009</v>
      </c>
      <c r="E18" s="629">
        <v>871.83223600000008</v>
      </c>
      <c r="F18" s="629">
        <v>951.30761200000018</v>
      </c>
      <c r="G18" s="629">
        <v>-0.69431075289253386</v>
      </c>
      <c r="H18" s="630">
        <v>9.1159024314856936</v>
      </c>
    </row>
    <row r="19" spans="2:8" ht="15" customHeight="1">
      <c r="B19" s="627">
        <v>13</v>
      </c>
      <c r="C19" s="628" t="s">
        <v>790</v>
      </c>
      <c r="D19" s="629">
        <v>11.857099</v>
      </c>
      <c r="E19" s="629">
        <v>9.6951530000000012</v>
      </c>
      <c r="F19" s="629">
        <v>0</v>
      </c>
      <c r="G19" s="629">
        <v>-18.233346959488145</v>
      </c>
      <c r="H19" s="630">
        <v>-100</v>
      </c>
    </row>
    <row r="20" spans="2:8" ht="15" customHeight="1">
      <c r="B20" s="627">
        <v>14</v>
      </c>
      <c r="C20" s="628" t="s">
        <v>791</v>
      </c>
      <c r="D20" s="629">
        <v>4232.6149400000004</v>
      </c>
      <c r="E20" s="629">
        <v>2469.8059359999997</v>
      </c>
      <c r="F20" s="629">
        <v>3915.0914330000001</v>
      </c>
      <c r="G20" s="629">
        <v>-41.648225245833501</v>
      </c>
      <c r="H20" s="630">
        <v>58.518180555543069</v>
      </c>
    </row>
    <row r="21" spans="2:8" ht="15" customHeight="1">
      <c r="B21" s="627">
        <v>15</v>
      </c>
      <c r="C21" s="628" t="s">
        <v>792</v>
      </c>
      <c r="D21" s="629">
        <v>10443.238995</v>
      </c>
      <c r="E21" s="629">
        <v>10612.739807</v>
      </c>
      <c r="F21" s="629">
        <v>10474.393668999999</v>
      </c>
      <c r="G21" s="629">
        <v>1.6230674418267483</v>
      </c>
      <c r="H21" s="630">
        <v>-1.303585506814656</v>
      </c>
    </row>
    <row r="22" spans="2:8" ht="15" customHeight="1">
      <c r="B22" s="627">
        <v>16</v>
      </c>
      <c r="C22" s="628" t="s">
        <v>793</v>
      </c>
      <c r="D22" s="629">
        <v>0</v>
      </c>
      <c r="E22" s="629">
        <v>0.70436399999999999</v>
      </c>
      <c r="F22" s="629">
        <v>2.8</v>
      </c>
      <c r="G22" s="629" t="s">
        <v>25</v>
      </c>
      <c r="H22" s="630">
        <v>297.5217359206319</v>
      </c>
    </row>
    <row r="23" spans="2:8" ht="15" customHeight="1">
      <c r="B23" s="627">
        <v>17</v>
      </c>
      <c r="C23" s="628" t="s">
        <v>794</v>
      </c>
      <c r="D23" s="629">
        <v>2.5232709999999998</v>
      </c>
      <c r="E23" s="629">
        <v>6.1780670000000004</v>
      </c>
      <c r="F23" s="629">
        <v>9.4585840000000001</v>
      </c>
      <c r="G23" s="629">
        <v>144.84357803818938</v>
      </c>
      <c r="H23" s="630">
        <v>53.099407953976538</v>
      </c>
    </row>
    <row r="24" spans="2:8" ht="15" customHeight="1">
      <c r="B24" s="627">
        <v>18</v>
      </c>
      <c r="C24" s="628" t="s">
        <v>795</v>
      </c>
      <c r="D24" s="629">
        <v>17.739527000000002</v>
      </c>
      <c r="E24" s="629">
        <v>17.523875999999998</v>
      </c>
      <c r="F24" s="629">
        <v>13.498870999999999</v>
      </c>
      <c r="G24" s="629">
        <v>-1.2156524804748443</v>
      </c>
      <c r="H24" s="630">
        <v>-22.968691401377171</v>
      </c>
    </row>
    <row r="25" spans="2:8" ht="15" customHeight="1">
      <c r="B25" s="627">
        <v>19</v>
      </c>
      <c r="C25" s="628" t="s">
        <v>796</v>
      </c>
      <c r="D25" s="629">
        <v>2917.0566920000001</v>
      </c>
      <c r="E25" s="629">
        <v>1030.226152</v>
      </c>
      <c r="F25" s="629">
        <v>6383.3081960000009</v>
      </c>
      <c r="G25" s="629">
        <v>-64.68268323939725</v>
      </c>
      <c r="H25" s="630">
        <v>519.60261672720583</v>
      </c>
    </row>
    <row r="26" spans="2:8" ht="15" customHeight="1">
      <c r="B26" s="627">
        <v>20</v>
      </c>
      <c r="C26" s="628" t="s">
        <v>751</v>
      </c>
      <c r="D26" s="629">
        <v>1508.4826959999998</v>
      </c>
      <c r="E26" s="629">
        <v>1392.3876560000001</v>
      </c>
      <c r="F26" s="629">
        <v>1309.8190810000001</v>
      </c>
      <c r="G26" s="629">
        <v>-7.6961466185754546</v>
      </c>
      <c r="H26" s="630">
        <v>-5.9299990662945135</v>
      </c>
    </row>
    <row r="27" spans="2:8" ht="15" customHeight="1">
      <c r="B27" s="627">
        <v>21</v>
      </c>
      <c r="C27" s="628" t="s">
        <v>752</v>
      </c>
      <c r="D27" s="629">
        <v>12.909607000000001</v>
      </c>
      <c r="E27" s="629">
        <v>11.152698000000001</v>
      </c>
      <c r="F27" s="629">
        <v>1.1367799999999999</v>
      </c>
      <c r="G27" s="629">
        <v>-13.60931436565032</v>
      </c>
      <c r="H27" s="630">
        <v>-89.807130077403698</v>
      </c>
    </row>
    <row r="28" spans="2:8" ht="15" customHeight="1">
      <c r="B28" s="627">
        <v>22</v>
      </c>
      <c r="C28" s="628" t="s">
        <v>797</v>
      </c>
      <c r="D28" s="629">
        <v>8.4326969999999992</v>
      </c>
      <c r="E28" s="629">
        <v>7.6281559999999997</v>
      </c>
      <c r="F28" s="629">
        <v>16.360711999999999</v>
      </c>
      <c r="G28" s="629">
        <v>-9.5407317492849444</v>
      </c>
      <c r="H28" s="630">
        <v>114.47794198230872</v>
      </c>
    </row>
    <row r="29" spans="2:8" ht="15" customHeight="1">
      <c r="B29" s="627">
        <v>23</v>
      </c>
      <c r="C29" s="628" t="s">
        <v>798</v>
      </c>
      <c r="D29" s="629">
        <v>2.1147749999999998</v>
      </c>
      <c r="E29" s="629">
        <v>0.67298599999999997</v>
      </c>
      <c r="F29" s="629">
        <v>1.9894980000000002</v>
      </c>
      <c r="G29" s="629">
        <v>-68.176945537941378</v>
      </c>
      <c r="H29" s="630">
        <v>195.6224943758117</v>
      </c>
    </row>
    <row r="30" spans="2:8" ht="15" customHeight="1">
      <c r="B30" s="627">
        <v>24</v>
      </c>
      <c r="C30" s="628" t="s">
        <v>754</v>
      </c>
      <c r="D30" s="629">
        <v>172.69275299999998</v>
      </c>
      <c r="E30" s="629">
        <v>147.90801500000001</v>
      </c>
      <c r="F30" s="629">
        <v>264.73074000000003</v>
      </c>
      <c r="G30" s="629">
        <v>-14.351927089841439</v>
      </c>
      <c r="H30" s="630">
        <v>78.983363410022093</v>
      </c>
    </row>
    <row r="31" spans="2:8" ht="15" customHeight="1">
      <c r="B31" s="627">
        <v>25</v>
      </c>
      <c r="C31" s="628" t="s">
        <v>799</v>
      </c>
      <c r="D31" s="629">
        <v>5969.9875630000006</v>
      </c>
      <c r="E31" s="629">
        <v>15871.531866000001</v>
      </c>
      <c r="F31" s="629">
        <v>21743.565866999998</v>
      </c>
      <c r="G31" s="629">
        <v>165.85535896869339</v>
      </c>
      <c r="H31" s="630">
        <v>36.997273171716159</v>
      </c>
    </row>
    <row r="32" spans="2:8" ht="15" customHeight="1">
      <c r="B32" s="627">
        <v>26</v>
      </c>
      <c r="C32" s="628" t="s">
        <v>722</v>
      </c>
      <c r="D32" s="629">
        <v>81.139368000000005</v>
      </c>
      <c r="E32" s="629">
        <v>66.616635000000002</v>
      </c>
      <c r="F32" s="629">
        <v>129.82636300000001</v>
      </c>
      <c r="G32" s="629">
        <v>-17.898503966656492</v>
      </c>
      <c r="H32" s="630">
        <v>94.885801421822066</v>
      </c>
    </row>
    <row r="33" spans="2:8" ht="15" customHeight="1">
      <c r="B33" s="627">
        <v>27</v>
      </c>
      <c r="C33" s="628" t="s">
        <v>723</v>
      </c>
      <c r="D33" s="629">
        <v>0</v>
      </c>
      <c r="E33" s="629">
        <v>3.3019999999999998E-3</v>
      </c>
      <c r="F33" s="629">
        <v>0</v>
      </c>
      <c r="G33" s="629" t="s">
        <v>25</v>
      </c>
      <c r="H33" s="630">
        <v>-100</v>
      </c>
    </row>
    <row r="34" spans="2:8" ht="15" customHeight="1">
      <c r="B34" s="627">
        <v>28</v>
      </c>
      <c r="C34" s="628" t="s">
        <v>800</v>
      </c>
      <c r="D34" s="629">
        <v>41.078621000000005</v>
      </c>
      <c r="E34" s="629">
        <v>40.263769000000003</v>
      </c>
      <c r="F34" s="629">
        <v>21</v>
      </c>
      <c r="G34" s="629">
        <v>-1.9836401032059996</v>
      </c>
      <c r="H34" s="630">
        <v>-47.843928868159367</v>
      </c>
    </row>
    <row r="35" spans="2:8" ht="15" customHeight="1">
      <c r="B35" s="627">
        <v>29</v>
      </c>
      <c r="C35" s="628" t="s">
        <v>755</v>
      </c>
      <c r="D35" s="629">
        <v>3566.1183769999998</v>
      </c>
      <c r="E35" s="629">
        <v>3789.9992730000004</v>
      </c>
      <c r="F35" s="629">
        <v>3957.795357</v>
      </c>
      <c r="G35" s="629">
        <v>6.2779995595194009</v>
      </c>
      <c r="H35" s="630">
        <v>4.4273381579616853</v>
      </c>
    </row>
    <row r="36" spans="2:8" ht="15" customHeight="1">
      <c r="B36" s="627">
        <v>30</v>
      </c>
      <c r="C36" s="628" t="s">
        <v>725</v>
      </c>
      <c r="D36" s="629">
        <v>2166.9242630000003</v>
      </c>
      <c r="E36" s="629">
        <v>7638.4392799999996</v>
      </c>
      <c r="F36" s="629">
        <v>2642.9804009999998</v>
      </c>
      <c r="G36" s="629">
        <v>252.50144227121973</v>
      </c>
      <c r="H36" s="630">
        <v>-65.398947296469174</v>
      </c>
    </row>
    <row r="37" spans="2:8" ht="15" customHeight="1">
      <c r="B37" s="627">
        <v>31</v>
      </c>
      <c r="C37" s="628" t="s">
        <v>757</v>
      </c>
      <c r="D37" s="629">
        <v>373.91478999999998</v>
      </c>
      <c r="E37" s="629">
        <v>486.51632399999994</v>
      </c>
      <c r="F37" s="629">
        <v>642.28306099999986</v>
      </c>
      <c r="G37" s="629">
        <v>30.11422308275101</v>
      </c>
      <c r="H37" s="630">
        <v>32.016754488180339</v>
      </c>
    </row>
    <row r="38" spans="2:8" ht="15" customHeight="1">
      <c r="B38" s="627">
        <v>32</v>
      </c>
      <c r="C38" s="628" t="s">
        <v>801</v>
      </c>
      <c r="D38" s="629">
        <v>4431.8129689999996</v>
      </c>
      <c r="E38" s="629">
        <v>5557.6060649999999</v>
      </c>
      <c r="F38" s="629">
        <v>4865.431685999999</v>
      </c>
      <c r="G38" s="629">
        <v>25.402540763222376</v>
      </c>
      <c r="H38" s="630">
        <v>-12.454541953937508</v>
      </c>
    </row>
    <row r="39" spans="2:8" ht="15" customHeight="1">
      <c r="B39" s="627">
        <v>33</v>
      </c>
      <c r="C39" s="628" t="s">
        <v>759</v>
      </c>
      <c r="D39" s="629">
        <v>688.16500499999995</v>
      </c>
      <c r="E39" s="629">
        <v>434.45622299999997</v>
      </c>
      <c r="F39" s="629">
        <v>421.64229700000004</v>
      </c>
      <c r="G39" s="629">
        <v>-36.867434431659305</v>
      </c>
      <c r="H39" s="630">
        <v>-2.9494170693464667</v>
      </c>
    </row>
    <row r="40" spans="2:8" ht="15" customHeight="1">
      <c r="B40" s="627">
        <v>34</v>
      </c>
      <c r="C40" s="628" t="s">
        <v>802</v>
      </c>
      <c r="D40" s="629">
        <v>1963.5333829999997</v>
      </c>
      <c r="E40" s="629">
        <v>1282.0011220000001</v>
      </c>
      <c r="F40" s="629">
        <v>1861.3495639999996</v>
      </c>
      <c r="G40" s="629">
        <v>-34.709481738411569</v>
      </c>
      <c r="H40" s="630">
        <v>45.190946564553741</v>
      </c>
    </row>
    <row r="41" spans="2:8" ht="15" customHeight="1">
      <c r="B41" s="627">
        <v>35</v>
      </c>
      <c r="C41" s="628" t="s">
        <v>803</v>
      </c>
      <c r="D41" s="629">
        <v>396.74086999999997</v>
      </c>
      <c r="E41" s="629">
        <v>569.13513499999999</v>
      </c>
      <c r="F41" s="629">
        <v>435.30721100000005</v>
      </c>
      <c r="G41" s="629">
        <v>43.452610516279833</v>
      </c>
      <c r="H41" s="630">
        <v>-23.514261511899093</v>
      </c>
    </row>
    <row r="42" spans="2:8" ht="15" customHeight="1">
      <c r="B42" s="627">
        <v>36</v>
      </c>
      <c r="C42" s="628" t="s">
        <v>760</v>
      </c>
      <c r="D42" s="629">
        <v>105.13546499999998</v>
      </c>
      <c r="E42" s="629">
        <v>63.088400000000007</v>
      </c>
      <c r="F42" s="629">
        <v>22.990674999999996</v>
      </c>
      <c r="G42" s="629">
        <v>-39.993226833590342</v>
      </c>
      <c r="H42" s="630">
        <v>-63.557999568858946</v>
      </c>
    </row>
    <row r="43" spans="2:8" ht="15" customHeight="1">
      <c r="B43" s="627">
        <v>37</v>
      </c>
      <c r="C43" s="628" t="s">
        <v>729</v>
      </c>
      <c r="D43" s="629">
        <v>1655.928052</v>
      </c>
      <c r="E43" s="629">
        <v>2357.488253</v>
      </c>
      <c r="F43" s="629">
        <v>2014.2873360000003</v>
      </c>
      <c r="G43" s="629">
        <v>42.366587132373809</v>
      </c>
      <c r="H43" s="630">
        <v>-14.55790571016685</v>
      </c>
    </row>
    <row r="44" spans="2:8" ht="15" customHeight="1">
      <c r="B44" s="627">
        <v>38</v>
      </c>
      <c r="C44" s="628" t="s">
        <v>804</v>
      </c>
      <c r="D44" s="629">
        <v>188.30609000000001</v>
      </c>
      <c r="E44" s="629">
        <v>130.9692</v>
      </c>
      <c r="F44" s="629">
        <v>113.130763</v>
      </c>
      <c r="G44" s="629">
        <v>-30.448770934599096</v>
      </c>
      <c r="H44" s="630">
        <v>-13.620329818003</v>
      </c>
    </row>
    <row r="45" spans="2:8" ht="15" customHeight="1">
      <c r="B45" s="627">
        <v>39</v>
      </c>
      <c r="C45" s="628" t="s">
        <v>805</v>
      </c>
      <c r="D45" s="629">
        <v>5411.6845249999997</v>
      </c>
      <c r="E45" s="629">
        <v>6934.5170240000007</v>
      </c>
      <c r="F45" s="629">
        <v>6846.3243550000007</v>
      </c>
      <c r="G45" s="629">
        <v>28.139713096080754</v>
      </c>
      <c r="H45" s="630">
        <v>-1.2717925227491662</v>
      </c>
    </row>
    <row r="46" spans="2:8" ht="15" customHeight="1">
      <c r="B46" s="627">
        <v>40</v>
      </c>
      <c r="C46" s="628" t="s">
        <v>806</v>
      </c>
      <c r="D46" s="629">
        <v>481.750697</v>
      </c>
      <c r="E46" s="629">
        <v>144.26560999999998</v>
      </c>
      <c r="F46" s="629">
        <v>395.84916199999998</v>
      </c>
      <c r="G46" s="629">
        <v>-70.053886606001115</v>
      </c>
      <c r="H46" s="630">
        <v>174.38913681507324</v>
      </c>
    </row>
    <row r="47" spans="2:8" ht="15" customHeight="1">
      <c r="B47" s="627">
        <v>41</v>
      </c>
      <c r="C47" s="628" t="s">
        <v>763</v>
      </c>
      <c r="D47" s="629">
        <v>17.120677999999998</v>
      </c>
      <c r="E47" s="629">
        <v>2.0388609999999998</v>
      </c>
      <c r="F47" s="629">
        <v>2.6332000000000001E-2</v>
      </c>
      <c r="G47" s="629">
        <v>-88.091236807327377</v>
      </c>
      <c r="H47" s="630">
        <v>-98.708494595757145</v>
      </c>
    </row>
    <row r="48" spans="2:8" ht="15" customHeight="1">
      <c r="B48" s="627">
        <v>42</v>
      </c>
      <c r="C48" s="628" t="s">
        <v>764</v>
      </c>
      <c r="D48" s="629">
        <v>674.54772200000002</v>
      </c>
      <c r="E48" s="629">
        <v>627.93216999999993</v>
      </c>
      <c r="F48" s="629">
        <v>645.36129099999994</v>
      </c>
      <c r="G48" s="629">
        <v>-6.9106381179062168</v>
      </c>
      <c r="H48" s="630">
        <v>2.7756375342260213</v>
      </c>
    </row>
    <row r="49" spans="2:13" ht="15" customHeight="1">
      <c r="B49" s="627">
        <v>43</v>
      </c>
      <c r="C49" s="628" t="s">
        <v>685</v>
      </c>
      <c r="D49" s="629">
        <v>746.40429600000004</v>
      </c>
      <c r="E49" s="629">
        <v>1325.2344710000002</v>
      </c>
      <c r="F49" s="629">
        <v>853.82532200000003</v>
      </c>
      <c r="G49" s="629">
        <v>77.54914837735609</v>
      </c>
      <c r="H49" s="630">
        <v>-35.571754230350081</v>
      </c>
    </row>
    <row r="50" spans="2:13" ht="15" customHeight="1">
      <c r="B50" s="627">
        <v>44</v>
      </c>
      <c r="C50" s="628" t="s">
        <v>807</v>
      </c>
      <c r="D50" s="629">
        <v>138.69384499999998</v>
      </c>
      <c r="E50" s="629">
        <v>198.11474099999998</v>
      </c>
      <c r="F50" s="629">
        <v>180.48168200000001</v>
      </c>
      <c r="G50" s="629">
        <v>42.84321052603309</v>
      </c>
      <c r="H50" s="630">
        <v>-8.9004275557667825</v>
      </c>
    </row>
    <row r="51" spans="2:13" ht="15" customHeight="1">
      <c r="B51" s="627">
        <v>45</v>
      </c>
      <c r="C51" s="628" t="s">
        <v>808</v>
      </c>
      <c r="D51" s="629">
        <v>19244.000909999999</v>
      </c>
      <c r="E51" s="629">
        <v>6222.0226059999995</v>
      </c>
      <c r="F51" s="629">
        <v>8089.0660849999995</v>
      </c>
      <c r="G51" s="629">
        <v>-67.667728581499006</v>
      </c>
      <c r="H51" s="630">
        <v>30.007018573021242</v>
      </c>
    </row>
    <row r="52" spans="2:13" ht="15" customHeight="1">
      <c r="B52" s="627">
        <v>46</v>
      </c>
      <c r="C52" s="628" t="s">
        <v>809</v>
      </c>
      <c r="D52" s="629">
        <v>371.34151099999997</v>
      </c>
      <c r="E52" s="629">
        <v>246.30432999999999</v>
      </c>
      <c r="F52" s="629">
        <v>1680.8438219999998</v>
      </c>
      <c r="G52" s="629">
        <v>-33.671748860848467</v>
      </c>
      <c r="H52" s="630">
        <v>582.42560818967331</v>
      </c>
    </row>
    <row r="53" spans="2:13" ht="15" customHeight="1">
      <c r="B53" s="627">
        <v>47</v>
      </c>
      <c r="C53" s="628" t="s">
        <v>768</v>
      </c>
      <c r="D53" s="629">
        <v>1.8922080000000001</v>
      </c>
      <c r="E53" s="629">
        <v>39.036591000000001</v>
      </c>
      <c r="F53" s="629">
        <v>26.761374000000004</v>
      </c>
      <c r="G53" s="629" t="s">
        <v>25</v>
      </c>
      <c r="H53" s="630">
        <v>-31.445412331215081</v>
      </c>
    </row>
    <row r="54" spans="2:13" ht="15" customHeight="1">
      <c r="B54" s="627">
        <v>48</v>
      </c>
      <c r="C54" s="628" t="s">
        <v>769</v>
      </c>
      <c r="D54" s="629">
        <v>658.36849500000005</v>
      </c>
      <c r="E54" s="629">
        <v>612.59356500000001</v>
      </c>
      <c r="F54" s="629">
        <v>601.96115799999995</v>
      </c>
      <c r="G54" s="629">
        <v>-6.952782575053206</v>
      </c>
      <c r="H54" s="630">
        <v>-1.7356380490219578</v>
      </c>
    </row>
    <row r="55" spans="2:13" ht="15" customHeight="1">
      <c r="B55" s="627">
        <v>49</v>
      </c>
      <c r="C55" s="628" t="s">
        <v>810</v>
      </c>
      <c r="D55" s="629">
        <v>136.62321799999998</v>
      </c>
      <c r="E55" s="629">
        <v>128.96293600000001</v>
      </c>
      <c r="F55" s="629">
        <v>155.35077800000002</v>
      </c>
      <c r="G55" s="629">
        <v>-5.6068669089612371</v>
      </c>
      <c r="H55" s="630">
        <v>20.461570446876308</v>
      </c>
    </row>
    <row r="56" spans="2:13" ht="15" customHeight="1">
      <c r="B56" s="627">
        <v>50</v>
      </c>
      <c r="C56" s="628" t="s">
        <v>811</v>
      </c>
      <c r="D56" s="629">
        <v>417.49328700000001</v>
      </c>
      <c r="E56" s="629">
        <v>427.66186600000003</v>
      </c>
      <c r="F56" s="629">
        <v>554.11555699999997</v>
      </c>
      <c r="G56" s="629">
        <v>2.435626946978914</v>
      </c>
      <c r="H56" s="630">
        <v>29.568615079652659</v>
      </c>
    </row>
    <row r="57" spans="2:13" ht="15" customHeight="1">
      <c r="B57" s="627">
        <v>51</v>
      </c>
      <c r="C57" s="628" t="s">
        <v>812</v>
      </c>
      <c r="D57" s="629">
        <v>3486.847538</v>
      </c>
      <c r="E57" s="629">
        <v>3455.3630409999996</v>
      </c>
      <c r="F57" s="629">
        <v>5095.7040140000008</v>
      </c>
      <c r="G57" s="629">
        <v>-0.90295020521773495</v>
      </c>
      <c r="H57" s="630">
        <v>47.47231921903284</v>
      </c>
      <c r="M57" s="106" t="s">
        <v>232</v>
      </c>
    </row>
    <row r="58" spans="2:13" ht="15" customHeight="1">
      <c r="B58" s="627">
        <v>52</v>
      </c>
      <c r="C58" s="628" t="s">
        <v>813</v>
      </c>
      <c r="D58" s="629">
        <v>232.52471400000002</v>
      </c>
      <c r="E58" s="629">
        <v>83.195284999999998</v>
      </c>
      <c r="F58" s="629">
        <v>73.580873000000011</v>
      </c>
      <c r="G58" s="629">
        <v>-64.220884924946091</v>
      </c>
      <c r="H58" s="630">
        <v>-11.55643856499799</v>
      </c>
    </row>
    <row r="59" spans="2:13" ht="15" customHeight="1">
      <c r="B59" s="627">
        <v>53</v>
      </c>
      <c r="C59" s="628" t="s">
        <v>814</v>
      </c>
      <c r="D59" s="629">
        <v>97.874993000000018</v>
      </c>
      <c r="E59" s="629">
        <v>91.428984</v>
      </c>
      <c r="F59" s="629">
        <v>92.824157999999983</v>
      </c>
      <c r="G59" s="629">
        <v>-6.5859611351390015</v>
      </c>
      <c r="H59" s="630">
        <v>1.5259646765843655</v>
      </c>
    </row>
    <row r="60" spans="2:13" ht="15" customHeight="1">
      <c r="B60" s="627">
        <v>54</v>
      </c>
      <c r="C60" s="628" t="s">
        <v>739</v>
      </c>
      <c r="D60" s="629">
        <v>753.02726500000006</v>
      </c>
      <c r="E60" s="629">
        <v>500.89081300000004</v>
      </c>
      <c r="F60" s="629">
        <v>526.61814300000003</v>
      </c>
      <c r="G60" s="629">
        <v>-33.483044202921391</v>
      </c>
      <c r="H60" s="630">
        <v>5.1363150076382027</v>
      </c>
    </row>
    <row r="61" spans="2:13" ht="15" customHeight="1">
      <c r="B61" s="627">
        <v>55</v>
      </c>
      <c r="C61" s="628" t="s">
        <v>815</v>
      </c>
      <c r="D61" s="629">
        <v>2093.082942</v>
      </c>
      <c r="E61" s="629">
        <v>2189.260882</v>
      </c>
      <c r="F61" s="629">
        <v>1770.6643859999999</v>
      </c>
      <c r="G61" s="629">
        <v>4.5950372089937019</v>
      </c>
      <c r="H61" s="630">
        <v>-19.120448341341174</v>
      </c>
    </row>
    <row r="62" spans="2:13" ht="15" customHeight="1">
      <c r="B62" s="627">
        <v>56</v>
      </c>
      <c r="C62" s="628" t="s">
        <v>772</v>
      </c>
      <c r="D62" s="629">
        <v>88.853079000000008</v>
      </c>
      <c r="E62" s="629">
        <v>66.478526000000002</v>
      </c>
      <c r="F62" s="629">
        <v>119.08168899999998</v>
      </c>
      <c r="G62" s="629">
        <v>-25.181516782327833</v>
      </c>
      <c r="H62" s="630">
        <v>79.128052568433873</v>
      </c>
    </row>
    <row r="63" spans="2:13" ht="15" customHeight="1">
      <c r="B63" s="627">
        <v>57</v>
      </c>
      <c r="C63" s="628" t="s">
        <v>773</v>
      </c>
      <c r="D63" s="629">
        <v>3790.0848139999998</v>
      </c>
      <c r="E63" s="629">
        <v>3898.1030260000002</v>
      </c>
      <c r="F63" s="629">
        <v>6611.5314870000002</v>
      </c>
      <c r="G63" s="629">
        <v>2.8500209705333788</v>
      </c>
      <c r="H63" s="630">
        <v>69.608946785184315</v>
      </c>
    </row>
    <row r="64" spans="2:13" ht="15" customHeight="1">
      <c r="B64" s="627">
        <v>58</v>
      </c>
      <c r="C64" s="628" t="s">
        <v>816</v>
      </c>
      <c r="D64" s="629">
        <v>377.44496600000002</v>
      </c>
      <c r="E64" s="629">
        <v>372.073961</v>
      </c>
      <c r="F64" s="629">
        <v>458.35258699999997</v>
      </c>
      <c r="G64" s="629">
        <v>-1.4229902327005846</v>
      </c>
      <c r="H64" s="630">
        <v>23.188568683525787</v>
      </c>
    </row>
    <row r="65" spans="2:11" ht="15" customHeight="1">
      <c r="B65" s="627">
        <v>59</v>
      </c>
      <c r="C65" s="628" t="s">
        <v>817</v>
      </c>
      <c r="D65" s="629">
        <v>0.67440499999999992</v>
      </c>
      <c r="E65" s="629">
        <v>1.2092429999999998</v>
      </c>
      <c r="F65" s="629">
        <v>1.8615629999999999</v>
      </c>
      <c r="G65" s="629">
        <v>79.305165293851616</v>
      </c>
      <c r="H65" s="630">
        <v>53.94449254616319</v>
      </c>
    </row>
    <row r="66" spans="2:11" ht="15" customHeight="1">
      <c r="B66" s="627">
        <v>60</v>
      </c>
      <c r="C66" s="628" t="s">
        <v>775</v>
      </c>
      <c r="D66" s="629">
        <v>1602.7286560000002</v>
      </c>
      <c r="E66" s="629">
        <v>923.05660699999999</v>
      </c>
      <c r="F66" s="629">
        <v>1657.2279880000001</v>
      </c>
      <c r="G66" s="629">
        <v>-42.407181431215399</v>
      </c>
      <c r="H66" s="630">
        <v>79.536983477764124</v>
      </c>
    </row>
    <row r="67" spans="2:11" ht="15" customHeight="1">
      <c r="B67" s="627">
        <v>61</v>
      </c>
      <c r="C67" s="628" t="s">
        <v>818</v>
      </c>
      <c r="D67" s="629">
        <v>345.33470799999992</v>
      </c>
      <c r="E67" s="629">
        <v>420.58023200000002</v>
      </c>
      <c r="F67" s="629">
        <v>398.66833200000002</v>
      </c>
      <c r="G67" s="629">
        <v>21.789157665553887</v>
      </c>
      <c r="H67" s="630">
        <v>-5.2099215162352124</v>
      </c>
      <c r="K67" s="106" t="s">
        <v>232</v>
      </c>
    </row>
    <row r="68" spans="2:11" ht="15" customHeight="1">
      <c r="B68" s="627">
        <v>62</v>
      </c>
      <c r="C68" s="628" t="s">
        <v>778</v>
      </c>
      <c r="D68" s="629">
        <v>1628.196741</v>
      </c>
      <c r="E68" s="629">
        <v>1522.3580919999999</v>
      </c>
      <c r="F68" s="629">
        <v>2056.8910449999998</v>
      </c>
      <c r="G68" s="629">
        <v>-6.5003599586494971</v>
      </c>
      <c r="H68" s="630">
        <v>35.112169456645802</v>
      </c>
    </row>
    <row r="69" spans="2:11" ht="15" customHeight="1">
      <c r="B69" s="627">
        <v>63</v>
      </c>
      <c r="C69" s="628" t="s">
        <v>819</v>
      </c>
      <c r="D69" s="629">
        <v>325.00298000000004</v>
      </c>
      <c r="E69" s="629">
        <v>271.01249900000005</v>
      </c>
      <c r="F69" s="629">
        <v>406.46115700000001</v>
      </c>
      <c r="G69" s="629">
        <v>-16.612303370264485</v>
      </c>
      <c r="H69" s="630">
        <v>49.978749504095731</v>
      </c>
    </row>
    <row r="70" spans="2:11" ht="15" customHeight="1">
      <c r="B70" s="627">
        <v>64</v>
      </c>
      <c r="C70" s="628" t="s">
        <v>820</v>
      </c>
      <c r="D70" s="629">
        <v>187.09926200000001</v>
      </c>
      <c r="E70" s="629">
        <v>598.19509700000003</v>
      </c>
      <c r="F70" s="629">
        <v>1659.9729600000001</v>
      </c>
      <c r="G70" s="629">
        <v>219.72071434466693</v>
      </c>
      <c r="H70" s="630">
        <v>177.49691836742016</v>
      </c>
    </row>
    <row r="71" spans="2:11" ht="15" customHeight="1">
      <c r="B71" s="632"/>
      <c r="C71" s="633" t="s">
        <v>671</v>
      </c>
      <c r="D71" s="634">
        <v>40307.009537999969</v>
      </c>
      <c r="E71" s="634">
        <v>43276.308973999992</v>
      </c>
      <c r="F71" s="634">
        <v>53001.649267000008</v>
      </c>
      <c r="G71" s="634">
        <v>7.3667073544631876</v>
      </c>
      <c r="H71" s="635">
        <v>22.472665815476333</v>
      </c>
      <c r="J71" s="106" t="s">
        <v>232</v>
      </c>
    </row>
    <row r="72" spans="2:11" ht="15" customHeight="1" thickBot="1">
      <c r="B72" s="636"/>
      <c r="C72" s="637" t="s">
        <v>672</v>
      </c>
      <c r="D72" s="638">
        <v>146641.21214599998</v>
      </c>
      <c r="E72" s="638">
        <v>140665.79425100001</v>
      </c>
      <c r="F72" s="638">
        <v>178457.35502100002</v>
      </c>
      <c r="G72" s="638">
        <v>-4.074855770457404</v>
      </c>
      <c r="H72" s="639">
        <v>26.86620508648025</v>
      </c>
    </row>
    <row r="73" spans="2:11" ht="13.5" thickTop="1">
      <c r="B73" s="64" t="s">
        <v>674</v>
      </c>
    </row>
    <row r="75" spans="2:11">
      <c r="D75" s="631"/>
      <c r="E75" s="631"/>
      <c r="F75" s="631"/>
    </row>
    <row r="77" spans="2:11">
      <c r="D77" s="107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6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68"/>
  <sheetViews>
    <sheetView view="pageBreakPreview" zoomScaleSheetLayoutView="100" workbookViewId="0">
      <selection activeCell="O6" sqref="O6"/>
    </sheetView>
  </sheetViews>
  <sheetFormatPr defaultRowHeight="15"/>
  <cols>
    <col min="3" max="3" width="4.42578125" customWidth="1"/>
    <col min="4" max="4" width="4.85546875" customWidth="1"/>
    <col min="5" max="5" width="6.42578125" customWidth="1"/>
    <col min="6" max="6" width="15.7109375" customWidth="1"/>
    <col min="7" max="7" width="13" customWidth="1"/>
    <col min="8" max="8" width="11" customWidth="1"/>
    <col min="9" max="9" width="12.85546875" customWidth="1"/>
    <col min="10" max="10" width="10.5703125" customWidth="1"/>
    <col min="11" max="11" width="11.5703125" customWidth="1"/>
  </cols>
  <sheetData>
    <row r="1" spans="2:13">
      <c r="B1" s="1609" t="s">
        <v>781</v>
      </c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</row>
    <row r="2" spans="2:13" ht="15.75">
      <c r="B2" s="1610" t="s">
        <v>875</v>
      </c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</row>
    <row r="3" spans="2:13" ht="15.75" thickBot="1">
      <c r="B3" s="1611" t="s">
        <v>824</v>
      </c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</row>
    <row r="4" spans="2:13" ht="15.75" thickTop="1">
      <c r="B4" s="1612" t="s">
        <v>876</v>
      </c>
      <c r="C4" s="1613"/>
      <c r="D4" s="1613"/>
      <c r="E4" s="1613"/>
      <c r="F4" s="1614"/>
      <c r="G4" s="1621" t="s">
        <v>5</v>
      </c>
      <c r="H4" s="1614"/>
      <c r="I4" s="1621" t="s">
        <v>587</v>
      </c>
      <c r="J4" s="1614"/>
      <c r="K4" s="1622" t="s">
        <v>877</v>
      </c>
      <c r="L4" s="1624" t="s">
        <v>828</v>
      </c>
      <c r="M4" s="1625"/>
    </row>
    <row r="5" spans="2:13">
      <c r="B5" s="1615"/>
      <c r="C5" s="1616"/>
      <c r="D5" s="1616"/>
      <c r="E5" s="1616"/>
      <c r="F5" s="1617"/>
      <c r="G5" s="1619"/>
      <c r="H5" s="1620"/>
      <c r="I5" s="1619"/>
      <c r="J5" s="1620"/>
      <c r="K5" s="1623"/>
      <c r="L5" s="1626" t="s">
        <v>878</v>
      </c>
      <c r="M5" s="1627"/>
    </row>
    <row r="6" spans="2:13">
      <c r="B6" s="1618"/>
      <c r="C6" s="1619"/>
      <c r="D6" s="1619"/>
      <c r="E6" s="1619"/>
      <c r="F6" s="1620"/>
      <c r="G6" s="704" t="s">
        <v>114</v>
      </c>
      <c r="H6" s="704" t="s">
        <v>7</v>
      </c>
      <c r="I6" s="704" t="str">
        <f>G6</f>
        <v>Ten Months</v>
      </c>
      <c r="J6" s="704" t="s">
        <v>7</v>
      </c>
      <c r="K6" s="704" t="str">
        <f>I6</f>
        <v>Ten Months</v>
      </c>
      <c r="L6" s="705" t="s">
        <v>6</v>
      </c>
      <c r="M6" s="706" t="s">
        <v>121</v>
      </c>
    </row>
    <row r="7" spans="2:13">
      <c r="B7" s="707" t="s">
        <v>879</v>
      </c>
      <c r="C7" s="708"/>
      <c r="D7" s="708"/>
      <c r="E7" s="708"/>
      <c r="F7" s="708"/>
      <c r="G7" s="709">
        <v>71385.29999999993</v>
      </c>
      <c r="H7" s="710">
        <v>108319.79999999999</v>
      </c>
      <c r="I7" s="709">
        <v>134303.13999999984</v>
      </c>
      <c r="J7" s="710">
        <v>140418.4962113222</v>
      </c>
      <c r="K7" s="711">
        <v>-7565.030522427056</v>
      </c>
      <c r="L7" s="712">
        <f>I7/G7%-100</f>
        <v>88.138370224682092</v>
      </c>
      <c r="M7" s="875">
        <f>K7/I7%-100</f>
        <v>-105.63280242176546</v>
      </c>
    </row>
    <row r="8" spans="2:13">
      <c r="B8" s="713"/>
      <c r="C8" s="714" t="s">
        <v>880</v>
      </c>
      <c r="D8" s="714"/>
      <c r="E8" s="714"/>
      <c r="F8" s="714"/>
      <c r="G8" s="715">
        <v>81149.699999999983</v>
      </c>
      <c r="H8" s="716">
        <v>98276.299999999988</v>
      </c>
      <c r="I8" s="715">
        <v>59189.850000000006</v>
      </c>
      <c r="J8" s="716">
        <v>74866.08655195238</v>
      </c>
      <c r="K8" s="715">
        <v>68795.631812327774</v>
      </c>
      <c r="L8" s="717">
        <f t="shared" ref="L8:L20" si="0">I8/G8%-100</f>
        <v>-27.060913349032688</v>
      </c>
      <c r="M8" s="876">
        <f>K8/I8%-100</f>
        <v>16.228765256759004</v>
      </c>
    </row>
    <row r="9" spans="2:13">
      <c r="B9" s="713"/>
      <c r="C9" s="714"/>
      <c r="D9" s="714" t="s">
        <v>881</v>
      </c>
      <c r="E9" s="714"/>
      <c r="F9" s="714"/>
      <c r="G9" s="715">
        <v>0</v>
      </c>
      <c r="H9" s="716">
        <v>0</v>
      </c>
      <c r="I9" s="715">
        <v>0</v>
      </c>
      <c r="J9" s="716">
        <v>0</v>
      </c>
      <c r="K9" s="715">
        <v>0</v>
      </c>
      <c r="L9" s="718" t="s">
        <v>25</v>
      </c>
      <c r="M9" s="877" t="s">
        <v>25</v>
      </c>
    </row>
    <row r="10" spans="2:13">
      <c r="B10" s="713"/>
      <c r="C10" s="714"/>
      <c r="D10" s="714" t="s">
        <v>882</v>
      </c>
      <c r="E10" s="714"/>
      <c r="F10" s="714"/>
      <c r="G10" s="715">
        <v>81149.699999999983</v>
      </c>
      <c r="H10" s="716">
        <v>98276.299999999988</v>
      </c>
      <c r="I10" s="715">
        <v>59189.850000000006</v>
      </c>
      <c r="J10" s="716">
        <v>74866.08655195238</v>
      </c>
      <c r="K10" s="715">
        <v>68795.631812327774</v>
      </c>
      <c r="L10" s="717">
        <f t="shared" si="0"/>
        <v>-27.060913349032688</v>
      </c>
      <c r="M10" s="876">
        <f t="shared" ref="M10:M18" si="1">K10/I10%-100</f>
        <v>16.228765256759004</v>
      </c>
    </row>
    <row r="11" spans="2:13">
      <c r="B11" s="713"/>
      <c r="C11" s="714" t="s">
        <v>883</v>
      </c>
      <c r="D11" s="714"/>
      <c r="E11" s="714"/>
      <c r="F11" s="714"/>
      <c r="G11" s="715">
        <v>-617813.50000000012</v>
      </c>
      <c r="H11" s="716">
        <v>-761773</v>
      </c>
      <c r="I11" s="715">
        <v>-587256.80000000005</v>
      </c>
      <c r="J11" s="716">
        <v>-756487.88655387657</v>
      </c>
      <c r="K11" s="715">
        <v>-799310.04315139959</v>
      </c>
      <c r="L11" s="717">
        <f t="shared" si="0"/>
        <v>-4.9459424243724186</v>
      </c>
      <c r="M11" s="876">
        <f t="shared" si="1"/>
        <v>36.109116684796078</v>
      </c>
    </row>
    <row r="12" spans="2:13">
      <c r="B12" s="713"/>
      <c r="C12" s="714"/>
      <c r="D12" s="714" t="s">
        <v>881</v>
      </c>
      <c r="E12" s="714"/>
      <c r="F12" s="714"/>
      <c r="G12" s="715">
        <v>-92191.7</v>
      </c>
      <c r="H12" s="716">
        <v>-112044.59999999999</v>
      </c>
      <c r="I12" s="715">
        <v>-49729.7</v>
      </c>
      <c r="J12" s="716">
        <v>-68724.400000000009</v>
      </c>
      <c r="K12" s="715">
        <v>-100050.99999999999</v>
      </c>
      <c r="L12" s="717">
        <f t="shared" si="0"/>
        <v>-46.058376187878082</v>
      </c>
      <c r="M12" s="876">
        <f t="shared" si="1"/>
        <v>101.18963114597511</v>
      </c>
    </row>
    <row r="13" spans="2:13">
      <c r="B13" s="713"/>
      <c r="C13" s="714"/>
      <c r="D13" s="714" t="s">
        <v>882</v>
      </c>
      <c r="E13" s="714"/>
      <c r="F13" s="714"/>
      <c r="G13" s="715">
        <v>-525621.80000000005</v>
      </c>
      <c r="H13" s="716">
        <v>-649728.4</v>
      </c>
      <c r="I13" s="715">
        <v>-537527.1</v>
      </c>
      <c r="J13" s="716">
        <v>-687763.48655387654</v>
      </c>
      <c r="K13" s="715">
        <v>-699259.04315139959</v>
      </c>
      <c r="L13" s="717">
        <f t="shared" si="0"/>
        <v>2.2649935752284023</v>
      </c>
      <c r="M13" s="876">
        <f t="shared" si="1"/>
        <v>30.088146839740659</v>
      </c>
    </row>
    <row r="14" spans="2:13">
      <c r="B14" s="707"/>
      <c r="C14" s="708" t="s">
        <v>884</v>
      </c>
      <c r="D14" s="708"/>
      <c r="E14" s="708"/>
      <c r="F14" s="708"/>
      <c r="G14" s="709">
        <v>-536663.80000000005</v>
      </c>
      <c r="H14" s="719">
        <v>-663496.70000000007</v>
      </c>
      <c r="I14" s="709">
        <v>-528066.95000000007</v>
      </c>
      <c r="J14" s="719">
        <v>-681621.80000192416</v>
      </c>
      <c r="K14" s="709">
        <v>-730514.41133907181</v>
      </c>
      <c r="L14" s="720">
        <f t="shared" si="0"/>
        <v>-1.6019060722933034</v>
      </c>
      <c r="M14" s="875">
        <f t="shared" si="1"/>
        <v>38.337461062289862</v>
      </c>
    </row>
    <row r="15" spans="2:13">
      <c r="B15" s="707"/>
      <c r="C15" s="708" t="s">
        <v>885</v>
      </c>
      <c r="D15" s="708"/>
      <c r="E15" s="708"/>
      <c r="F15" s="708"/>
      <c r="G15" s="709">
        <v>20572.800000000017</v>
      </c>
      <c r="H15" s="719">
        <v>27617.499999999996</v>
      </c>
      <c r="I15" s="709">
        <v>8770.9999999999854</v>
      </c>
      <c r="J15" s="719">
        <v>9849.172750314523</v>
      </c>
      <c r="K15" s="711">
        <v>7764.478823718222</v>
      </c>
      <c r="L15" s="720">
        <f t="shared" si="0"/>
        <v>-57.366036708663977</v>
      </c>
      <c r="M15" s="875">
        <f t="shared" si="1"/>
        <v>-11.47555781874091</v>
      </c>
    </row>
    <row r="16" spans="2:13">
      <c r="B16" s="713"/>
      <c r="C16" s="714"/>
      <c r="D16" s="714" t="s">
        <v>886</v>
      </c>
      <c r="E16" s="714"/>
      <c r="F16" s="714"/>
      <c r="G16" s="715">
        <v>120663.30000000002</v>
      </c>
      <c r="H16" s="716">
        <v>149288.4</v>
      </c>
      <c r="I16" s="715">
        <v>113481.5</v>
      </c>
      <c r="J16" s="716">
        <v>138472.35963078999</v>
      </c>
      <c r="K16" s="715">
        <v>133757.99090469501</v>
      </c>
      <c r="L16" s="717">
        <f t="shared" si="0"/>
        <v>-5.9519340180485898</v>
      </c>
      <c r="M16" s="876">
        <f t="shared" si="1"/>
        <v>17.867662045967847</v>
      </c>
    </row>
    <row r="17" spans="2:13">
      <c r="B17" s="713"/>
      <c r="C17" s="714"/>
      <c r="D17" s="714"/>
      <c r="E17" s="714" t="s">
        <v>887</v>
      </c>
      <c r="F17" s="714"/>
      <c r="G17" s="715">
        <v>45584.5</v>
      </c>
      <c r="H17" s="716">
        <v>53428.6</v>
      </c>
      <c r="I17" s="715">
        <v>35203.800000000003</v>
      </c>
      <c r="J17" s="716">
        <v>41765.257857105287</v>
      </c>
      <c r="K17" s="715">
        <v>50966.887651756682</v>
      </c>
      <c r="L17" s="717">
        <f t="shared" si="0"/>
        <v>-22.772433612302422</v>
      </c>
      <c r="M17" s="876">
        <f t="shared" si="1"/>
        <v>44.776665166137406</v>
      </c>
    </row>
    <row r="18" spans="2:13">
      <c r="B18" s="713"/>
      <c r="C18" s="714"/>
      <c r="D18" s="714"/>
      <c r="E18" s="714" t="s">
        <v>888</v>
      </c>
      <c r="F18" s="714"/>
      <c r="G18" s="715">
        <v>23504.000000000004</v>
      </c>
      <c r="H18" s="716">
        <v>32481.100000000006</v>
      </c>
      <c r="I18" s="715">
        <v>31400.199999999997</v>
      </c>
      <c r="J18" s="716">
        <v>38330.848999999995</v>
      </c>
      <c r="K18" s="715">
        <v>20624.96775</v>
      </c>
      <c r="L18" s="717">
        <f t="shared" si="0"/>
        <v>33.595132743362797</v>
      </c>
      <c r="M18" s="876">
        <f t="shared" si="1"/>
        <v>-34.315807701861758</v>
      </c>
    </row>
    <row r="19" spans="2:13">
      <c r="B19" s="713"/>
      <c r="C19" s="714"/>
      <c r="D19" s="714"/>
      <c r="E19" s="714" t="s">
        <v>882</v>
      </c>
      <c r="F19" s="714"/>
      <c r="G19" s="715">
        <v>51574.8</v>
      </c>
      <c r="H19" s="716">
        <v>63378.7</v>
      </c>
      <c r="I19" s="715">
        <v>46877.5</v>
      </c>
      <c r="J19" s="716">
        <v>58376.252773684711</v>
      </c>
      <c r="K19" s="715">
        <v>62166.135502938327</v>
      </c>
      <c r="L19" s="717">
        <f t="shared" si="0"/>
        <v>-9.1077425409308574</v>
      </c>
      <c r="M19" s="876">
        <f>K19/I19%-100</f>
        <v>32.614016325397756</v>
      </c>
    </row>
    <row r="20" spans="2:13">
      <c r="B20" s="713"/>
      <c r="C20" s="714"/>
      <c r="D20" s="714" t="s">
        <v>889</v>
      </c>
      <c r="E20" s="714"/>
      <c r="F20" s="714"/>
      <c r="G20" s="715">
        <v>-100090.5</v>
      </c>
      <c r="H20" s="716">
        <v>-121670.90000000001</v>
      </c>
      <c r="I20" s="715">
        <v>-104710.5</v>
      </c>
      <c r="J20" s="716">
        <v>-128623.18688047546</v>
      </c>
      <c r="K20" s="715">
        <v>-125993.51208097677</v>
      </c>
      <c r="L20" s="717">
        <f t="shared" si="0"/>
        <v>4.6158226804741673</v>
      </c>
      <c r="M20" s="876">
        <f>K20/I20%-100</f>
        <v>20.325575831436936</v>
      </c>
    </row>
    <row r="21" spans="2:13">
      <c r="B21" s="713"/>
      <c r="C21" s="714"/>
      <c r="D21" s="714"/>
      <c r="E21" s="714" t="s">
        <v>174</v>
      </c>
      <c r="F21" s="714"/>
      <c r="G21" s="715">
        <v>-37330.9</v>
      </c>
      <c r="H21" s="716">
        <v>-43996.3</v>
      </c>
      <c r="I21" s="715">
        <v>-35840</v>
      </c>
      <c r="J21" s="716">
        <v>-44030.325426294396</v>
      </c>
      <c r="K21" s="715">
        <v>-37171.65080617198</v>
      </c>
      <c r="L21" s="717">
        <f>I21/G21%-100</f>
        <v>-3.9937424492846532</v>
      </c>
      <c r="M21" s="876">
        <f>K21/I21%-100</f>
        <v>3.7155435440066498</v>
      </c>
    </row>
    <row r="22" spans="2:13">
      <c r="B22" s="713"/>
      <c r="C22" s="714"/>
      <c r="D22" s="714"/>
      <c r="E22" s="714" t="s">
        <v>887</v>
      </c>
      <c r="F22" s="714"/>
      <c r="G22" s="715">
        <v>-43997.100000000006</v>
      </c>
      <c r="H22" s="716">
        <v>-53190.2</v>
      </c>
      <c r="I22" s="715">
        <v>-45238.5</v>
      </c>
      <c r="J22" s="716">
        <v>-56418.385971561307</v>
      </c>
      <c r="K22" s="715">
        <v>-65376.213106304232</v>
      </c>
      <c r="L22" s="717">
        <f>I22/G22%-100</f>
        <v>2.8215496021328477</v>
      </c>
      <c r="M22" s="876">
        <f t="shared" ref="M22:M24" si="2">K22/I22%-100</f>
        <v>44.514546473256701</v>
      </c>
    </row>
    <row r="23" spans="2:13">
      <c r="B23" s="713"/>
      <c r="C23" s="714"/>
      <c r="D23" s="714"/>
      <c r="E23" s="714"/>
      <c r="F23" s="721" t="s">
        <v>890</v>
      </c>
      <c r="G23" s="715">
        <v>-14098.3</v>
      </c>
      <c r="H23" s="716">
        <v>-17065.400000000001</v>
      </c>
      <c r="I23" s="715">
        <v>-15467.9</v>
      </c>
      <c r="J23" s="716">
        <v>-20139.143669780668</v>
      </c>
      <c r="K23" s="715">
        <v>-27148.322721448392</v>
      </c>
      <c r="L23" s="717">
        <f>I23/G23%-100</f>
        <v>9.7146464467347045</v>
      </c>
      <c r="M23" s="876">
        <f t="shared" si="2"/>
        <v>75.513952905361378</v>
      </c>
    </row>
    <row r="24" spans="2:13">
      <c r="B24" s="713"/>
      <c r="C24" s="714"/>
      <c r="D24" s="714"/>
      <c r="E24" s="714" t="s">
        <v>891</v>
      </c>
      <c r="F24" s="714"/>
      <c r="G24" s="715">
        <v>-1937.9</v>
      </c>
      <c r="H24" s="716">
        <v>-1974.8000000000002</v>
      </c>
      <c r="I24" s="715">
        <v>-1821.5999999999997</v>
      </c>
      <c r="J24" s="716">
        <v>-2100.2829999999994</v>
      </c>
      <c r="K24" s="715">
        <v>-948.20100000000002</v>
      </c>
      <c r="L24" s="717">
        <f t="shared" ref="L24:L32" si="3">I24/G24%-100</f>
        <v>-6.0013416584963295</v>
      </c>
      <c r="M24" s="876">
        <f t="shared" si="2"/>
        <v>-47.94680500658761</v>
      </c>
    </row>
    <row r="25" spans="2:13">
      <c r="B25" s="713"/>
      <c r="C25" s="714"/>
      <c r="D25" s="714"/>
      <c r="E25" s="714" t="s">
        <v>882</v>
      </c>
      <c r="F25" s="714"/>
      <c r="G25" s="715">
        <v>-16824.599999999999</v>
      </c>
      <c r="H25" s="716">
        <v>-22509.600000000002</v>
      </c>
      <c r="I25" s="715">
        <v>-21810.400000000001</v>
      </c>
      <c r="J25" s="716">
        <v>-26074.192482619776</v>
      </c>
      <c r="K25" s="715">
        <v>-22497.447168500556</v>
      </c>
      <c r="L25" s="717">
        <f t="shared" si="3"/>
        <v>29.633988326617015</v>
      </c>
      <c r="M25" s="876">
        <f>K25/I25%-100</f>
        <v>3.150089720961347</v>
      </c>
    </row>
    <row r="26" spans="2:13">
      <c r="B26" s="707"/>
      <c r="C26" s="708" t="s">
        <v>892</v>
      </c>
      <c r="D26" s="708"/>
      <c r="E26" s="708"/>
      <c r="F26" s="708"/>
      <c r="G26" s="709">
        <v>-516091.00000000012</v>
      </c>
      <c r="H26" s="719">
        <v>-635879.20000000007</v>
      </c>
      <c r="I26" s="709">
        <v>-519295.95000000007</v>
      </c>
      <c r="J26" s="719">
        <v>-671772.62725160969</v>
      </c>
      <c r="K26" s="709">
        <v>-722749.93251535366</v>
      </c>
      <c r="L26" s="720">
        <f t="shared" si="3"/>
        <v>0.62100482279288372</v>
      </c>
      <c r="M26" s="875">
        <f>K26/I26%-100</f>
        <v>39.178811719088799</v>
      </c>
    </row>
    <row r="27" spans="2:13">
      <c r="B27" s="707"/>
      <c r="C27" s="708" t="s">
        <v>893</v>
      </c>
      <c r="D27" s="708"/>
      <c r="E27" s="708"/>
      <c r="F27" s="708"/>
      <c r="G27" s="709">
        <v>25704.5</v>
      </c>
      <c r="H27" s="719">
        <v>34242.5</v>
      </c>
      <c r="I27" s="709">
        <v>25529.390000000003</v>
      </c>
      <c r="J27" s="719">
        <v>34004.322032349293</v>
      </c>
      <c r="K27" s="709">
        <v>22427.352783210186</v>
      </c>
      <c r="L27" s="720">
        <f t="shared" si="3"/>
        <v>-0.68124258398334803</v>
      </c>
      <c r="M27" s="875">
        <f>K27/I27%-100</f>
        <v>-12.150847383309269</v>
      </c>
    </row>
    <row r="28" spans="2:13">
      <c r="B28" s="713"/>
      <c r="C28" s="714"/>
      <c r="D28" s="714" t="s">
        <v>894</v>
      </c>
      <c r="E28" s="714"/>
      <c r="F28" s="714"/>
      <c r="G28" s="715">
        <v>33026</v>
      </c>
      <c r="H28" s="716">
        <v>42831.5</v>
      </c>
      <c r="I28" s="715">
        <v>33115.5</v>
      </c>
      <c r="J28" s="716">
        <v>43085.254032349287</v>
      </c>
      <c r="K28" s="715">
        <v>42128.055783210191</v>
      </c>
      <c r="L28" s="717">
        <f t="shared" si="3"/>
        <v>0.27099860715800617</v>
      </c>
      <c r="M28" s="876">
        <f t="shared" ref="M28:M34" si="4">K28/I28%-100</f>
        <v>27.21552077791425</v>
      </c>
    </row>
    <row r="29" spans="2:13">
      <c r="B29" s="713"/>
      <c r="C29" s="714"/>
      <c r="D29" s="714" t="s">
        <v>895</v>
      </c>
      <c r="E29" s="714"/>
      <c r="F29" s="714"/>
      <c r="G29" s="715">
        <v>-7321.5</v>
      </c>
      <c r="H29" s="716">
        <v>-8589</v>
      </c>
      <c r="I29" s="715">
        <v>-7586.1099999999988</v>
      </c>
      <c r="J29" s="716">
        <v>-9080.9319999999989</v>
      </c>
      <c r="K29" s="715">
        <v>-19700.702999999998</v>
      </c>
      <c r="L29" s="717">
        <f t="shared" si="3"/>
        <v>3.6141501058526018</v>
      </c>
      <c r="M29" s="876">
        <f t="shared" si="4"/>
        <v>159.69440200577105</v>
      </c>
    </row>
    <row r="30" spans="2:13">
      <c r="B30" s="707"/>
      <c r="C30" s="708" t="s">
        <v>896</v>
      </c>
      <c r="D30" s="708"/>
      <c r="E30" s="708"/>
      <c r="F30" s="708"/>
      <c r="G30" s="709">
        <v>-490386.50000000012</v>
      </c>
      <c r="H30" s="719">
        <v>-601636.70000000007</v>
      </c>
      <c r="I30" s="709">
        <v>-493766.56000000011</v>
      </c>
      <c r="J30" s="719">
        <v>-637768.30521926039</v>
      </c>
      <c r="K30" s="709">
        <v>-700322.57973214344</v>
      </c>
      <c r="L30" s="720">
        <f t="shared" si="3"/>
        <v>0.68926448831686571</v>
      </c>
      <c r="M30" s="875">
        <f t="shared" si="4"/>
        <v>41.832727540751904</v>
      </c>
    </row>
    <row r="31" spans="2:13">
      <c r="B31" s="707"/>
      <c r="C31" s="708" t="s">
        <v>897</v>
      </c>
      <c r="D31" s="708"/>
      <c r="E31" s="708"/>
      <c r="F31" s="708"/>
      <c r="G31" s="709">
        <v>561771.80000000005</v>
      </c>
      <c r="H31" s="719">
        <v>709956.5</v>
      </c>
      <c r="I31" s="709">
        <v>628069.69999999995</v>
      </c>
      <c r="J31" s="719">
        <v>778186.80143058253</v>
      </c>
      <c r="K31" s="709">
        <v>692757.54920971638</v>
      </c>
      <c r="L31" s="720">
        <f t="shared" si="3"/>
        <v>11.801571385391696</v>
      </c>
      <c r="M31" s="875">
        <f t="shared" si="4"/>
        <v>10.299469821536761</v>
      </c>
    </row>
    <row r="32" spans="2:13">
      <c r="B32" s="713"/>
      <c r="C32" s="714"/>
      <c r="D32" s="714" t="s">
        <v>898</v>
      </c>
      <c r="E32" s="714"/>
      <c r="F32" s="714"/>
      <c r="G32" s="715">
        <v>563737.9</v>
      </c>
      <c r="H32" s="716">
        <v>712522.2</v>
      </c>
      <c r="I32" s="715">
        <v>631087.5</v>
      </c>
      <c r="J32" s="716">
        <v>781989.59876815509</v>
      </c>
      <c r="K32" s="715">
        <v>695649.78951581893</v>
      </c>
      <c r="L32" s="717">
        <f t="shared" si="3"/>
        <v>11.946970391737011</v>
      </c>
      <c r="M32" s="876">
        <f t="shared" si="4"/>
        <v>10.230322976737611</v>
      </c>
    </row>
    <row r="33" spans="2:13">
      <c r="B33" s="713"/>
      <c r="C33" s="714"/>
      <c r="D33" s="714"/>
      <c r="E33" s="714" t="s">
        <v>899</v>
      </c>
      <c r="F33" s="714"/>
      <c r="G33" s="715">
        <v>37374</v>
      </c>
      <c r="H33" s="716">
        <v>52855.400000000009</v>
      </c>
      <c r="I33" s="715">
        <v>53557.80000000001</v>
      </c>
      <c r="J33" s="716">
        <v>70411.604999999996</v>
      </c>
      <c r="K33" s="715">
        <v>88596.123000000007</v>
      </c>
      <c r="L33" s="717">
        <f>I33/G33%-100</f>
        <v>43.302295713597715</v>
      </c>
      <c r="M33" s="876">
        <f t="shared" si="4"/>
        <v>65.421512832864664</v>
      </c>
    </row>
    <row r="34" spans="2:13">
      <c r="B34" s="713"/>
      <c r="C34" s="714"/>
      <c r="D34" s="714"/>
      <c r="E34" s="714" t="s">
        <v>900</v>
      </c>
      <c r="F34" s="714"/>
      <c r="G34" s="715">
        <v>489068.90000000008</v>
      </c>
      <c r="H34" s="716">
        <v>617278.80000000005</v>
      </c>
      <c r="I34" s="715">
        <v>538873.4</v>
      </c>
      <c r="J34" s="716">
        <v>665064.34822111635</v>
      </c>
      <c r="K34" s="715">
        <v>566971.84008661122</v>
      </c>
      <c r="L34" s="717">
        <f>I34/G34%-100</f>
        <v>10.183534467229435</v>
      </c>
      <c r="M34" s="876">
        <f t="shared" si="4"/>
        <v>5.214293391845132</v>
      </c>
    </row>
    <row r="35" spans="2:13">
      <c r="B35" s="713"/>
      <c r="C35" s="714"/>
      <c r="D35" s="714"/>
      <c r="E35" s="714" t="s">
        <v>901</v>
      </c>
      <c r="F35" s="714"/>
      <c r="G35" s="715">
        <v>37295</v>
      </c>
      <c r="H35" s="716">
        <v>42388</v>
      </c>
      <c r="I35" s="715">
        <v>38656.300000000003</v>
      </c>
      <c r="J35" s="716">
        <v>46513.645547038774</v>
      </c>
      <c r="K35" s="722">
        <v>40081.8264292077</v>
      </c>
      <c r="L35" s="717">
        <f>I35/G35%-100</f>
        <v>3.6500871430486796</v>
      </c>
      <c r="M35" s="876">
        <f>K35/I35%-100</f>
        <v>3.6876949661703122</v>
      </c>
    </row>
    <row r="36" spans="2:13">
      <c r="B36" s="713"/>
      <c r="C36" s="714"/>
      <c r="D36" s="714"/>
      <c r="E36" s="714" t="s">
        <v>902</v>
      </c>
      <c r="F36" s="714"/>
      <c r="G36" s="715">
        <v>0</v>
      </c>
      <c r="H36" s="716">
        <v>0</v>
      </c>
      <c r="I36" s="715">
        <v>0</v>
      </c>
      <c r="J36" s="716">
        <v>0</v>
      </c>
      <c r="K36" s="715">
        <v>0</v>
      </c>
      <c r="L36" s="718" t="s">
        <v>25</v>
      </c>
      <c r="M36" s="877" t="s">
        <v>25</v>
      </c>
    </row>
    <row r="37" spans="2:13">
      <c r="B37" s="713"/>
      <c r="C37" s="714"/>
      <c r="D37" s="714" t="s">
        <v>903</v>
      </c>
      <c r="E37" s="714"/>
      <c r="F37" s="714"/>
      <c r="G37" s="715">
        <v>-1966.1</v>
      </c>
      <c r="H37" s="716">
        <v>-2565.6999999999998</v>
      </c>
      <c r="I37" s="715">
        <v>-3017.8</v>
      </c>
      <c r="J37" s="716">
        <v>-3802.7973375725223</v>
      </c>
      <c r="K37" s="715">
        <v>-2892.2403061025439</v>
      </c>
      <c r="L37" s="717">
        <f t="shared" ref="L37:L41" si="5">I37/G37%-100</f>
        <v>53.491684044555228</v>
      </c>
      <c r="M37" s="876">
        <f>K37/I37%-100</f>
        <v>-4.1606366855807551</v>
      </c>
    </row>
    <row r="38" spans="2:13">
      <c r="B38" s="707" t="s">
        <v>904</v>
      </c>
      <c r="C38" s="708" t="s">
        <v>905</v>
      </c>
      <c r="D38" s="708"/>
      <c r="E38" s="708"/>
      <c r="F38" s="708"/>
      <c r="G38" s="709">
        <v>11560</v>
      </c>
      <c r="H38" s="719">
        <v>14811.4</v>
      </c>
      <c r="I38" s="709">
        <v>11594.4</v>
      </c>
      <c r="J38" s="719">
        <v>16987.34</v>
      </c>
      <c r="K38" s="709">
        <v>11299.630999999999</v>
      </c>
      <c r="L38" s="720">
        <f t="shared" si="5"/>
        <v>0.29757785467128883</v>
      </c>
      <c r="M38" s="875">
        <f t="shared" ref="M38:M45" si="6">K38/I38%-100</f>
        <v>-2.5423394052301234</v>
      </c>
    </row>
    <row r="39" spans="2:13">
      <c r="B39" s="707" t="s">
        <v>906</v>
      </c>
      <c r="C39" s="707"/>
      <c r="D39" s="708"/>
      <c r="E39" s="708"/>
      <c r="F39" s="708"/>
      <c r="G39" s="723">
        <v>82945.29999999993</v>
      </c>
      <c r="H39" s="719">
        <v>123131.20000000001</v>
      </c>
      <c r="I39" s="723">
        <v>145897.53999999986</v>
      </c>
      <c r="J39" s="719">
        <v>157405.83621132222</v>
      </c>
      <c r="K39" s="723">
        <v>3734.600477572938</v>
      </c>
      <c r="L39" s="720">
        <f t="shared" si="5"/>
        <v>75.896090556065246</v>
      </c>
      <c r="M39" s="875">
        <f t="shared" si="6"/>
        <v>-97.440258089634042</v>
      </c>
    </row>
    <row r="40" spans="2:13">
      <c r="B40" s="707" t="s">
        <v>907</v>
      </c>
      <c r="C40" s="708" t="s">
        <v>908</v>
      </c>
      <c r="D40" s="708"/>
      <c r="E40" s="708"/>
      <c r="F40" s="708"/>
      <c r="G40" s="709">
        <v>10756.890000000007</v>
      </c>
      <c r="H40" s="719">
        <v>18023.750000000007</v>
      </c>
      <c r="I40" s="709">
        <v>8660.0899999999929</v>
      </c>
      <c r="J40" s="719">
        <v>29638.424094576047</v>
      </c>
      <c r="K40" s="709">
        <v>23711.653204767535</v>
      </c>
      <c r="L40" s="720">
        <f t="shared" si="5"/>
        <v>-19.49262286776208</v>
      </c>
      <c r="M40" s="875">
        <f t="shared" si="6"/>
        <v>173.80377345694507</v>
      </c>
    </row>
    <row r="41" spans="2:13">
      <c r="B41" s="713"/>
      <c r="C41" s="714" t="s">
        <v>909</v>
      </c>
      <c r="D41" s="714"/>
      <c r="E41" s="714"/>
      <c r="F41" s="714"/>
      <c r="G41" s="715">
        <v>3145.3</v>
      </c>
      <c r="H41" s="716">
        <v>4382.5999999999995</v>
      </c>
      <c r="I41" s="715">
        <v>4636.8</v>
      </c>
      <c r="J41" s="716">
        <v>5920.9250000000002</v>
      </c>
      <c r="K41" s="715">
        <v>11607.731</v>
      </c>
      <c r="L41" s="717">
        <f t="shared" si="5"/>
        <v>47.419959940228267</v>
      </c>
      <c r="M41" s="876">
        <f t="shared" si="6"/>
        <v>150.33926414768806</v>
      </c>
    </row>
    <row r="42" spans="2:13">
      <c r="B42" s="713"/>
      <c r="C42" s="714" t="s">
        <v>910</v>
      </c>
      <c r="D42" s="714"/>
      <c r="E42" s="714"/>
      <c r="F42" s="714"/>
      <c r="G42" s="715">
        <v>0</v>
      </c>
      <c r="H42" s="716">
        <v>0</v>
      </c>
      <c r="I42" s="715">
        <v>0</v>
      </c>
      <c r="J42" s="716">
        <v>0</v>
      </c>
      <c r="K42" s="715">
        <v>0</v>
      </c>
      <c r="L42" s="718" t="s">
        <v>25</v>
      </c>
      <c r="M42" s="877" t="s">
        <v>25</v>
      </c>
    </row>
    <row r="43" spans="2:13">
      <c r="B43" s="713"/>
      <c r="C43" s="714" t="s">
        <v>911</v>
      </c>
      <c r="D43" s="714"/>
      <c r="E43" s="714"/>
      <c r="F43" s="714"/>
      <c r="G43" s="715">
        <v>-27674.899999999998</v>
      </c>
      <c r="H43" s="716">
        <v>-34584.499999999993</v>
      </c>
      <c r="I43" s="715">
        <v>-25284.430000000004</v>
      </c>
      <c r="J43" s="716">
        <v>-30936.319010921845</v>
      </c>
      <c r="K43" s="715">
        <v>-29843.668645073139</v>
      </c>
      <c r="L43" s="717">
        <f t="shared" ref="L43:L46" si="7">I43/G43%-100</f>
        <v>-8.637682520984697</v>
      </c>
      <c r="M43" s="876">
        <f t="shared" si="6"/>
        <v>18.03180314950005</v>
      </c>
    </row>
    <row r="44" spans="2:13">
      <c r="B44" s="713"/>
      <c r="C44" s="714"/>
      <c r="D44" s="714" t="s">
        <v>912</v>
      </c>
      <c r="E44" s="714"/>
      <c r="F44" s="714"/>
      <c r="G44" s="715">
        <v>-1567.5</v>
      </c>
      <c r="H44" s="716">
        <v>-2234.3000000000002</v>
      </c>
      <c r="I44" s="715">
        <v>-701.42999999999984</v>
      </c>
      <c r="J44" s="716">
        <v>-338.91999999999985</v>
      </c>
      <c r="K44" s="715">
        <v>-1037.470732581507</v>
      </c>
      <c r="L44" s="717">
        <f t="shared" si="7"/>
        <v>-55.251674641148341</v>
      </c>
      <c r="M44" s="876">
        <f t="shared" si="6"/>
        <v>47.907949842679557</v>
      </c>
    </row>
    <row r="45" spans="2:13">
      <c r="B45" s="713"/>
      <c r="C45" s="714"/>
      <c r="D45" s="714" t="s">
        <v>882</v>
      </c>
      <c r="E45" s="714"/>
      <c r="F45" s="714"/>
      <c r="G45" s="715">
        <v>-26107.399999999998</v>
      </c>
      <c r="H45" s="716">
        <v>-32350.199999999997</v>
      </c>
      <c r="I45" s="715">
        <v>-24583.000000000004</v>
      </c>
      <c r="J45" s="716">
        <v>-30597.399010921847</v>
      </c>
      <c r="K45" s="715">
        <v>-28806.197912491632</v>
      </c>
      <c r="L45" s="717">
        <f t="shared" si="7"/>
        <v>-5.8389575369435249</v>
      </c>
      <c r="M45" s="876">
        <f t="shared" si="6"/>
        <v>17.179343092753641</v>
      </c>
    </row>
    <row r="46" spans="2:13">
      <c r="B46" s="713"/>
      <c r="C46" s="714" t="s">
        <v>913</v>
      </c>
      <c r="D46" s="714"/>
      <c r="E46" s="714"/>
      <c r="F46" s="714"/>
      <c r="G46" s="715">
        <v>35286.490000000005</v>
      </c>
      <c r="H46" s="716">
        <v>48225.65</v>
      </c>
      <c r="I46" s="715">
        <v>29307.719999999998</v>
      </c>
      <c r="J46" s="716">
        <v>54653.818105497892</v>
      </c>
      <c r="K46" s="715">
        <v>41947.590849840679</v>
      </c>
      <c r="L46" s="717">
        <f t="shared" si="7"/>
        <v>-16.943510108259574</v>
      </c>
      <c r="M46" s="876">
        <f>K46/I46%-100</f>
        <v>43.128127503062956</v>
      </c>
    </row>
    <row r="47" spans="2:13">
      <c r="B47" s="713"/>
      <c r="C47" s="714"/>
      <c r="D47" s="714" t="s">
        <v>912</v>
      </c>
      <c r="E47" s="714"/>
      <c r="F47" s="714"/>
      <c r="G47" s="715">
        <v>21050.400000000001</v>
      </c>
      <c r="H47" s="716">
        <v>22912.300000000003</v>
      </c>
      <c r="I47" s="715">
        <v>8049.0499999999993</v>
      </c>
      <c r="J47" s="716">
        <v>16397.41</v>
      </c>
      <c r="K47" s="715">
        <v>17154.889877670372</v>
      </c>
      <c r="L47" s="717">
        <f>I47/G47%-100</f>
        <v>-61.762959373693619</v>
      </c>
      <c r="M47" s="876">
        <f>K47/I47%-100</f>
        <v>113.12937399656323</v>
      </c>
    </row>
    <row r="48" spans="2:13">
      <c r="B48" s="713"/>
      <c r="C48" s="714"/>
      <c r="D48" s="714" t="s">
        <v>914</v>
      </c>
      <c r="E48" s="714"/>
      <c r="F48" s="714"/>
      <c r="G48" s="715">
        <v>3771.4</v>
      </c>
      <c r="H48" s="716">
        <v>12160.4</v>
      </c>
      <c r="I48" s="715">
        <v>13456.149999999996</v>
      </c>
      <c r="J48" s="716">
        <v>27341.818105497892</v>
      </c>
      <c r="K48" s="715">
        <v>31784.760972170301</v>
      </c>
      <c r="L48" s="717">
        <f>I48/G48%-100</f>
        <v>256.79455904968967</v>
      </c>
      <c r="M48" s="876">
        <f>K48/I48%-100</f>
        <v>136.20991867785591</v>
      </c>
    </row>
    <row r="49" spans="2:14">
      <c r="B49" s="713"/>
      <c r="C49" s="714"/>
      <c r="D49" s="714"/>
      <c r="E49" s="714" t="s">
        <v>915</v>
      </c>
      <c r="F49" s="714"/>
      <c r="G49" s="715">
        <v>3808</v>
      </c>
      <c r="H49" s="716">
        <v>12222.5</v>
      </c>
      <c r="I49" s="715">
        <v>12389.249999999996</v>
      </c>
      <c r="J49" s="716">
        <v>25978.899999999998</v>
      </c>
      <c r="K49" s="715">
        <v>21141.060000000005</v>
      </c>
      <c r="L49" s="717">
        <f>I49/G49%-100</f>
        <v>225.34795168067217</v>
      </c>
      <c r="M49" s="876">
        <f t="shared" ref="M49:M57" si="8">K49/I49%-100</f>
        <v>70.640353532296217</v>
      </c>
    </row>
    <row r="50" spans="2:14">
      <c r="B50" s="713"/>
      <c r="C50" s="714"/>
      <c r="D50" s="714"/>
      <c r="E50" s="714"/>
      <c r="F50" s="714" t="s">
        <v>916</v>
      </c>
      <c r="G50" s="715">
        <v>16986</v>
      </c>
      <c r="H50" s="716">
        <v>29264.3</v>
      </c>
      <c r="I50" s="715">
        <v>26046.249999999996</v>
      </c>
      <c r="J50" s="716">
        <v>43773.95</v>
      </c>
      <c r="K50" s="722">
        <v>34979.160000000003</v>
      </c>
      <c r="L50" s="717">
        <f>I50/G50%-100</f>
        <v>53.339514894619072</v>
      </c>
      <c r="M50" s="876">
        <f t="shared" si="8"/>
        <v>34.296338244469013</v>
      </c>
    </row>
    <row r="51" spans="2:14">
      <c r="B51" s="713"/>
      <c r="C51" s="714"/>
      <c r="D51" s="714"/>
      <c r="E51" s="714"/>
      <c r="F51" s="714" t="s">
        <v>917</v>
      </c>
      <c r="G51" s="715">
        <v>-13178</v>
      </c>
      <c r="H51" s="716">
        <v>-17041.8</v>
      </c>
      <c r="I51" s="715">
        <v>-13657</v>
      </c>
      <c r="J51" s="716">
        <v>-17795.05</v>
      </c>
      <c r="K51" s="722">
        <v>-13838.1</v>
      </c>
      <c r="L51" s="717">
        <f t="shared" ref="L51:L58" si="9">I51/G51%-100</f>
        <v>3.6348459553801717</v>
      </c>
      <c r="M51" s="876">
        <f t="shared" si="8"/>
        <v>1.3260598960240202</v>
      </c>
    </row>
    <row r="52" spans="2:14">
      <c r="B52" s="713"/>
      <c r="C52" s="714"/>
      <c r="D52" s="714"/>
      <c r="E52" s="714" t="s">
        <v>918</v>
      </c>
      <c r="F52" s="714"/>
      <c r="G52" s="715">
        <v>-36.600000000000009</v>
      </c>
      <c r="H52" s="716">
        <v>-62.100000000000009</v>
      </c>
      <c r="I52" s="715">
        <v>1066.9000000000001</v>
      </c>
      <c r="J52" s="716">
        <v>1362.918105497894</v>
      </c>
      <c r="K52" s="715">
        <v>10643.700972170294</v>
      </c>
      <c r="L52" s="717">
        <f t="shared" si="9"/>
        <v>-3015.0273224043708</v>
      </c>
      <c r="M52" s="876">
        <f t="shared" si="8"/>
        <v>897.6287348552155</v>
      </c>
    </row>
    <row r="53" spans="2:14">
      <c r="B53" s="713"/>
      <c r="C53" s="714"/>
      <c r="D53" s="714" t="s">
        <v>919</v>
      </c>
      <c r="E53" s="714"/>
      <c r="F53" s="714"/>
      <c r="G53" s="715">
        <v>11100.9</v>
      </c>
      <c r="H53" s="716">
        <v>14318.599999999999</v>
      </c>
      <c r="I53" s="715">
        <v>11730.5</v>
      </c>
      <c r="J53" s="716">
        <v>14982.299999999994</v>
      </c>
      <c r="K53" s="715">
        <v>-7145.8</v>
      </c>
      <c r="L53" s="717">
        <f t="shared" si="9"/>
        <v>5.6716122116224739</v>
      </c>
      <c r="M53" s="876">
        <f t="shared" si="8"/>
        <v>-160.9164144750863</v>
      </c>
    </row>
    <row r="54" spans="2:14">
      <c r="B54" s="713"/>
      <c r="C54" s="714"/>
      <c r="D54" s="714"/>
      <c r="E54" s="714" t="s">
        <v>920</v>
      </c>
      <c r="F54" s="714"/>
      <c r="G54" s="715">
        <v>62.8</v>
      </c>
      <c r="H54" s="716">
        <v>-20.2</v>
      </c>
      <c r="I54" s="715">
        <v>-4.5999999999999996</v>
      </c>
      <c r="J54" s="716">
        <v>-5.6000000000000005</v>
      </c>
      <c r="K54" s="715">
        <v>223.70000000000002</v>
      </c>
      <c r="L54" s="717">
        <f t="shared" si="9"/>
        <v>-107.32484076433121</v>
      </c>
      <c r="M54" s="876">
        <f t="shared" si="8"/>
        <v>-4963.04347826087</v>
      </c>
    </row>
    <row r="55" spans="2:14">
      <c r="B55" s="713"/>
      <c r="C55" s="714"/>
      <c r="D55" s="714"/>
      <c r="E55" s="714" t="s">
        <v>921</v>
      </c>
      <c r="F55" s="714"/>
      <c r="G55" s="715">
        <v>11038.1</v>
      </c>
      <c r="H55" s="716">
        <v>14338.8</v>
      </c>
      <c r="I55" s="715">
        <v>11735.1</v>
      </c>
      <c r="J55" s="716">
        <v>14987.899999999994</v>
      </c>
      <c r="K55" s="715">
        <v>-7369.5</v>
      </c>
      <c r="L55" s="717">
        <f t="shared" si="9"/>
        <v>6.3144925304173825</v>
      </c>
      <c r="M55" s="876">
        <f t="shared" si="8"/>
        <v>-162.79878313776618</v>
      </c>
    </row>
    <row r="56" spans="2:14">
      <c r="B56" s="713"/>
      <c r="C56" s="714"/>
      <c r="D56" s="714" t="s">
        <v>922</v>
      </c>
      <c r="E56" s="714"/>
      <c r="F56" s="714"/>
      <c r="G56" s="723">
        <v>-636.21</v>
      </c>
      <c r="H56" s="716">
        <v>-1165.6500000000001</v>
      </c>
      <c r="I56" s="723">
        <v>-3927.98</v>
      </c>
      <c r="J56" s="716">
        <v>-4067.71</v>
      </c>
      <c r="K56" s="723">
        <v>153.73999999999998</v>
      </c>
      <c r="L56" s="717">
        <f t="shared" si="9"/>
        <v>517.40305873846683</v>
      </c>
      <c r="M56" s="876">
        <f t="shared" si="8"/>
        <v>-103.91397104873242</v>
      </c>
    </row>
    <row r="57" spans="2:14">
      <c r="B57" s="707" t="s">
        <v>923</v>
      </c>
      <c r="C57" s="708"/>
      <c r="D57" s="708"/>
      <c r="E57" s="708"/>
      <c r="F57" s="708"/>
      <c r="G57" s="715">
        <v>93702.189999999944</v>
      </c>
      <c r="H57" s="719">
        <v>141154.95000000001</v>
      </c>
      <c r="I57" s="715">
        <v>154557.62999999989</v>
      </c>
      <c r="J57" s="719">
        <v>187044.26030589826</v>
      </c>
      <c r="K57" s="715">
        <v>27446.253682340437</v>
      </c>
      <c r="L57" s="720">
        <f t="shared" si="9"/>
        <v>64.945589852275589</v>
      </c>
      <c r="M57" s="875">
        <f t="shared" si="8"/>
        <v>-82.242058394438075</v>
      </c>
    </row>
    <row r="58" spans="2:14">
      <c r="B58" s="707" t="s">
        <v>924</v>
      </c>
      <c r="C58" s="708" t="s">
        <v>925</v>
      </c>
      <c r="D58" s="708"/>
      <c r="E58" s="708"/>
      <c r="F58" s="708"/>
      <c r="G58" s="709">
        <v>18546.160000000062</v>
      </c>
      <c r="H58" s="719">
        <v>18199.600000000035</v>
      </c>
      <c r="I58" s="709">
        <v>24004.870000000112</v>
      </c>
      <c r="J58" s="719">
        <v>16891.209694101708</v>
      </c>
      <c r="K58" s="709">
        <v>19249.556317659561</v>
      </c>
      <c r="L58" s="720">
        <f t="shared" si="9"/>
        <v>29.433100976159096</v>
      </c>
      <c r="M58" s="875">
        <f>K58/I58%-100</f>
        <v>-19.80978727375124</v>
      </c>
    </row>
    <row r="59" spans="2:14">
      <c r="B59" s="707" t="s">
        <v>926</v>
      </c>
      <c r="C59" s="708"/>
      <c r="D59" s="708"/>
      <c r="E59" s="708"/>
      <c r="F59" s="708"/>
      <c r="G59" s="709">
        <v>112248.35</v>
      </c>
      <c r="H59" s="719">
        <v>159354.55000000005</v>
      </c>
      <c r="I59" s="709">
        <v>178562.5</v>
      </c>
      <c r="J59" s="719">
        <v>203935.46999999997</v>
      </c>
      <c r="K59" s="709">
        <v>46695.81</v>
      </c>
      <c r="L59" s="720">
        <f>I59/G59%-100</f>
        <v>59.078062171960653</v>
      </c>
      <c r="M59" s="875">
        <f>K59/I59%-100</f>
        <v>-73.849038851942595</v>
      </c>
    </row>
    <row r="60" spans="2:14">
      <c r="B60" s="707" t="s">
        <v>927</v>
      </c>
      <c r="C60" s="708"/>
      <c r="D60" s="708"/>
      <c r="E60" s="708"/>
      <c r="F60" s="708"/>
      <c r="G60" s="709">
        <v>-112248.35</v>
      </c>
      <c r="H60" s="719">
        <v>-159354.54999999999</v>
      </c>
      <c r="I60" s="709">
        <v>-178562.5</v>
      </c>
      <c r="J60" s="719">
        <v>-203935.47000000003</v>
      </c>
      <c r="K60" s="709">
        <v>-46695.81</v>
      </c>
      <c r="L60" s="712">
        <f>I60/G60%-100</f>
        <v>59.078062171960653</v>
      </c>
      <c r="M60" s="875">
        <f>K60/I60%-100</f>
        <v>-73.849038851942595</v>
      </c>
    </row>
    <row r="61" spans="2:14">
      <c r="B61" s="713"/>
      <c r="C61" s="714" t="s">
        <v>928</v>
      </c>
      <c r="D61" s="714"/>
      <c r="E61" s="714"/>
      <c r="F61" s="714"/>
      <c r="G61" s="715">
        <v>-111613.65</v>
      </c>
      <c r="H61" s="716">
        <v>-158191.95000000001</v>
      </c>
      <c r="I61" s="715">
        <v>-178562.5</v>
      </c>
      <c r="J61" s="716">
        <v>-203935.47000000003</v>
      </c>
      <c r="K61" s="724">
        <v>-45738.119999999995</v>
      </c>
      <c r="L61" s="1398">
        <f>I61/G61%-100</f>
        <v>59.982672370270137</v>
      </c>
      <c r="M61" s="878">
        <f>K61/I61%-100</f>
        <v>-74.385372068603431</v>
      </c>
    </row>
    <row r="62" spans="2:14">
      <c r="B62" s="713"/>
      <c r="C62" s="714"/>
      <c r="D62" s="714" t="s">
        <v>920</v>
      </c>
      <c r="E62" s="714"/>
      <c r="F62" s="714"/>
      <c r="G62" s="715">
        <v>-82665.45</v>
      </c>
      <c r="H62" s="716">
        <v>-130352.95</v>
      </c>
      <c r="I62" s="715">
        <v>-157261.70000000001</v>
      </c>
      <c r="J62" s="716">
        <v>-172887.02000000002</v>
      </c>
      <c r="K62" s="715">
        <v>-37571.959999999977</v>
      </c>
      <c r="L62" s="717">
        <f t="shared" ref="L62:L63" si="10">I62/G62%-100</f>
        <v>90.238727303849458</v>
      </c>
      <c r="M62" s="876">
        <f>K62/I62%-100</f>
        <v>-76.108639293610608</v>
      </c>
    </row>
    <row r="63" spans="2:14">
      <c r="B63" s="713"/>
      <c r="C63" s="714"/>
      <c r="D63" s="714" t="s">
        <v>921</v>
      </c>
      <c r="E63" s="714"/>
      <c r="F63" s="714"/>
      <c r="G63" s="715">
        <v>-28948.199999999997</v>
      </c>
      <c r="H63" s="716">
        <v>-27839</v>
      </c>
      <c r="I63" s="715">
        <v>-21300.800000000003</v>
      </c>
      <c r="J63" s="716">
        <v>-31048.449999999997</v>
      </c>
      <c r="K63" s="715">
        <v>-8166.160000000018</v>
      </c>
      <c r="L63" s="717">
        <f t="shared" si="10"/>
        <v>-26.417532005444187</v>
      </c>
      <c r="M63" s="876">
        <f t="shared" ref="M63:M65" si="11">K63/I63%-100</f>
        <v>-61.662660557349881</v>
      </c>
    </row>
    <row r="64" spans="2:14">
      <c r="B64" s="713"/>
      <c r="C64" s="714" t="s">
        <v>929</v>
      </c>
      <c r="D64" s="714"/>
      <c r="E64" s="714"/>
      <c r="F64" s="714"/>
      <c r="G64" s="715">
        <v>-634.70000000000005</v>
      </c>
      <c r="H64" s="716">
        <v>-1162.5999999999999</v>
      </c>
      <c r="I64" s="715">
        <v>0</v>
      </c>
      <c r="J64" s="716">
        <v>0</v>
      </c>
      <c r="K64" s="715">
        <v>-957.69000000000017</v>
      </c>
      <c r="L64" s="718" t="s">
        <v>25</v>
      </c>
      <c r="M64" s="879" t="s">
        <v>25</v>
      </c>
      <c r="N64" s="718"/>
    </row>
    <row r="65" spans="2:13" ht="15.75" thickBot="1">
      <c r="B65" s="725" t="s">
        <v>930</v>
      </c>
      <c r="C65" s="726"/>
      <c r="D65" s="726"/>
      <c r="E65" s="726"/>
      <c r="F65" s="726"/>
      <c r="G65" s="727">
        <v>-101147.45000000001</v>
      </c>
      <c r="H65" s="728">
        <v>-145035.95000000001</v>
      </c>
      <c r="I65" s="727">
        <v>-166832</v>
      </c>
      <c r="J65" s="728">
        <v>-188953.17000000004</v>
      </c>
      <c r="K65" s="727">
        <v>-53841.61</v>
      </c>
      <c r="L65" s="729">
        <f t="shared" ref="L65" si="12">I65/G65%-100</f>
        <v>64.939402822315316</v>
      </c>
      <c r="M65" s="880">
        <f t="shared" si="11"/>
        <v>-67.72704876762252</v>
      </c>
    </row>
    <row r="66" spans="2:13" ht="15.75" thickTop="1">
      <c r="B66" s="730" t="s">
        <v>931</v>
      </c>
      <c r="C66" s="730"/>
      <c r="D66" s="730"/>
      <c r="E66" s="730"/>
      <c r="F66" s="730"/>
      <c r="G66" s="730"/>
      <c r="H66" s="730"/>
      <c r="I66" s="730"/>
      <c r="J66" s="730"/>
      <c r="K66" s="730"/>
      <c r="L66" s="730"/>
      <c r="M66" s="730"/>
    </row>
    <row r="67" spans="2:13">
      <c r="B67" s="731" t="s">
        <v>932</v>
      </c>
      <c r="C67" s="730"/>
      <c r="D67" s="730"/>
      <c r="E67" s="730"/>
      <c r="F67" s="730"/>
      <c r="G67" s="730"/>
      <c r="H67" s="730"/>
      <c r="I67" s="730"/>
      <c r="J67" s="730"/>
      <c r="K67" s="730"/>
      <c r="L67" s="730"/>
      <c r="M67" s="730"/>
    </row>
    <row r="68" spans="2:13">
      <c r="B68" s="731" t="s">
        <v>933</v>
      </c>
      <c r="C68" s="730"/>
      <c r="D68" s="730"/>
      <c r="E68" s="730"/>
      <c r="F68" s="730"/>
      <c r="G68" s="730"/>
      <c r="H68" s="730"/>
      <c r="I68" s="730"/>
      <c r="J68" s="730"/>
      <c r="K68" s="730"/>
      <c r="L68" s="730"/>
      <c r="M68" s="730"/>
    </row>
  </sheetData>
  <mergeCells count="9">
    <mergeCell ref="B1:M1"/>
    <mergeCell ref="B2:M2"/>
    <mergeCell ref="B3:M3"/>
    <mergeCell ref="B4:F6"/>
    <mergeCell ref="G4:H5"/>
    <mergeCell ref="I4:J5"/>
    <mergeCell ref="K4:K5"/>
    <mergeCell ref="L4:M4"/>
    <mergeCell ref="L5:M5"/>
  </mergeCells>
  <pageMargins left="0.7" right="0.7" top="0.75" bottom="0.75" header="0.3" footer="0.3"/>
  <pageSetup paperSize="9" scale="7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zoomScaleSheetLayoutView="100" workbookViewId="0">
      <selection activeCell="N5" sqref="N5"/>
    </sheetView>
  </sheetViews>
  <sheetFormatPr defaultRowHeight="21" customHeight="1"/>
  <cols>
    <col min="1" max="1" width="12.7109375" style="663" customWidth="1"/>
    <col min="2" max="2" width="12.7109375" style="663" hidden="1" customWidth="1"/>
    <col min="3" max="11" width="12.7109375" style="663" customWidth="1"/>
    <col min="12" max="12" width="12.28515625" style="663" bestFit="1" customWidth="1"/>
    <col min="13" max="16384" width="9.140625" style="663"/>
  </cols>
  <sheetData>
    <row r="1" spans="1:12" ht="12.75">
      <c r="A1" s="1628" t="s">
        <v>985</v>
      </c>
      <c r="B1" s="1628"/>
      <c r="C1" s="1628"/>
      <c r="D1" s="1628"/>
      <c r="E1" s="1628"/>
      <c r="F1" s="1628"/>
      <c r="G1" s="1628"/>
      <c r="H1" s="1628"/>
      <c r="I1" s="1628"/>
      <c r="J1" s="1628"/>
      <c r="K1" s="1628"/>
      <c r="L1" s="1628"/>
    </row>
    <row r="2" spans="1:12" ht="15.75">
      <c r="A2" s="1629" t="s">
        <v>843</v>
      </c>
      <c r="B2" s="1629"/>
      <c r="C2" s="1629"/>
      <c r="D2" s="1629"/>
      <c r="E2" s="1629"/>
      <c r="F2" s="1629"/>
      <c r="G2" s="1629"/>
      <c r="H2" s="1629"/>
      <c r="I2" s="1629"/>
      <c r="J2" s="1629"/>
      <c r="K2" s="1629"/>
      <c r="L2" s="1629"/>
    </row>
    <row r="3" spans="1:12" ht="15.75" customHeight="1" thickBot="1">
      <c r="A3" s="1630" t="s">
        <v>43</v>
      </c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</row>
    <row r="4" spans="1:12" ht="21" customHeight="1" thickTop="1">
      <c r="A4" s="664" t="s">
        <v>187</v>
      </c>
      <c r="B4" s="665" t="s">
        <v>844</v>
      </c>
      <c r="C4" s="665" t="s">
        <v>845</v>
      </c>
      <c r="D4" s="665" t="s">
        <v>846</v>
      </c>
      <c r="E4" s="665" t="s">
        <v>847</v>
      </c>
      <c r="F4" s="666" t="s">
        <v>848</v>
      </c>
      <c r="G4" s="666" t="s">
        <v>849</v>
      </c>
      <c r="H4" s="666" t="s">
        <v>850</v>
      </c>
      <c r="I4" s="667" t="s">
        <v>851</v>
      </c>
      <c r="J4" s="667" t="s">
        <v>5</v>
      </c>
      <c r="K4" s="667" t="s">
        <v>587</v>
      </c>
      <c r="L4" s="668" t="s">
        <v>852</v>
      </c>
    </row>
    <row r="5" spans="1:12" ht="21" customHeight="1">
      <c r="A5" s="669" t="s">
        <v>189</v>
      </c>
      <c r="B5" s="670">
        <v>957.5</v>
      </c>
      <c r="C5" s="670">
        <v>2133.8000000000002</v>
      </c>
      <c r="D5" s="670">
        <v>3417.43</v>
      </c>
      <c r="E5" s="670">
        <v>3939.5</v>
      </c>
      <c r="F5" s="670">
        <v>2628.6460000000002</v>
      </c>
      <c r="G5" s="670">
        <v>3023.9850000000006</v>
      </c>
      <c r="H5" s="670">
        <v>3350.8</v>
      </c>
      <c r="I5" s="671">
        <v>5513.3755829999982</v>
      </c>
      <c r="J5" s="670">
        <v>6551.1244999999999</v>
      </c>
      <c r="K5" s="670">
        <v>9220.5297679999985</v>
      </c>
      <c r="L5" s="672">
        <v>6774.6354419999998</v>
      </c>
    </row>
    <row r="6" spans="1:12" ht="21" customHeight="1">
      <c r="A6" s="669" t="s">
        <v>190</v>
      </c>
      <c r="B6" s="670">
        <v>1207.954</v>
      </c>
      <c r="C6" s="670">
        <v>1655.2090000000001</v>
      </c>
      <c r="D6" s="670">
        <v>2820.1</v>
      </c>
      <c r="E6" s="670">
        <v>4235.2</v>
      </c>
      <c r="F6" s="670">
        <v>4914.0360000000001</v>
      </c>
      <c r="G6" s="670">
        <v>5135.26</v>
      </c>
      <c r="H6" s="670">
        <v>3193.1</v>
      </c>
      <c r="I6" s="671">
        <v>6800.9159080000009</v>
      </c>
      <c r="J6" s="671">
        <v>6873.778996</v>
      </c>
      <c r="K6" s="671">
        <v>2674.8709549999999</v>
      </c>
      <c r="L6" s="672">
        <v>7496.8306839999987</v>
      </c>
    </row>
    <row r="7" spans="1:12" ht="21" customHeight="1">
      <c r="A7" s="669" t="s">
        <v>191</v>
      </c>
      <c r="B7" s="670">
        <v>865.71900000000005</v>
      </c>
      <c r="C7" s="670">
        <v>2411.6</v>
      </c>
      <c r="D7" s="670">
        <v>1543.5170000000001</v>
      </c>
      <c r="E7" s="670">
        <v>4145.5</v>
      </c>
      <c r="F7" s="670">
        <v>4589.3469999999998</v>
      </c>
      <c r="G7" s="670">
        <v>3823.28</v>
      </c>
      <c r="H7" s="670">
        <v>2878.5835040000002</v>
      </c>
      <c r="I7" s="671">
        <v>5499.6267330000001</v>
      </c>
      <c r="J7" s="671">
        <v>4687.5600000000004</v>
      </c>
      <c r="K7" s="671">
        <v>1943.2883870000001</v>
      </c>
      <c r="L7" s="672">
        <v>5574.7615070000002</v>
      </c>
    </row>
    <row r="8" spans="1:12" ht="21" customHeight="1">
      <c r="A8" s="669" t="s">
        <v>192</v>
      </c>
      <c r="B8" s="670">
        <v>1188.259</v>
      </c>
      <c r="C8" s="670">
        <v>2065.6999999999998</v>
      </c>
      <c r="D8" s="670">
        <v>1571.367</v>
      </c>
      <c r="E8" s="670">
        <v>3894.8</v>
      </c>
      <c r="F8" s="670">
        <v>2064.913</v>
      </c>
      <c r="G8" s="670">
        <v>3673.03</v>
      </c>
      <c r="H8" s="670">
        <v>4227.3</v>
      </c>
      <c r="I8" s="671">
        <v>4878.9203680000001</v>
      </c>
      <c r="J8" s="671">
        <v>6661.43</v>
      </c>
      <c r="K8" s="671">
        <v>1729.7318549999995</v>
      </c>
      <c r="L8" s="672">
        <v>7059.7193449999995</v>
      </c>
    </row>
    <row r="9" spans="1:12" ht="21" customHeight="1">
      <c r="A9" s="669" t="s">
        <v>193</v>
      </c>
      <c r="B9" s="670">
        <v>1661.3610000000001</v>
      </c>
      <c r="C9" s="670">
        <v>2859.9</v>
      </c>
      <c r="D9" s="670">
        <v>2301.56</v>
      </c>
      <c r="E9" s="670">
        <v>4767.3999999999996</v>
      </c>
      <c r="F9" s="670">
        <v>3784.9839999999999</v>
      </c>
      <c r="G9" s="670">
        <v>5468.7659999999996</v>
      </c>
      <c r="H9" s="670">
        <v>3117</v>
      </c>
      <c r="I9" s="671">
        <v>6215.8037160000003</v>
      </c>
      <c r="J9" s="671">
        <v>6053</v>
      </c>
      <c r="K9" s="671">
        <v>6048.7550779999992</v>
      </c>
      <c r="L9" s="672">
        <v>6728.4490170000017</v>
      </c>
    </row>
    <row r="10" spans="1:12" ht="21" customHeight="1">
      <c r="A10" s="669" t="s">
        <v>194</v>
      </c>
      <c r="B10" s="670">
        <v>1643.9849999999999</v>
      </c>
      <c r="C10" s="670">
        <v>3805.5</v>
      </c>
      <c r="D10" s="670">
        <v>2016.8240000000001</v>
      </c>
      <c r="E10" s="670">
        <v>4917.8</v>
      </c>
      <c r="F10" s="670">
        <v>4026.84</v>
      </c>
      <c r="G10" s="670">
        <v>5113.1090000000004</v>
      </c>
      <c r="H10" s="670">
        <v>3147.6299930000009</v>
      </c>
      <c r="I10" s="671">
        <v>7250.6900829999995</v>
      </c>
      <c r="J10" s="671">
        <v>6521.12</v>
      </c>
      <c r="K10" s="671">
        <v>5194.9025220000003</v>
      </c>
      <c r="L10" s="672">
        <v>6554.5328209999998</v>
      </c>
    </row>
    <row r="11" spans="1:12" ht="21" customHeight="1">
      <c r="A11" s="669" t="s">
        <v>195</v>
      </c>
      <c r="B11" s="670">
        <v>716.98099999999999</v>
      </c>
      <c r="C11" s="670">
        <v>2962.1</v>
      </c>
      <c r="D11" s="670">
        <v>2007.5</v>
      </c>
      <c r="E11" s="670">
        <v>5107.5</v>
      </c>
      <c r="F11" s="670">
        <v>5404.0780000000004</v>
      </c>
      <c r="G11" s="670">
        <v>5923.4</v>
      </c>
      <c r="H11" s="670">
        <v>3693.2007319999998</v>
      </c>
      <c r="I11" s="673">
        <v>7103.7186680000004</v>
      </c>
      <c r="J11" s="673">
        <v>5399.75</v>
      </c>
      <c r="K11" s="673">
        <v>5664.3699710000001</v>
      </c>
      <c r="L11" s="674">
        <v>9021.8687930000015</v>
      </c>
    </row>
    <row r="12" spans="1:12" ht="19.5" customHeight="1">
      <c r="A12" s="669" t="s">
        <v>196</v>
      </c>
      <c r="B12" s="670">
        <v>1428.479</v>
      </c>
      <c r="C12" s="670">
        <v>1963.1</v>
      </c>
      <c r="D12" s="670">
        <v>2480.0949999999998</v>
      </c>
      <c r="E12" s="670">
        <v>3755.8</v>
      </c>
      <c r="F12" s="670">
        <v>4548.1769999999997</v>
      </c>
      <c r="G12" s="670">
        <v>5524.5529999999999</v>
      </c>
      <c r="H12" s="670">
        <v>2894.6</v>
      </c>
      <c r="I12" s="673">
        <v>6370.2816669999984</v>
      </c>
      <c r="J12" s="673">
        <v>7039.43</v>
      </c>
      <c r="K12" s="673">
        <v>7382.366038000001</v>
      </c>
      <c r="L12" s="674">
        <v>7526.0486350000019</v>
      </c>
    </row>
    <row r="13" spans="1:12" ht="21" customHeight="1">
      <c r="A13" s="669" t="s">
        <v>197</v>
      </c>
      <c r="B13" s="670">
        <v>2052.8530000000001</v>
      </c>
      <c r="C13" s="670">
        <v>3442.1</v>
      </c>
      <c r="D13" s="670">
        <v>3768.18</v>
      </c>
      <c r="E13" s="670">
        <v>4382.1000000000004</v>
      </c>
      <c r="F13" s="670">
        <v>4505.9769999999999</v>
      </c>
      <c r="G13" s="670">
        <v>4638.701</v>
      </c>
      <c r="H13" s="670">
        <v>3614.0764290000002</v>
      </c>
      <c r="I13" s="673">
        <v>7574.0239679999995</v>
      </c>
      <c r="J13" s="673">
        <v>6503.97</v>
      </c>
      <c r="K13" s="673">
        <v>6771.428519000001</v>
      </c>
      <c r="L13" s="674">
        <v>9922.8314289999998</v>
      </c>
    </row>
    <row r="14" spans="1:12" ht="21" customHeight="1">
      <c r="A14" s="669" t="s">
        <v>198</v>
      </c>
      <c r="B14" s="670">
        <v>2714.8429999999998</v>
      </c>
      <c r="C14" s="670">
        <v>3420.2</v>
      </c>
      <c r="D14" s="670">
        <v>3495.0349999999999</v>
      </c>
      <c r="E14" s="670">
        <v>3427.2</v>
      </c>
      <c r="F14" s="670">
        <v>3263.9209999999998</v>
      </c>
      <c r="G14" s="670">
        <v>5139.5680000000002</v>
      </c>
      <c r="H14" s="670">
        <v>3358.2392350000009</v>
      </c>
      <c r="I14" s="673">
        <v>5302.3272899999984</v>
      </c>
      <c r="J14" s="673">
        <v>4403.9783417999997</v>
      </c>
      <c r="K14" s="673">
        <v>5899.4462929999991</v>
      </c>
      <c r="L14" s="674">
        <v>8227.5991320000012</v>
      </c>
    </row>
    <row r="15" spans="1:12" ht="21" customHeight="1">
      <c r="A15" s="669" t="s">
        <v>199</v>
      </c>
      <c r="B15" s="670">
        <v>1711.2</v>
      </c>
      <c r="C15" s="670">
        <v>2205.73</v>
      </c>
      <c r="D15" s="670">
        <v>3452.1</v>
      </c>
      <c r="E15" s="670">
        <v>3016.2</v>
      </c>
      <c r="F15" s="670">
        <v>4066.7150000000001</v>
      </c>
      <c r="G15" s="670">
        <v>5497.3729999999996</v>
      </c>
      <c r="H15" s="670">
        <v>3799.3208210000007</v>
      </c>
      <c r="I15" s="673">
        <v>5892.2001649999993</v>
      </c>
      <c r="J15" s="673">
        <v>7150.5194390000006</v>
      </c>
      <c r="K15" s="673">
        <v>7405.3902679999992</v>
      </c>
      <c r="L15" s="674"/>
    </row>
    <row r="16" spans="1:12" ht="21" customHeight="1">
      <c r="A16" s="669" t="s">
        <v>200</v>
      </c>
      <c r="B16" s="670">
        <v>1571.796</v>
      </c>
      <c r="C16" s="670">
        <v>3091.4349999999999</v>
      </c>
      <c r="D16" s="670">
        <v>4253.0950000000003</v>
      </c>
      <c r="E16" s="670">
        <v>2113.92</v>
      </c>
      <c r="F16" s="675">
        <v>3970.4189999999999</v>
      </c>
      <c r="G16" s="675">
        <v>7717.93</v>
      </c>
      <c r="H16" s="670">
        <v>4485.5208590000002</v>
      </c>
      <c r="I16" s="673">
        <v>6628.0436819999995</v>
      </c>
      <c r="J16" s="673">
        <v>10623.366395999999</v>
      </c>
      <c r="K16" s="673">
        <v>10266.200000000001</v>
      </c>
      <c r="L16" s="674"/>
    </row>
    <row r="17" spans="1:15" ht="21" customHeight="1" thickBot="1">
      <c r="A17" s="676" t="s">
        <v>408</v>
      </c>
      <c r="B17" s="677">
        <v>17720.93</v>
      </c>
      <c r="C17" s="677">
        <v>32016.374</v>
      </c>
      <c r="D17" s="677">
        <v>33126.803</v>
      </c>
      <c r="E17" s="677">
        <v>47702.92</v>
      </c>
      <c r="F17" s="677">
        <v>47768.053000000007</v>
      </c>
      <c r="G17" s="677">
        <v>60678.955000000002</v>
      </c>
      <c r="H17" s="677">
        <v>41759.371572999997</v>
      </c>
      <c r="I17" s="678">
        <v>75029.927831000008</v>
      </c>
      <c r="J17" s="678">
        <v>78469.027672800003</v>
      </c>
      <c r="K17" s="678">
        <v>70201.279653999998</v>
      </c>
      <c r="L17" s="679">
        <f>SUM(L5:L16)</f>
        <v>74887.276805000001</v>
      </c>
      <c r="O17" s="663" t="s">
        <v>232</v>
      </c>
    </row>
    <row r="18" spans="1:15" ht="21" customHeight="1" thickTop="1">
      <c r="A18" s="680" t="s">
        <v>853</v>
      </c>
      <c r="B18" s="680"/>
      <c r="C18" s="680"/>
      <c r="D18" s="681"/>
      <c r="E18" s="680"/>
      <c r="F18" s="680"/>
      <c r="G18" s="681"/>
      <c r="H18" s="682"/>
      <c r="I18" s="682"/>
    </row>
    <row r="19" spans="1:15" ht="21" customHeight="1">
      <c r="A19" s="680" t="s">
        <v>674</v>
      </c>
      <c r="B19" s="680"/>
      <c r="C19" s="680"/>
      <c r="D19" s="681"/>
      <c r="E19" s="680"/>
      <c r="F19" s="680"/>
      <c r="G19" s="683"/>
      <c r="H19" s="682"/>
      <c r="I19" s="684"/>
    </row>
  </sheetData>
  <mergeCells count="3">
    <mergeCell ref="A1:L1"/>
    <mergeCell ref="A2:L2"/>
    <mergeCell ref="A3:L3"/>
  </mergeCells>
  <pageMargins left="0.7" right="0.7" top="0.75" bottom="0.75" header="0.3" footer="0.3"/>
  <pageSetup scale="6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40"/>
  <sheetViews>
    <sheetView view="pageBreakPreview" zoomScaleSheetLayoutView="100" workbookViewId="0">
      <selection activeCell="W15" sqref="W15"/>
    </sheetView>
  </sheetViews>
  <sheetFormatPr defaultRowHeight="12.75"/>
  <cols>
    <col min="1" max="1" width="9.5703125" style="685" bestFit="1" customWidth="1"/>
    <col min="2" max="2" width="10.85546875" style="685" hidden="1" customWidth="1"/>
    <col min="3" max="3" width="11" style="685" hidden="1" customWidth="1"/>
    <col min="4" max="4" width="9.7109375" style="685" customWidth="1"/>
    <col min="5" max="5" width="12.7109375" style="685" customWidth="1"/>
    <col min="6" max="6" width="9" style="685" customWidth="1"/>
    <col min="7" max="7" width="9.7109375" style="685" customWidth="1"/>
    <col min="8" max="9" width="0" style="685" hidden="1" customWidth="1"/>
    <col min="10" max="10" width="9.140625" style="685"/>
    <col min="11" max="11" width="9.85546875" style="685" customWidth="1"/>
    <col min="12" max="12" width="9.140625" style="685"/>
    <col min="13" max="13" width="9.7109375" style="685" customWidth="1"/>
    <col min="14" max="15" width="0" style="685" hidden="1" customWidth="1"/>
    <col min="16" max="16" width="9.140625" style="685"/>
    <col min="17" max="17" width="9.85546875" style="685" customWidth="1"/>
    <col min="18" max="16384" width="9.140625" style="685"/>
  </cols>
  <sheetData>
    <row r="1" spans="1:22">
      <c r="A1" s="1631" t="s">
        <v>842</v>
      </c>
      <c r="B1" s="1631"/>
      <c r="C1" s="1631"/>
      <c r="D1" s="1631"/>
      <c r="E1" s="1631"/>
      <c r="F1" s="1631"/>
      <c r="G1" s="1631"/>
      <c r="H1" s="1631"/>
      <c r="I1" s="1631"/>
      <c r="J1" s="1631"/>
      <c r="K1" s="1631"/>
      <c r="L1" s="1631"/>
      <c r="M1" s="1631"/>
      <c r="N1" s="1631"/>
      <c r="O1" s="1631"/>
      <c r="P1" s="1631"/>
      <c r="Q1" s="1631"/>
      <c r="R1" s="1631"/>
      <c r="S1" s="1631"/>
    </row>
    <row r="2" spans="1:22" ht="15.75">
      <c r="A2" s="1632" t="s">
        <v>855</v>
      </c>
      <c r="B2" s="1632"/>
      <c r="C2" s="1632"/>
      <c r="D2" s="1632"/>
      <c r="E2" s="1632"/>
      <c r="F2" s="1632"/>
      <c r="G2" s="1632"/>
      <c r="H2" s="1632"/>
      <c r="I2" s="1632"/>
      <c r="J2" s="1632"/>
      <c r="K2" s="1632"/>
      <c r="L2" s="1632"/>
      <c r="M2" s="1632"/>
      <c r="N2" s="1632"/>
      <c r="O2" s="1632"/>
      <c r="P2" s="1632"/>
      <c r="Q2" s="1632"/>
      <c r="R2" s="1632"/>
      <c r="S2" s="1632"/>
    </row>
    <row r="3" spans="1:22" ht="16.5" thickBot="1">
      <c r="A3" s="1633" t="s">
        <v>856</v>
      </c>
      <c r="B3" s="1633"/>
      <c r="C3" s="1633"/>
      <c r="D3" s="1633"/>
      <c r="E3" s="1633"/>
      <c r="F3" s="1633"/>
      <c r="G3" s="1633"/>
      <c r="H3" s="1633"/>
      <c r="I3" s="1633"/>
      <c r="J3" s="1633"/>
      <c r="K3" s="1633"/>
      <c r="L3" s="1633"/>
      <c r="M3" s="1633"/>
      <c r="N3" s="1633"/>
      <c r="O3" s="1633"/>
      <c r="P3" s="1633"/>
      <c r="Q3" s="1633"/>
      <c r="R3" s="1633"/>
      <c r="S3" s="1633"/>
    </row>
    <row r="4" spans="1:22" ht="16.5" thickTop="1">
      <c r="A4" s="1634" t="s">
        <v>857</v>
      </c>
      <c r="B4" s="1635"/>
      <c r="C4" s="1635"/>
      <c r="D4" s="1635"/>
      <c r="E4" s="1635"/>
      <c r="F4" s="1635"/>
      <c r="G4" s="1636"/>
      <c r="H4" s="1634" t="s">
        <v>858</v>
      </c>
      <c r="I4" s="1635"/>
      <c r="J4" s="1635"/>
      <c r="K4" s="1635"/>
      <c r="L4" s="1635"/>
      <c r="M4" s="1636"/>
      <c r="N4" s="1634" t="s">
        <v>859</v>
      </c>
      <c r="O4" s="1635"/>
      <c r="P4" s="1635"/>
      <c r="Q4" s="1635"/>
      <c r="R4" s="1635"/>
      <c r="S4" s="1636"/>
    </row>
    <row r="5" spans="1:22">
      <c r="A5" s="1641" t="s">
        <v>860</v>
      </c>
      <c r="B5" s="1640" t="s">
        <v>851</v>
      </c>
      <c r="C5" s="1640"/>
      <c r="D5" s="1640" t="s">
        <v>6</v>
      </c>
      <c r="E5" s="1640"/>
      <c r="F5" s="1637" t="s">
        <v>121</v>
      </c>
      <c r="G5" s="1638"/>
      <c r="H5" s="1639" t="s">
        <v>851</v>
      </c>
      <c r="I5" s="1640"/>
      <c r="J5" s="1640" t="s">
        <v>6</v>
      </c>
      <c r="K5" s="1640"/>
      <c r="L5" s="1637" t="s">
        <v>121</v>
      </c>
      <c r="M5" s="1638"/>
      <c r="N5" s="1639" t="s">
        <v>851</v>
      </c>
      <c r="O5" s="1640"/>
      <c r="P5" s="1640" t="s">
        <v>6</v>
      </c>
      <c r="Q5" s="1640"/>
      <c r="R5" s="1637" t="s">
        <v>121</v>
      </c>
      <c r="S5" s="1638"/>
    </row>
    <row r="6" spans="1:22" ht="38.25">
      <c r="A6" s="1642"/>
      <c r="B6" s="686" t="s">
        <v>188</v>
      </c>
      <c r="C6" s="686" t="s">
        <v>144</v>
      </c>
      <c r="D6" s="686" t="s">
        <v>188</v>
      </c>
      <c r="E6" s="686" t="s">
        <v>144</v>
      </c>
      <c r="F6" s="687" t="s">
        <v>188</v>
      </c>
      <c r="G6" s="688" t="s">
        <v>861</v>
      </c>
      <c r="H6" s="689" t="s">
        <v>188</v>
      </c>
      <c r="I6" s="686" t="s">
        <v>144</v>
      </c>
      <c r="J6" s="686" t="s">
        <v>188</v>
      </c>
      <c r="K6" s="686" t="s">
        <v>144</v>
      </c>
      <c r="L6" s="687" t="s">
        <v>188</v>
      </c>
      <c r="M6" s="688" t="s">
        <v>862</v>
      </c>
      <c r="N6" s="690" t="s">
        <v>188</v>
      </c>
      <c r="O6" s="691" t="s">
        <v>144</v>
      </c>
      <c r="P6" s="691" t="s">
        <v>188</v>
      </c>
      <c r="Q6" s="691" t="s">
        <v>144</v>
      </c>
      <c r="R6" s="692" t="s">
        <v>188</v>
      </c>
      <c r="S6" s="693" t="s">
        <v>4</v>
      </c>
    </row>
    <row r="7" spans="1:22" ht="18" customHeight="1">
      <c r="A7" s="694" t="s">
        <v>863</v>
      </c>
      <c r="B7" s="695">
        <v>112.68935709970962</v>
      </c>
      <c r="C7" s="695">
        <v>17.519220694849636</v>
      </c>
      <c r="D7" s="1479">
        <v>133.69</v>
      </c>
      <c r="E7" s="695">
        <v>11.4</v>
      </c>
      <c r="F7" s="695">
        <v>155.80000000000001</v>
      </c>
      <c r="G7" s="1480">
        <v>16.538260154087837</v>
      </c>
      <c r="H7" s="1481">
        <v>102.86640075318743</v>
      </c>
      <c r="I7" s="695">
        <v>4.1124600470362083</v>
      </c>
      <c r="J7" s="695">
        <v>102.55363321799307</v>
      </c>
      <c r="K7" s="695">
        <v>-8.5</v>
      </c>
      <c r="L7" s="695">
        <v>98.019994447746356</v>
      </c>
      <c r="M7" s="1480">
        <v>-12.627895987282713</v>
      </c>
      <c r="N7" s="1481">
        <v>109.54923694675671</v>
      </c>
      <c r="O7" s="695">
        <v>12.877191300403894</v>
      </c>
      <c r="P7" s="695">
        <v>130.32</v>
      </c>
      <c r="Q7" s="695">
        <v>21.8</v>
      </c>
      <c r="R7" s="695">
        <v>158.94716264553114</v>
      </c>
      <c r="S7" s="1480">
        <v>21.974412022673846</v>
      </c>
    </row>
    <row r="8" spans="1:22" ht="18" customHeight="1">
      <c r="A8" s="696" t="s">
        <v>864</v>
      </c>
      <c r="B8" s="697">
        <v>114.00424675175967</v>
      </c>
      <c r="C8" s="697">
        <v>16.606640858359654</v>
      </c>
      <c r="D8" s="1482">
        <v>132.80000000000001</v>
      </c>
      <c r="E8" s="697">
        <v>7.3</v>
      </c>
      <c r="F8" s="697">
        <v>157.80000000000001</v>
      </c>
      <c r="G8" s="1483">
        <v>18.825301204819269</v>
      </c>
      <c r="H8" s="1484">
        <v>104.46369637198811</v>
      </c>
      <c r="I8" s="697">
        <v>3.5640504476687198</v>
      </c>
      <c r="J8" s="697">
        <v>102.88581314878891</v>
      </c>
      <c r="K8" s="697">
        <v>-7.2</v>
      </c>
      <c r="L8" s="697">
        <v>99.80622837370241</v>
      </c>
      <c r="M8" s="1483">
        <v>-10.019252120261754</v>
      </c>
      <c r="N8" s="1484">
        <v>109.13288607536758</v>
      </c>
      <c r="O8" s="697">
        <v>12.593743054962303</v>
      </c>
      <c r="P8" s="697">
        <v>129.1</v>
      </c>
      <c r="Q8" s="697">
        <v>15.7</v>
      </c>
      <c r="R8" s="697">
        <v>158.09548156592496</v>
      </c>
      <c r="S8" s="1483">
        <v>22.500188653115046</v>
      </c>
    </row>
    <row r="9" spans="1:22" ht="18" customHeight="1">
      <c r="A9" s="698" t="s">
        <v>865</v>
      </c>
      <c r="B9" s="699">
        <v>113.62847620478178</v>
      </c>
      <c r="C9" s="699">
        <v>16.033148191853869</v>
      </c>
      <c r="D9" s="1485">
        <v>138.1</v>
      </c>
      <c r="E9" s="699">
        <v>8.6</v>
      </c>
      <c r="F9" s="699">
        <v>157.30000000000001</v>
      </c>
      <c r="G9" s="1486">
        <v>13.9</v>
      </c>
      <c r="H9" s="1487">
        <v>107.15943410332939</v>
      </c>
      <c r="I9" s="699">
        <v>5.9304234210461289</v>
      </c>
      <c r="J9" s="699">
        <v>103.64705882352941</v>
      </c>
      <c r="K9" s="699">
        <v>-7.1</v>
      </c>
      <c r="L9" s="699">
        <v>99.993079584775089</v>
      </c>
      <c r="M9" s="1486">
        <v>-3.5254056219536523</v>
      </c>
      <c r="N9" s="1487">
        <v>106.03683861862743</v>
      </c>
      <c r="O9" s="699">
        <v>9.5371324351758915</v>
      </c>
      <c r="P9" s="699">
        <v>133.30000000000001</v>
      </c>
      <c r="Q9" s="699">
        <v>16.8</v>
      </c>
      <c r="R9" s="699">
        <v>157.32718162394249</v>
      </c>
      <c r="S9" s="1486">
        <v>18.023866880814211</v>
      </c>
      <c r="U9" s="685" t="s">
        <v>232</v>
      </c>
      <c r="V9" s="685" t="s">
        <v>232</v>
      </c>
    </row>
    <row r="10" spans="1:22" ht="18" customHeight="1">
      <c r="A10" s="694" t="s">
        <v>866</v>
      </c>
      <c r="B10" s="695">
        <v>106.22663500669962</v>
      </c>
      <c r="C10" s="695">
        <v>8.6402732344659512</v>
      </c>
      <c r="D10" s="1479">
        <v>138.6</v>
      </c>
      <c r="E10" s="695">
        <v>8.6999999999999993</v>
      </c>
      <c r="F10" s="695">
        <v>156.4</v>
      </c>
      <c r="G10" s="1480">
        <v>12.842712842712857</v>
      </c>
      <c r="H10" s="1481">
        <v>107.1476900720676</v>
      </c>
      <c r="I10" s="695">
        <v>6.9101733253367001</v>
      </c>
      <c r="J10" s="695">
        <v>100.96885813148789</v>
      </c>
      <c r="K10" s="695">
        <v>-8</v>
      </c>
      <c r="L10" s="695">
        <v>100.80276816608996</v>
      </c>
      <c r="M10" s="1480">
        <v>-0.16449623029471638</v>
      </c>
      <c r="N10" s="1481">
        <v>99.140387380494644</v>
      </c>
      <c r="O10" s="695">
        <v>1.6182743468803267</v>
      </c>
      <c r="P10" s="695">
        <v>137.19999999999999</v>
      </c>
      <c r="Q10" s="695">
        <v>18.100000000000001</v>
      </c>
      <c r="R10" s="695">
        <v>155.18869931684753</v>
      </c>
      <c r="S10" s="1480">
        <v>13.088446111122664</v>
      </c>
    </row>
    <row r="11" spans="1:22" ht="18" customHeight="1">
      <c r="A11" s="696" t="s">
        <v>867</v>
      </c>
      <c r="B11" s="697">
        <v>111.03290658759045</v>
      </c>
      <c r="C11" s="697">
        <v>11.712737948937075</v>
      </c>
      <c r="D11" s="1482">
        <v>142.69999999999999</v>
      </c>
      <c r="E11" s="697">
        <v>13</v>
      </c>
      <c r="F11" s="697">
        <v>160.19999999999999</v>
      </c>
      <c r="G11" s="1483">
        <v>12.3</v>
      </c>
      <c r="H11" s="1484">
        <v>107.67627899454415</v>
      </c>
      <c r="I11" s="697">
        <v>8.1060300031000594</v>
      </c>
      <c r="J11" s="697">
        <v>101.38408304498269</v>
      </c>
      <c r="K11" s="697">
        <v>-6.9982944877757944</v>
      </c>
      <c r="L11" s="697">
        <v>101.05882352941175</v>
      </c>
      <c r="M11" s="1483">
        <v>-0.32081911262800133</v>
      </c>
      <c r="N11" s="1484">
        <v>103.11733245649803</v>
      </c>
      <c r="O11" s="697">
        <v>3.3362689812340705</v>
      </c>
      <c r="P11" s="697">
        <v>140.69999999999999</v>
      </c>
      <c r="Q11" s="697">
        <v>22</v>
      </c>
      <c r="R11" s="697">
        <v>158.51331699316017</v>
      </c>
      <c r="S11" s="1483">
        <v>12.631832578371643</v>
      </c>
    </row>
    <row r="12" spans="1:22" ht="18" customHeight="1">
      <c r="A12" s="696" t="s">
        <v>868</v>
      </c>
      <c r="B12" s="697">
        <v>109.67740254546072</v>
      </c>
      <c r="C12" s="697">
        <v>10.170218215821933</v>
      </c>
      <c r="D12" s="1482">
        <v>143.4</v>
      </c>
      <c r="E12" s="697">
        <v>15.86718600715524</v>
      </c>
      <c r="F12" s="697">
        <v>160.30000000000001</v>
      </c>
      <c r="G12" s="1483">
        <v>11.8</v>
      </c>
      <c r="H12" s="1484">
        <v>110.03982842329214</v>
      </c>
      <c r="I12" s="697">
        <v>11.113372020915051</v>
      </c>
      <c r="J12" s="697">
        <v>99.660899653979229</v>
      </c>
      <c r="K12" s="697">
        <v>-7.3</v>
      </c>
      <c r="L12" s="697">
        <v>102.3</v>
      </c>
      <c r="M12" s="1483">
        <v>2.6078234704112333</v>
      </c>
      <c r="N12" s="1484">
        <v>99.670641182356931</v>
      </c>
      <c r="O12" s="697">
        <v>-0.84882115261122237</v>
      </c>
      <c r="P12" s="697">
        <v>143.9</v>
      </c>
      <c r="Q12" s="697">
        <v>25</v>
      </c>
      <c r="R12" s="697">
        <v>156.63888947709367</v>
      </c>
      <c r="S12" s="1483">
        <v>8.8525986637203999</v>
      </c>
    </row>
    <row r="13" spans="1:22" ht="18" customHeight="1">
      <c r="A13" s="694" t="s">
        <v>869</v>
      </c>
      <c r="B13" s="695">
        <v>112.45944271084433</v>
      </c>
      <c r="C13" s="695">
        <v>14.385226639702921</v>
      </c>
      <c r="D13" s="1479">
        <v>144.69999999999999</v>
      </c>
      <c r="E13" s="695">
        <v>15.25553067005481</v>
      </c>
      <c r="F13" s="695">
        <v>161.6</v>
      </c>
      <c r="G13" s="1480">
        <v>11.7</v>
      </c>
      <c r="H13" s="1481">
        <v>112.78410133672875</v>
      </c>
      <c r="I13" s="695">
        <v>14.253046300309052</v>
      </c>
      <c r="J13" s="695">
        <v>97.6</v>
      </c>
      <c r="K13" s="695">
        <v>-8.1383684947320774</v>
      </c>
      <c r="L13" s="695">
        <v>104.1</v>
      </c>
      <c r="M13" s="1480">
        <v>6.7</v>
      </c>
      <c r="N13" s="1481">
        <v>99.712141496863012</v>
      </c>
      <c r="O13" s="695">
        <v>0.11569086661063466</v>
      </c>
      <c r="P13" s="695">
        <v>148.25819672131146</v>
      </c>
      <c r="Q13" s="695">
        <v>25.46645294825332</v>
      </c>
      <c r="R13" s="695">
        <v>155.24</v>
      </c>
      <c r="S13" s="1480">
        <v>4.7</v>
      </c>
    </row>
    <row r="14" spans="1:22" ht="18" customHeight="1">
      <c r="A14" s="696" t="s">
        <v>870</v>
      </c>
      <c r="B14" s="697">
        <v>112.27075204399073</v>
      </c>
      <c r="C14" s="697">
        <v>12.591503947140453</v>
      </c>
      <c r="D14" s="1482">
        <v>144.69999999999999</v>
      </c>
      <c r="E14" s="697">
        <v>16.5</v>
      </c>
      <c r="F14" s="697">
        <v>160.19999999999999</v>
      </c>
      <c r="G14" s="1483">
        <v>10.7</v>
      </c>
      <c r="H14" s="1484">
        <v>112.06370773024058</v>
      </c>
      <c r="I14" s="697">
        <v>12.165595574456802</v>
      </c>
      <c r="J14" s="697">
        <v>96.8</v>
      </c>
      <c r="K14" s="697">
        <v>-6.9</v>
      </c>
      <c r="L14" s="697">
        <v>104.7</v>
      </c>
      <c r="M14" s="1483">
        <v>8.1999999999999993</v>
      </c>
      <c r="N14" s="1484">
        <v>100.1847559017488</v>
      </c>
      <c r="O14" s="697">
        <v>0.37971391361351436</v>
      </c>
      <c r="P14" s="697">
        <v>149.48347107438016</v>
      </c>
      <c r="Q14" s="697">
        <v>25.127703765263078</v>
      </c>
      <c r="R14" s="697">
        <v>153.01</v>
      </c>
      <c r="S14" s="1483">
        <v>2.38</v>
      </c>
    </row>
    <row r="15" spans="1:22" ht="18" customHeight="1">
      <c r="A15" s="698" t="s">
        <v>871</v>
      </c>
      <c r="B15" s="699">
        <v>111.60232184290282</v>
      </c>
      <c r="C15" s="699">
        <v>11.667010575844628</v>
      </c>
      <c r="D15" s="1485">
        <v>147</v>
      </c>
      <c r="E15" s="699">
        <v>19.239869897350232</v>
      </c>
      <c r="F15" s="699">
        <v>159.96805111821087</v>
      </c>
      <c r="G15" s="1486">
        <v>8.8218034817761009</v>
      </c>
      <c r="H15" s="1487">
        <v>110.48672511906376</v>
      </c>
      <c r="I15" s="699">
        <v>10.534807515222241</v>
      </c>
      <c r="J15" s="699">
        <v>98.9</v>
      </c>
      <c r="K15" s="699">
        <v>-4.2518337988241797</v>
      </c>
      <c r="L15" s="699">
        <v>104.2</v>
      </c>
      <c r="M15" s="1486">
        <v>5.3814389697648437</v>
      </c>
      <c r="N15" s="1487">
        <v>101.00971109663794</v>
      </c>
      <c r="O15" s="699">
        <v>1.0242955011854065</v>
      </c>
      <c r="P15" s="699">
        <v>148.63498483316479</v>
      </c>
      <c r="Q15" s="699">
        <v>24.5348862836873</v>
      </c>
      <c r="R15" s="699">
        <v>153.52020260864765</v>
      </c>
      <c r="S15" s="1486">
        <v>3.2893715924549127</v>
      </c>
    </row>
    <row r="16" spans="1:22" ht="18" customHeight="1">
      <c r="A16" s="694" t="s">
        <v>273</v>
      </c>
      <c r="B16" s="695">
        <v>112.06722997872829</v>
      </c>
      <c r="C16" s="695">
        <v>8.820195726362499</v>
      </c>
      <c r="D16" s="1479">
        <v>149.44</v>
      </c>
      <c r="E16" s="695">
        <v>20.310885731596116</v>
      </c>
      <c r="F16" s="695">
        <v>158.01916932907349</v>
      </c>
      <c r="G16" s="1480">
        <v>5.7691896446275024</v>
      </c>
      <c r="H16" s="1481">
        <v>109.15708229953579</v>
      </c>
      <c r="I16" s="695">
        <v>10.143002922814119</v>
      </c>
      <c r="J16" s="695">
        <v>99.6</v>
      </c>
      <c r="K16" s="695">
        <v>-4.5999999999999996</v>
      </c>
      <c r="L16" s="695">
        <v>103.64705882352941</v>
      </c>
      <c r="M16" s="1480">
        <v>4.063312071816668</v>
      </c>
      <c r="N16" s="1481">
        <v>102.6660181986239</v>
      </c>
      <c r="O16" s="695">
        <v>-1.2009906769825562</v>
      </c>
      <c r="P16" s="695">
        <v>150.1</v>
      </c>
      <c r="Q16" s="695">
        <v>26.066312712816469</v>
      </c>
      <c r="R16" s="695">
        <v>152.4589034389472</v>
      </c>
      <c r="S16" s="1480">
        <v>1.5715545895717611</v>
      </c>
    </row>
    <row r="17" spans="1:19" ht="18" customHeight="1">
      <c r="A17" s="696" t="s">
        <v>872</v>
      </c>
      <c r="B17" s="697">
        <v>113.22717848462969</v>
      </c>
      <c r="C17" s="697">
        <v>6.4207115404632873</v>
      </c>
      <c r="D17" s="1482">
        <v>152.46</v>
      </c>
      <c r="E17" s="697">
        <v>20.760625149576569</v>
      </c>
      <c r="F17" s="697"/>
      <c r="G17" s="1483"/>
      <c r="H17" s="1484">
        <v>109.72889947384357</v>
      </c>
      <c r="I17" s="697">
        <v>9.2560421725574713</v>
      </c>
      <c r="J17" s="697">
        <v>103.8</v>
      </c>
      <c r="K17" s="697">
        <v>-1.8</v>
      </c>
      <c r="L17" s="697"/>
      <c r="M17" s="1483"/>
      <c r="N17" s="1484">
        <v>103.18811090565983</v>
      </c>
      <c r="O17" s="697">
        <v>-2.5951247873468617</v>
      </c>
      <c r="P17" s="697">
        <v>146.9</v>
      </c>
      <c r="Q17" s="697">
        <v>23</v>
      </c>
      <c r="R17" s="697"/>
      <c r="S17" s="1483"/>
    </row>
    <row r="18" spans="1:19" ht="18" customHeight="1">
      <c r="A18" s="698" t="s">
        <v>873</v>
      </c>
      <c r="B18" s="699">
        <v>119.53589074776228</v>
      </c>
      <c r="C18" s="699">
        <v>14.565665659899764</v>
      </c>
      <c r="D18" s="1485">
        <v>153.6</v>
      </c>
      <c r="E18" s="699">
        <v>16.7</v>
      </c>
      <c r="F18" s="699"/>
      <c r="G18" s="1486"/>
      <c r="H18" s="1487">
        <v>110.13879962172938</v>
      </c>
      <c r="I18" s="699">
        <v>7.7765085604491588</v>
      </c>
      <c r="J18" s="699">
        <v>101</v>
      </c>
      <c r="K18" s="699">
        <v>-4.8</v>
      </c>
      <c r="L18" s="699"/>
      <c r="M18" s="1486"/>
      <c r="N18" s="1487">
        <v>108.53204425534608</v>
      </c>
      <c r="O18" s="699">
        <v>6.2992921093215131</v>
      </c>
      <c r="P18" s="699">
        <v>152.07920792079207</v>
      </c>
      <c r="Q18" s="699">
        <v>22.6</v>
      </c>
      <c r="R18" s="699"/>
      <c r="S18" s="1486"/>
    </row>
    <row r="19" spans="1:19" ht="18" customHeight="1" thickBot="1">
      <c r="A19" s="700" t="s">
        <v>201</v>
      </c>
      <c r="B19" s="701">
        <v>112.36848666707168</v>
      </c>
      <c r="C19" s="701">
        <v>12.368486667071693</v>
      </c>
      <c r="D19" s="1488">
        <v>143.4325</v>
      </c>
      <c r="E19" s="701">
        <v>14.5</v>
      </c>
      <c r="F19" s="701"/>
      <c r="G19" s="1489"/>
      <c r="H19" s="1490"/>
      <c r="I19" s="701"/>
      <c r="J19" s="701">
        <v>100.77499999999999</v>
      </c>
      <c r="K19" s="701">
        <v>-6.4</v>
      </c>
      <c r="L19" s="701"/>
      <c r="M19" s="1489"/>
      <c r="N19" s="1490"/>
      <c r="O19" s="701"/>
      <c r="P19" s="701">
        <v>142.49798837913735</v>
      </c>
      <c r="Q19" s="701">
        <v>22.182946309168347</v>
      </c>
      <c r="R19" s="701"/>
      <c r="S19" s="1489"/>
    </row>
    <row r="20" spans="1:19" ht="9" customHeight="1" thickTop="1">
      <c r="A20" s="702"/>
    </row>
    <row r="21" spans="1:19" ht="9" customHeight="1">
      <c r="A21" s="702"/>
    </row>
    <row r="23" spans="1:19" ht="16.5" customHeight="1">
      <c r="M23" s="703"/>
    </row>
    <row r="24" spans="1:19">
      <c r="M24" s="703"/>
    </row>
    <row r="25" spans="1:19">
      <c r="M25" s="703"/>
    </row>
    <row r="26" spans="1:19" ht="12.75" customHeight="1">
      <c r="M26" s="703"/>
    </row>
    <row r="28" spans="1:19" ht="18" customHeight="1"/>
    <row r="29" spans="1:19" ht="18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</sheetData>
  <mergeCells count="16">
    <mergeCell ref="L5:M5"/>
    <mergeCell ref="N5:O5"/>
    <mergeCell ref="P5:Q5"/>
    <mergeCell ref="R5:S5"/>
    <mergeCell ref="A5:A6"/>
    <mergeCell ref="B5:C5"/>
    <mergeCell ref="D5:E5"/>
    <mergeCell ref="F5:G5"/>
    <mergeCell ref="H5:I5"/>
    <mergeCell ref="J5:K5"/>
    <mergeCell ref="A1:S1"/>
    <mergeCell ref="A2:S2"/>
    <mergeCell ref="A3:S3"/>
    <mergeCell ref="A4:G4"/>
    <mergeCell ref="H4:M4"/>
    <mergeCell ref="N4:S4"/>
  </mergeCells>
  <printOptions horizontalCentered="1"/>
  <pageMargins left="0.7" right="0.28000000000000003" top="0.75" bottom="0.75" header="0.3" footer="0.3"/>
  <pageSetup scale="76" orientation="portrait" r:id="rId1"/>
  <rowBreaks count="1" manualBreakCount="1">
    <brk id="19" max="1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C1:I49"/>
  <sheetViews>
    <sheetView zoomScaleSheetLayoutView="100" workbookViewId="0">
      <selection activeCell="L10" sqref="L10"/>
    </sheetView>
  </sheetViews>
  <sheetFormatPr defaultRowHeight="15"/>
  <cols>
    <col min="1" max="1" width="4.28515625" customWidth="1"/>
    <col min="2" max="2" width="6.5703125" customWidth="1"/>
    <col min="3" max="3" width="30.7109375" customWidth="1"/>
    <col min="4" max="4" width="12" customWidth="1"/>
    <col min="5" max="5" width="12.5703125" customWidth="1"/>
    <col min="6" max="6" width="13.5703125" customWidth="1"/>
    <col min="7" max="7" width="11.7109375" customWidth="1"/>
    <col min="8" max="8" width="10.85546875" customWidth="1"/>
    <col min="9" max="9" width="10.28515625" customWidth="1"/>
  </cols>
  <sheetData>
    <row r="1" spans="3:9">
      <c r="C1" s="1631" t="s">
        <v>854</v>
      </c>
      <c r="D1" s="1631"/>
      <c r="E1" s="1631"/>
      <c r="F1" s="1631"/>
      <c r="G1" s="1631"/>
      <c r="H1" s="1631"/>
      <c r="I1" s="1631"/>
    </row>
    <row r="2" spans="3:9" ht="15.75">
      <c r="C2" s="1643" t="s">
        <v>87</v>
      </c>
      <c r="D2" s="1643"/>
      <c r="E2" s="1643"/>
      <c r="F2" s="1643"/>
      <c r="G2" s="1643"/>
      <c r="H2" s="1643"/>
      <c r="I2" s="1643"/>
    </row>
    <row r="3" spans="3:9" ht="15.75" thickBot="1">
      <c r="C3" s="1644" t="s">
        <v>934</v>
      </c>
      <c r="D3" s="1644"/>
      <c r="E3" s="1644"/>
      <c r="F3" s="1644"/>
      <c r="G3" s="1644"/>
      <c r="H3" s="1644"/>
      <c r="I3" s="1644"/>
    </row>
    <row r="4" spans="3:9" ht="15.75" thickTop="1">
      <c r="C4" s="732"/>
      <c r="D4" s="733"/>
      <c r="E4" s="734"/>
      <c r="F4" s="733"/>
      <c r="G4" s="733"/>
      <c r="H4" s="735" t="s">
        <v>4</v>
      </c>
      <c r="I4" s="736"/>
    </row>
    <row r="5" spans="3:9" ht="15.75">
      <c r="C5" s="737"/>
      <c r="D5" s="738" t="s">
        <v>45</v>
      </c>
      <c r="E5" s="739" t="s">
        <v>44</v>
      </c>
      <c r="F5" s="738" t="s">
        <v>45</v>
      </c>
      <c r="G5" s="739" t="s">
        <v>44</v>
      </c>
      <c r="H5" s="1645" t="s">
        <v>935</v>
      </c>
      <c r="I5" s="1646"/>
    </row>
    <row r="6" spans="3:9" ht="15.75">
      <c r="C6" s="737"/>
      <c r="D6" s="740">
        <v>2015</v>
      </c>
      <c r="E6" s="741">
        <v>2016</v>
      </c>
      <c r="F6" s="740">
        <v>2016</v>
      </c>
      <c r="G6" s="740">
        <v>2017</v>
      </c>
      <c r="H6" s="742" t="s">
        <v>6</v>
      </c>
      <c r="I6" s="743" t="s">
        <v>121</v>
      </c>
    </row>
    <row r="7" spans="3:9" ht="15.75">
      <c r="C7" s="744"/>
      <c r="D7" s="745"/>
      <c r="E7" s="745"/>
      <c r="F7" s="746"/>
      <c r="G7" s="745"/>
      <c r="H7" s="747"/>
      <c r="I7" s="748"/>
    </row>
    <row r="8" spans="3:9">
      <c r="C8" s="749" t="s">
        <v>936</v>
      </c>
      <c r="D8" s="750">
        <v>726683.87</v>
      </c>
      <c r="E8" s="750">
        <v>901092.93919397995</v>
      </c>
      <c r="F8" s="750">
        <v>917630.89047060988</v>
      </c>
      <c r="G8" s="750">
        <v>926118.01480414008</v>
      </c>
      <c r="H8" s="751">
        <f>+E8/D8*100-100</f>
        <v>24.000679854636104</v>
      </c>
      <c r="I8" s="752">
        <f>G8/F8*100-100</f>
        <v>0.92489522984318739</v>
      </c>
    </row>
    <row r="9" spans="3:9">
      <c r="C9" s="753" t="s">
        <v>937</v>
      </c>
      <c r="D9" s="754">
        <v>23622.95</v>
      </c>
      <c r="E9" s="754">
        <v>30105.062122920001</v>
      </c>
      <c r="F9" s="754">
        <v>30620.108336740002</v>
      </c>
      <c r="G9" s="754">
        <v>28378.611333499997</v>
      </c>
      <c r="H9" s="751">
        <f>+E9/D9*100-100</f>
        <v>27.439892659130209</v>
      </c>
      <c r="I9" s="752">
        <f>G9/F9*100-100</f>
        <v>-7.3203431502902703</v>
      </c>
    </row>
    <row r="10" spans="3:9">
      <c r="C10" s="753" t="s">
        <v>938</v>
      </c>
      <c r="D10" s="755">
        <v>703060.92</v>
      </c>
      <c r="E10" s="755">
        <v>870987.87707106001</v>
      </c>
      <c r="F10" s="755">
        <v>887010.78213386983</v>
      </c>
      <c r="G10" s="755">
        <v>897739.40347064007</v>
      </c>
      <c r="H10" s="751">
        <f>+E10/D10*100-100</f>
        <v>23.885121800122235</v>
      </c>
      <c r="I10" s="752">
        <f>G10/F10*100-100</f>
        <v>1.2095254705879199</v>
      </c>
    </row>
    <row r="11" spans="3:9">
      <c r="C11" s="756" t="s">
        <v>939</v>
      </c>
      <c r="D11" s="757">
        <v>517456.67892682005</v>
      </c>
      <c r="E11" s="754">
        <v>650109.05981631996</v>
      </c>
      <c r="F11" s="757">
        <v>672458.1601839799</v>
      </c>
      <c r="G11" s="754">
        <v>665012.10347064002</v>
      </c>
      <c r="H11" s="758">
        <f>+E11/D11*100-100</f>
        <v>25.63545631773745</v>
      </c>
      <c r="I11" s="759">
        <f>G11/F11*100-100</f>
        <v>-1.1072892194962236</v>
      </c>
    </row>
    <row r="12" spans="3:9">
      <c r="C12" s="760" t="s">
        <v>940</v>
      </c>
      <c r="D12" s="757">
        <v>185604.24107317999</v>
      </c>
      <c r="E12" s="754">
        <v>220878.81725473999</v>
      </c>
      <c r="F12" s="757">
        <v>214552.62194988999</v>
      </c>
      <c r="G12" s="754">
        <v>232727.3</v>
      </c>
      <c r="H12" s="758">
        <f>+E12/D12*100-100</f>
        <v>19.005264091811313</v>
      </c>
      <c r="I12" s="759">
        <f>G12/F12*100-100</f>
        <v>8.4709652508254294</v>
      </c>
    </row>
    <row r="13" spans="3:9" ht="15.75">
      <c r="C13" s="761"/>
      <c r="D13" s="757"/>
      <c r="E13" s="762"/>
      <c r="F13" s="762"/>
      <c r="G13" s="762"/>
      <c r="H13" s="758"/>
      <c r="I13" s="759"/>
    </row>
    <row r="14" spans="3:9" ht="15.75">
      <c r="C14" s="763"/>
      <c r="D14" s="764"/>
      <c r="E14" s="765"/>
      <c r="F14" s="765"/>
      <c r="G14" s="765"/>
      <c r="H14" s="766"/>
      <c r="I14" s="767"/>
    </row>
    <row r="15" spans="3:9">
      <c r="C15" s="749" t="s">
        <v>941</v>
      </c>
      <c r="D15" s="755">
        <v>120995.11</v>
      </c>
      <c r="E15" s="755">
        <v>142452.20952553334</v>
      </c>
      <c r="F15" s="755">
        <v>152199.83332362378</v>
      </c>
      <c r="G15" s="755">
        <v>160543.17050876087</v>
      </c>
      <c r="H15" s="751">
        <f>+E15/D15*100-100</f>
        <v>17.733856786057984</v>
      </c>
      <c r="I15" s="752">
        <f>G15/F15*100-100</f>
        <v>5.4818306978014846</v>
      </c>
    </row>
    <row r="16" spans="3:9">
      <c r="C16" s="756" t="s">
        <v>939</v>
      </c>
      <c r="D16" s="757">
        <v>114843.41</v>
      </c>
      <c r="E16" s="754">
        <v>135088.50952553333</v>
      </c>
      <c r="F16" s="757">
        <v>144005.59332362379</v>
      </c>
      <c r="G16" s="754">
        <v>151692.77050876088</v>
      </c>
      <c r="H16" s="758">
        <f>+E16/D16*100-100</f>
        <v>17.628438171187469</v>
      </c>
      <c r="I16" s="759">
        <f>G16/F16*100-100</f>
        <v>5.338110144000936</v>
      </c>
    </row>
    <row r="17" spans="3:9">
      <c r="C17" s="760" t="s">
        <v>940</v>
      </c>
      <c r="D17" s="757">
        <v>6151.7</v>
      </c>
      <c r="E17" s="754">
        <v>7363.7</v>
      </c>
      <c r="F17" s="757">
        <v>8194.24</v>
      </c>
      <c r="G17" s="754">
        <v>8850.4</v>
      </c>
      <c r="H17" s="758">
        <f>+E17/D17*100-100</f>
        <v>19.701871027520852</v>
      </c>
      <c r="I17" s="759">
        <f>G17/F17*100-100</f>
        <v>8.0075760534228806</v>
      </c>
    </row>
    <row r="18" spans="3:9" ht="15.75">
      <c r="C18" s="768"/>
      <c r="D18" s="769"/>
      <c r="E18" s="770"/>
      <c r="F18" s="770"/>
      <c r="G18" s="770"/>
      <c r="H18" s="771"/>
      <c r="I18" s="772"/>
    </row>
    <row r="19" spans="3:9">
      <c r="C19" s="773"/>
      <c r="D19" s="774"/>
      <c r="E19" s="774"/>
      <c r="F19" s="774"/>
      <c r="G19" s="774"/>
      <c r="H19" s="775"/>
      <c r="I19" s="776"/>
    </row>
    <row r="20" spans="3:9">
      <c r="C20" s="749" t="s">
        <v>942</v>
      </c>
      <c r="D20" s="750">
        <v>824056.04</v>
      </c>
      <c r="E20" s="750">
        <v>1013440.0865965933</v>
      </c>
      <c r="F20" s="750">
        <v>1039210.6254574936</v>
      </c>
      <c r="G20" s="750">
        <v>1058282.5739794008</v>
      </c>
      <c r="H20" s="751">
        <f>+E20/D20*100-100</f>
        <v>22.981937805661019</v>
      </c>
      <c r="I20" s="752">
        <f>G20/F20*100-100</f>
        <v>1.8352341724288124</v>
      </c>
    </row>
    <row r="21" spans="3:9">
      <c r="C21" s="756" t="s">
        <v>939</v>
      </c>
      <c r="D21" s="757">
        <v>632300.08892682008</v>
      </c>
      <c r="E21" s="757">
        <v>785197.56934185326</v>
      </c>
      <c r="F21" s="757">
        <v>816463.75350760366</v>
      </c>
      <c r="G21" s="757">
        <v>816704.87397940084</v>
      </c>
      <c r="H21" s="758">
        <f>+E21/D21*100-100</f>
        <v>24.181157506167764</v>
      </c>
      <c r="I21" s="759">
        <f>G21/F21*100-100</f>
        <v>2.9532293474304083E-2</v>
      </c>
    </row>
    <row r="22" spans="3:9">
      <c r="C22" s="760" t="s">
        <v>943</v>
      </c>
      <c r="D22" s="757">
        <v>76.730229284748646</v>
      </c>
      <c r="E22" s="757">
        <v>77.478439991332863</v>
      </c>
      <c r="F22" s="757">
        <v>78.56576265741802</v>
      </c>
      <c r="G22" s="757">
        <v>77.172665794579913</v>
      </c>
      <c r="H22" s="758" t="s">
        <v>25</v>
      </c>
      <c r="I22" s="759" t="s">
        <v>25</v>
      </c>
    </row>
    <row r="23" spans="3:9">
      <c r="C23" s="756" t="s">
        <v>940</v>
      </c>
      <c r="D23" s="757">
        <v>191755.95107318001</v>
      </c>
      <c r="E23" s="757">
        <v>228242.51725474</v>
      </c>
      <c r="F23" s="757">
        <v>222746.87194988999</v>
      </c>
      <c r="G23" s="757">
        <v>241577.69999999998</v>
      </c>
      <c r="H23" s="758">
        <f>+E23/D23*100-100</f>
        <v>19.027605650494579</v>
      </c>
      <c r="I23" s="759">
        <f>G23/F23*100-100</f>
        <v>8.4539135769979623</v>
      </c>
    </row>
    <row r="24" spans="3:9">
      <c r="C24" s="760" t="s">
        <v>943</v>
      </c>
      <c r="D24" s="757">
        <v>23.269770715251354</v>
      </c>
      <c r="E24" s="757">
        <v>22.521560008667141</v>
      </c>
      <c r="F24" s="757">
        <v>21.434237342581994</v>
      </c>
      <c r="G24" s="757">
        <v>22.827334205420094</v>
      </c>
      <c r="H24" s="758" t="s">
        <v>25</v>
      </c>
      <c r="I24" s="759" t="s">
        <v>25</v>
      </c>
    </row>
    <row r="25" spans="3:9">
      <c r="C25" s="777"/>
      <c r="D25" s="778"/>
      <c r="E25" s="778"/>
      <c r="F25" s="778"/>
      <c r="G25" s="778"/>
      <c r="H25" s="779"/>
      <c r="I25" s="780"/>
    </row>
    <row r="26" spans="3:9" ht="15.75">
      <c r="C26" s="761"/>
      <c r="D26" s="781"/>
      <c r="E26" s="782"/>
      <c r="F26" s="782"/>
      <c r="G26" s="782"/>
      <c r="H26" s="758"/>
      <c r="I26" s="759"/>
    </row>
    <row r="27" spans="3:9">
      <c r="C27" s="749" t="s">
        <v>944</v>
      </c>
      <c r="D27" s="750">
        <v>847678.99</v>
      </c>
      <c r="E27" s="750">
        <v>1043545.1487195133</v>
      </c>
      <c r="F27" s="750">
        <v>1069830.7337942338</v>
      </c>
      <c r="G27" s="750">
        <v>1086661.1853129009</v>
      </c>
      <c r="H27" s="751">
        <f>+E27/D27*100-100</f>
        <v>23.106171207512574</v>
      </c>
      <c r="I27" s="752">
        <f>G27/F27*100-100</f>
        <v>1.5731882611912624</v>
      </c>
    </row>
    <row r="28" spans="3:9">
      <c r="C28" s="783"/>
      <c r="D28" s="784"/>
      <c r="E28" s="784"/>
      <c r="F28" s="784"/>
      <c r="G28" s="784"/>
      <c r="H28" s="785"/>
      <c r="I28" s="786"/>
    </row>
    <row r="29" spans="3:9" ht="15.75">
      <c r="C29" s="787" t="s">
        <v>945</v>
      </c>
      <c r="D29" s="781"/>
      <c r="E29" s="782"/>
      <c r="F29" s="782"/>
      <c r="G29" s="782"/>
      <c r="H29" s="758"/>
      <c r="I29" s="759"/>
    </row>
    <row r="30" spans="3:9">
      <c r="C30" s="788"/>
      <c r="D30" s="750"/>
      <c r="E30" s="750"/>
      <c r="F30" s="750"/>
      <c r="G30" s="750"/>
      <c r="H30" s="751"/>
      <c r="I30" s="752"/>
    </row>
    <row r="31" spans="3:9" ht="15.75">
      <c r="C31" s="749" t="s">
        <v>946</v>
      </c>
      <c r="D31" s="781"/>
      <c r="E31" s="782"/>
      <c r="F31" s="782"/>
      <c r="G31" s="782"/>
      <c r="H31" s="758"/>
      <c r="I31" s="759"/>
    </row>
    <row r="32" spans="3:9">
      <c r="C32" s="756" t="s">
        <v>947</v>
      </c>
      <c r="D32" s="757">
        <v>12.981127553746326</v>
      </c>
      <c r="E32" s="754">
        <v>17.257187768563824</v>
      </c>
      <c r="F32" s="757">
        <v>16.484769740752078</v>
      </c>
      <c r="G32" s="757">
        <v>13.239951633025997</v>
      </c>
      <c r="H32" s="758" t="s">
        <v>25</v>
      </c>
      <c r="I32" s="759" t="s">
        <v>25</v>
      </c>
    </row>
    <row r="33" spans="3:9">
      <c r="C33" s="760" t="s">
        <v>948</v>
      </c>
      <c r="D33" s="757">
        <v>11.193322496199251</v>
      </c>
      <c r="E33" s="754">
        <v>14.645780033198003</v>
      </c>
      <c r="F33" s="757">
        <v>14.089234984696539</v>
      </c>
      <c r="G33" s="757">
        <v>11.43714007327759</v>
      </c>
      <c r="H33" s="758" t="s">
        <v>25</v>
      </c>
      <c r="I33" s="759" t="s">
        <v>25</v>
      </c>
    </row>
    <row r="34" spans="3:9" ht="15.75">
      <c r="C34" s="761"/>
      <c r="D34" s="757"/>
      <c r="E34" s="757"/>
      <c r="F34" s="757"/>
      <c r="G34" s="757"/>
      <c r="H34" s="758"/>
      <c r="I34" s="759"/>
    </row>
    <row r="35" spans="3:9">
      <c r="C35" s="749" t="s">
        <v>949</v>
      </c>
      <c r="D35" s="750"/>
      <c r="E35" s="750"/>
      <c r="F35" s="750"/>
      <c r="G35" s="750"/>
      <c r="H35" s="751"/>
      <c r="I35" s="752"/>
    </row>
    <row r="36" spans="3:9">
      <c r="C36" s="756" t="s">
        <v>947</v>
      </c>
      <c r="D36" s="757">
        <v>13.353253370754805</v>
      </c>
      <c r="E36" s="754">
        <v>17.769826568538896</v>
      </c>
      <c r="F36" s="757">
        <v>16.970489789222359</v>
      </c>
      <c r="G36" s="757">
        <v>13.594990495713814</v>
      </c>
      <c r="H36" s="758" t="s">
        <v>25</v>
      </c>
      <c r="I36" s="759" t="s">
        <v>25</v>
      </c>
    </row>
    <row r="37" spans="3:9">
      <c r="C37" s="760" t="s">
        <v>948</v>
      </c>
      <c r="D37" s="757">
        <v>11.514197879457882</v>
      </c>
      <c r="E37" s="754">
        <v>15.080844842227561</v>
      </c>
      <c r="F37" s="757">
        <v>14.504371138085341</v>
      </c>
      <c r="G37" s="757">
        <v>11.743835242305913</v>
      </c>
      <c r="H37" s="758" t="s">
        <v>25</v>
      </c>
      <c r="I37" s="759" t="s">
        <v>25</v>
      </c>
    </row>
    <row r="38" spans="3:9">
      <c r="C38" s="789"/>
      <c r="D38" s="778"/>
      <c r="E38" s="778"/>
      <c r="F38" s="778"/>
      <c r="G38" s="778"/>
      <c r="H38" s="779"/>
      <c r="I38" s="780"/>
    </row>
    <row r="39" spans="3:9">
      <c r="C39" s="790"/>
      <c r="D39" s="791"/>
      <c r="E39" s="791"/>
      <c r="F39" s="791"/>
      <c r="G39" s="791"/>
      <c r="H39" s="792"/>
      <c r="I39" s="793"/>
    </row>
    <row r="40" spans="3:9">
      <c r="C40" s="794" t="s">
        <v>950</v>
      </c>
      <c r="D40" s="757">
        <v>100391.6</v>
      </c>
      <c r="E40" s="762">
        <v>111549.64075184877</v>
      </c>
      <c r="F40" s="762">
        <v>113808.65484504159</v>
      </c>
      <c r="G40" s="762">
        <v>105508.09380958902</v>
      </c>
      <c r="H40" s="758">
        <f>+E40/D40*100-100</f>
        <v>11.114516305994499</v>
      </c>
      <c r="I40" s="759">
        <f>G40/F40*100-100</f>
        <v>-7.2934356765347701</v>
      </c>
    </row>
    <row r="41" spans="3:9">
      <c r="C41" s="794" t="s">
        <v>951</v>
      </c>
      <c r="D41" s="757">
        <v>747287.39</v>
      </c>
      <c r="E41" s="762">
        <v>931995.50796766451</v>
      </c>
      <c r="F41" s="762">
        <v>956022.07894919219</v>
      </c>
      <c r="G41" s="762">
        <v>981153.09150331188</v>
      </c>
      <c r="H41" s="758">
        <f>+E41/D41*100-100</f>
        <v>24.717146366897012</v>
      </c>
      <c r="I41" s="759">
        <f>G41/F41*100-100</f>
        <v>2.628706293241919</v>
      </c>
    </row>
    <row r="42" spans="3:9">
      <c r="C42" s="794" t="s">
        <v>952</v>
      </c>
      <c r="D42" s="757">
        <v>-148067.66000000003</v>
      </c>
      <c r="E42" s="762">
        <v>-184708.1179676645</v>
      </c>
      <c r="F42" s="762">
        <v>-208734.68894919218</v>
      </c>
      <c r="G42" s="762">
        <v>-25131.01255411969</v>
      </c>
      <c r="H42" s="758" t="s">
        <v>25</v>
      </c>
      <c r="I42" s="759" t="s">
        <v>25</v>
      </c>
    </row>
    <row r="43" spans="3:9">
      <c r="C43" s="794" t="s">
        <v>953</v>
      </c>
      <c r="D43" s="757">
        <v>3031.7</v>
      </c>
      <c r="E43" s="762">
        <v>17876.094140272497</v>
      </c>
      <c r="F43" s="762">
        <v>19781.400000000001</v>
      </c>
      <c r="G43" s="762">
        <v>-28710.610854990009</v>
      </c>
      <c r="H43" s="758" t="s">
        <v>25</v>
      </c>
      <c r="I43" s="759" t="s">
        <v>25</v>
      </c>
    </row>
    <row r="44" spans="3:9" ht="15.75" thickBot="1">
      <c r="C44" s="795" t="s">
        <v>954</v>
      </c>
      <c r="D44" s="796">
        <v>-145035.96000000002</v>
      </c>
      <c r="E44" s="797">
        <v>-166832.023827392</v>
      </c>
      <c r="F44" s="797">
        <v>-188953.28894919218</v>
      </c>
      <c r="G44" s="797">
        <v>-53841.623409109699</v>
      </c>
      <c r="H44" s="798" t="s">
        <v>25</v>
      </c>
      <c r="I44" s="799" t="s">
        <v>25</v>
      </c>
    </row>
    <row r="45" spans="3:9" ht="16.5" thickTop="1">
      <c r="C45" s="800" t="s">
        <v>955</v>
      </c>
      <c r="D45" s="801"/>
      <c r="E45" s="801"/>
      <c r="F45" s="801"/>
      <c r="G45" s="801"/>
      <c r="H45" s="801"/>
      <c r="I45" s="801"/>
    </row>
    <row r="46" spans="3:9" ht="15.75">
      <c r="C46" s="802" t="s">
        <v>956</v>
      </c>
      <c r="D46" s="801"/>
      <c r="E46" s="801"/>
      <c r="F46" s="801"/>
      <c r="G46" s="801"/>
      <c r="H46" s="801"/>
      <c r="I46" s="801"/>
    </row>
    <row r="47" spans="3:9" ht="15.75">
      <c r="C47" s="803" t="s">
        <v>957</v>
      </c>
      <c r="D47" s="801"/>
      <c r="E47" s="801"/>
      <c r="F47" s="801"/>
      <c r="G47" s="801"/>
      <c r="H47" s="801"/>
      <c r="I47" s="801"/>
    </row>
    <row r="48" spans="3:9" ht="15.75">
      <c r="C48" s="804" t="s">
        <v>958</v>
      </c>
      <c r="D48" s="801"/>
      <c r="E48" s="801"/>
      <c r="F48" s="801"/>
      <c r="G48" s="801"/>
      <c r="H48" s="801"/>
      <c r="I48" s="801"/>
    </row>
    <row r="49" spans="3:9" ht="15.75">
      <c r="C49" s="805" t="s">
        <v>959</v>
      </c>
      <c r="D49" s="1400">
        <v>101.14</v>
      </c>
      <c r="E49" s="1400">
        <v>106.27</v>
      </c>
      <c r="F49" s="1400">
        <v>106.73</v>
      </c>
      <c r="G49" s="1400">
        <v>102.61</v>
      </c>
      <c r="H49" s="806"/>
      <c r="I49" s="801"/>
    </row>
  </sheetData>
  <mergeCells count="4">
    <mergeCell ref="C1:I1"/>
    <mergeCell ref="C2:I2"/>
    <mergeCell ref="C3:I3"/>
    <mergeCell ref="H5:I5"/>
  </mergeCells>
  <pageMargins left="0.7" right="0.7" top="0.75" bottom="0.75" header="0.3" footer="0.3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view="pageBreakPreview" zoomScaleSheetLayoutView="100" workbookViewId="0">
      <selection activeCell="L10" sqref="L10"/>
    </sheetView>
  </sheetViews>
  <sheetFormatPr defaultRowHeight="15"/>
  <cols>
    <col min="1" max="1" width="39.85546875" customWidth="1"/>
    <col min="2" max="2" width="13.7109375" customWidth="1"/>
    <col min="3" max="3" width="11.85546875" customWidth="1"/>
    <col min="4" max="4" width="12.42578125" customWidth="1"/>
    <col min="5" max="5" width="11.5703125" customWidth="1"/>
    <col min="6" max="6" width="13.42578125" customWidth="1"/>
    <col min="7" max="7" width="13.5703125" customWidth="1"/>
  </cols>
  <sheetData>
    <row r="1" spans="1:7">
      <c r="A1" s="1588" t="s">
        <v>986</v>
      </c>
      <c r="B1" s="1588"/>
      <c r="C1" s="1588"/>
      <c r="D1" s="1588"/>
      <c r="E1" s="1588"/>
      <c r="F1" s="1588"/>
      <c r="G1" s="1588"/>
    </row>
    <row r="2" spans="1:7" ht="15.75">
      <c r="A2" s="1643" t="s">
        <v>87</v>
      </c>
      <c r="B2" s="1643"/>
      <c r="C2" s="1643"/>
      <c r="D2" s="1643"/>
      <c r="E2" s="1643"/>
      <c r="F2" s="1643"/>
      <c r="G2" s="1643"/>
    </row>
    <row r="3" spans="1:7" ht="15.75" thickBot="1">
      <c r="A3" s="1647" t="s">
        <v>960</v>
      </c>
      <c r="B3" s="1647"/>
      <c r="C3" s="1647"/>
      <c r="D3" s="1647"/>
      <c r="E3" s="1647"/>
      <c r="F3" s="1647"/>
      <c r="G3" s="1647"/>
    </row>
    <row r="4" spans="1:7" ht="15.75" thickTop="1">
      <c r="A4" s="732"/>
      <c r="B4" s="733"/>
      <c r="C4" s="734"/>
      <c r="D4" s="733"/>
      <c r="E4" s="733"/>
      <c r="F4" s="735" t="s">
        <v>4</v>
      </c>
      <c r="G4" s="736"/>
    </row>
    <row r="5" spans="1:7">
      <c r="A5" s="807"/>
      <c r="B5" s="738" t="s">
        <v>45</v>
      </c>
      <c r="C5" s="739" t="s">
        <v>44</v>
      </c>
      <c r="D5" s="738" t="s">
        <v>45</v>
      </c>
      <c r="E5" s="739" t="s">
        <v>44</v>
      </c>
      <c r="F5" s="1645" t="s">
        <v>935</v>
      </c>
      <c r="G5" s="1646"/>
    </row>
    <row r="6" spans="1:7">
      <c r="A6" s="807"/>
      <c r="B6" s="740">
        <v>2015</v>
      </c>
      <c r="C6" s="741">
        <v>2016</v>
      </c>
      <c r="D6" s="740">
        <v>2016</v>
      </c>
      <c r="E6" s="740">
        <v>2017</v>
      </c>
      <c r="F6" s="742" t="s">
        <v>6</v>
      </c>
      <c r="G6" s="743" t="s">
        <v>121</v>
      </c>
    </row>
    <row r="7" spans="1:7">
      <c r="A7" s="744"/>
      <c r="B7" s="808"/>
      <c r="C7" s="808"/>
      <c r="D7" s="808"/>
      <c r="E7" s="808"/>
      <c r="F7" s="808"/>
      <c r="G7" s="809"/>
    </row>
    <row r="8" spans="1:7">
      <c r="A8" s="749" t="s">
        <v>936</v>
      </c>
      <c r="B8" s="750">
        <v>7184.9304923867903</v>
      </c>
      <c r="C8" s="750">
        <v>8479.2786223203166</v>
      </c>
      <c r="D8" s="750">
        <v>8597.6847228577699</v>
      </c>
      <c r="E8" s="750">
        <v>9025.6116831121726</v>
      </c>
      <c r="F8" s="751">
        <f>+C8/B8*100-100</f>
        <v>18.014762025951782</v>
      </c>
      <c r="G8" s="752">
        <f>E8/D8*100-100</f>
        <v>4.977234849246301</v>
      </c>
    </row>
    <row r="9" spans="1:7">
      <c r="A9" s="753" t="s">
        <v>937</v>
      </c>
      <c r="B9" s="750">
        <v>233.56683804627249</v>
      </c>
      <c r="C9" s="750">
        <v>283.28843627477181</v>
      </c>
      <c r="D9" s="750">
        <v>286.89317283556642</v>
      </c>
      <c r="E9" s="750">
        <v>276.56769645746027</v>
      </c>
      <c r="F9" s="751">
        <f>+C9/B9*100-100</f>
        <v>21.287952795186115</v>
      </c>
      <c r="G9" s="752">
        <f>E9/D9*100-100</f>
        <v>-3.5990666058910392</v>
      </c>
    </row>
    <row r="10" spans="1:7">
      <c r="A10" s="753" t="s">
        <v>938</v>
      </c>
      <c r="B10" s="750">
        <v>6951.3636543405182</v>
      </c>
      <c r="C10" s="750">
        <v>8195.9901860455448</v>
      </c>
      <c r="D10" s="750">
        <v>8310.7915500222043</v>
      </c>
      <c r="E10" s="750">
        <v>8749.0439866547131</v>
      </c>
      <c r="F10" s="751">
        <f>+C10/B10*100-100</f>
        <v>17.904782336166036</v>
      </c>
      <c r="G10" s="752">
        <f>E10/D10*100-100</f>
        <v>5.2732935725158256</v>
      </c>
    </row>
    <row r="11" spans="1:7">
      <c r="A11" s="756" t="s">
        <v>939</v>
      </c>
      <c r="B11" s="757">
        <v>5116.2416346333803</v>
      </c>
      <c r="C11" s="757">
        <v>6117.5219706061916</v>
      </c>
      <c r="D11" s="757">
        <v>6300.5542976106053</v>
      </c>
      <c r="E11" s="757">
        <v>6480.967775759088</v>
      </c>
      <c r="F11" s="758">
        <f>+C11/B11*100-100</f>
        <v>19.570622489658106</v>
      </c>
      <c r="G11" s="759">
        <f>E11/D11*100-100</f>
        <v>2.8634540649368176</v>
      </c>
    </row>
    <row r="12" spans="1:7">
      <c r="A12" s="760" t="s">
        <v>940</v>
      </c>
      <c r="B12" s="757">
        <v>1835.1220197071384</v>
      </c>
      <c r="C12" s="757">
        <v>2078.4682154393527</v>
      </c>
      <c r="D12" s="757">
        <v>2010.2372524115992</v>
      </c>
      <c r="E12" s="757">
        <v>2268.0762108956242</v>
      </c>
      <c r="F12" s="758">
        <f>+C12/B12*100-100</f>
        <v>13.260491298069056</v>
      </c>
      <c r="G12" s="759">
        <f>E12/D12*100-100</f>
        <v>12.826294914926393</v>
      </c>
    </row>
    <row r="13" spans="1:7" ht="15.75">
      <c r="A13" s="761"/>
      <c r="B13" s="757"/>
      <c r="C13" s="757"/>
      <c r="D13" s="757"/>
      <c r="E13" s="757"/>
      <c r="F13" s="758"/>
      <c r="G13" s="759"/>
    </row>
    <row r="14" spans="1:7" ht="15.75">
      <c r="A14" s="763"/>
      <c r="B14" s="764"/>
      <c r="C14" s="764"/>
      <c r="D14" s="764"/>
      <c r="E14" s="764"/>
      <c r="F14" s="766"/>
      <c r="G14" s="767"/>
    </row>
    <row r="15" spans="1:7">
      <c r="A15" s="749" t="s">
        <v>941</v>
      </c>
      <c r="B15" s="750">
        <v>1196.3131303144157</v>
      </c>
      <c r="C15" s="750">
        <v>1340.4743533032215</v>
      </c>
      <c r="D15" s="750">
        <v>1426.0267340356393</v>
      </c>
      <c r="E15" s="750">
        <v>1564.5957558596713</v>
      </c>
      <c r="F15" s="751">
        <f>+C15/B15*100-100</f>
        <v>12.050458975646052</v>
      </c>
      <c r="G15" s="752">
        <f>E15/D15*100-100</f>
        <v>9.7171405357796772</v>
      </c>
    </row>
    <row r="16" spans="1:7">
      <c r="A16" s="756" t="s">
        <v>939</v>
      </c>
      <c r="B16" s="757">
        <v>1135.4895194779515</v>
      </c>
      <c r="C16" s="757">
        <v>1271.1819848078794</v>
      </c>
      <c r="D16" s="757">
        <v>1349.2513194380567</v>
      </c>
      <c r="E16" s="757">
        <v>1478.3429539885087</v>
      </c>
      <c r="F16" s="758">
        <f>+C16/B16*100-100</f>
        <v>11.95012926163453</v>
      </c>
      <c r="G16" s="759">
        <f>E16/D16*100-100</f>
        <v>9.5676493097087985</v>
      </c>
    </row>
    <row r="17" spans="1:7">
      <c r="A17" s="760" t="s">
        <v>940</v>
      </c>
      <c r="B17" s="757">
        <v>60.823610836464304</v>
      </c>
      <c r="C17" s="757">
        <v>69.29236849534206</v>
      </c>
      <c r="D17" s="757">
        <v>76.775414597582682</v>
      </c>
      <c r="E17" s="757">
        <v>86.252801871162646</v>
      </c>
      <c r="F17" s="758">
        <f>+C17/B17*100-100</f>
        <v>13.923470741728238</v>
      </c>
      <c r="G17" s="759">
        <f>E17/D17*100-100</f>
        <v>12.344299699657199</v>
      </c>
    </row>
    <row r="18" spans="1:7" ht="15.75">
      <c r="A18" s="768"/>
      <c r="B18" s="810"/>
      <c r="C18" s="810"/>
      <c r="D18" s="810"/>
      <c r="E18" s="810"/>
      <c r="F18" s="771"/>
      <c r="G18" s="772"/>
    </row>
    <row r="19" spans="1:7">
      <c r="A19" s="773"/>
      <c r="B19" s="774"/>
      <c r="C19" s="774"/>
      <c r="D19" s="774"/>
      <c r="E19" s="774"/>
      <c r="F19" s="775"/>
      <c r="G19" s="776"/>
    </row>
    <row r="20" spans="1:7">
      <c r="A20" s="749" t="s">
        <v>942</v>
      </c>
      <c r="B20" s="750">
        <v>8147.6768835277835</v>
      </c>
      <c r="C20" s="750">
        <v>9536.4645393487663</v>
      </c>
      <c r="D20" s="750">
        <v>9736.8183777522117</v>
      </c>
      <c r="E20" s="750">
        <v>10313.639742514382</v>
      </c>
      <c r="F20" s="751">
        <f>+C20/B20*100-100</f>
        <v>17.045197983104913</v>
      </c>
      <c r="G20" s="752">
        <f>E20/D20*100-100</f>
        <v>5.9241257501542606</v>
      </c>
    </row>
    <row r="21" spans="1:7">
      <c r="A21" s="756" t="s">
        <v>939</v>
      </c>
      <c r="B21" s="757">
        <v>6251.7311541113313</v>
      </c>
      <c r="C21" s="757">
        <v>7388.7039554140711</v>
      </c>
      <c r="D21" s="757">
        <v>7649.8056170486616</v>
      </c>
      <c r="E21" s="757">
        <v>7959.3107297475963</v>
      </c>
      <c r="F21" s="758">
        <f>+C21/B21*100-100</f>
        <v>18.186527431766336</v>
      </c>
      <c r="G21" s="759">
        <f>E21/D21*100-100</f>
        <v>4.0459212716354358</v>
      </c>
    </row>
    <row r="22" spans="1:7">
      <c r="A22" s="760" t="s">
        <v>943</v>
      </c>
      <c r="B22" s="811">
        <v>76.730229284748646</v>
      </c>
      <c r="C22" s="811">
        <v>77.478439991332863</v>
      </c>
      <c r="D22" s="811">
        <v>78.56576265741802</v>
      </c>
      <c r="E22" s="811">
        <v>77.172665794579913</v>
      </c>
      <c r="F22" s="758" t="s">
        <v>25</v>
      </c>
      <c r="G22" s="759" t="s">
        <v>25</v>
      </c>
    </row>
    <row r="23" spans="1:7">
      <c r="A23" s="756" t="s">
        <v>940</v>
      </c>
      <c r="B23" s="757">
        <v>1895.9457294164527</v>
      </c>
      <c r="C23" s="757">
        <v>2147.7605839346948</v>
      </c>
      <c r="D23" s="757">
        <v>2087.0127607035506</v>
      </c>
      <c r="E23" s="757">
        <v>2354.3290127667865</v>
      </c>
      <c r="F23" s="758">
        <f>+C23/B23*100-100</f>
        <v>13.281754356742454</v>
      </c>
      <c r="G23" s="759">
        <f>E23/D23*100-100</f>
        <v>12.80855858174634</v>
      </c>
    </row>
    <row r="24" spans="1:7">
      <c r="A24" s="760" t="s">
        <v>943</v>
      </c>
      <c r="B24" s="811">
        <v>23.269770715251354</v>
      </c>
      <c r="C24" s="811">
        <v>22.521560008667141</v>
      </c>
      <c r="D24" s="811">
        <v>21.434237342581994</v>
      </c>
      <c r="E24" s="811">
        <v>22.827334205420094</v>
      </c>
      <c r="F24" s="758" t="s">
        <v>25</v>
      </c>
      <c r="G24" s="759" t="s">
        <v>25</v>
      </c>
    </row>
    <row r="25" spans="1:7">
      <c r="A25" s="777"/>
      <c r="B25" s="778"/>
      <c r="C25" s="778"/>
      <c r="D25" s="778"/>
      <c r="E25" s="778"/>
      <c r="F25" s="779"/>
      <c r="G25" s="780"/>
    </row>
    <row r="26" spans="1:7" ht="15.75">
      <c r="A26" s="761"/>
      <c r="B26" s="811"/>
      <c r="C26" s="811"/>
      <c r="D26" s="811"/>
      <c r="E26" s="811"/>
      <c r="F26" s="758"/>
      <c r="G26" s="759"/>
    </row>
    <row r="27" spans="1:7">
      <c r="A27" s="749" t="s">
        <v>944</v>
      </c>
      <c r="B27" s="750">
        <v>8381.2437215740556</v>
      </c>
      <c r="C27" s="750">
        <v>9819.7529756235381</v>
      </c>
      <c r="D27" s="750">
        <v>10023.711550587779</v>
      </c>
      <c r="E27" s="750">
        <v>10590.207438971844</v>
      </c>
      <c r="F27" s="751">
        <f>+C27/B27*100-100</f>
        <v>17.163434232876853</v>
      </c>
      <c r="G27" s="752">
        <f>E27/D27*100-100</f>
        <v>5.6515581631121989</v>
      </c>
    </row>
    <row r="28" spans="1:7">
      <c r="A28" s="783"/>
      <c r="B28" s="784"/>
      <c r="C28" s="784"/>
      <c r="D28" s="784"/>
      <c r="E28" s="784"/>
      <c r="F28" s="785"/>
      <c r="G28" s="786"/>
    </row>
    <row r="29" spans="1:7">
      <c r="A29" s="787" t="s">
        <v>945</v>
      </c>
      <c r="B29" s="811"/>
      <c r="C29" s="811"/>
      <c r="D29" s="811"/>
      <c r="E29" s="811"/>
      <c r="F29" s="758"/>
      <c r="G29" s="759"/>
    </row>
    <row r="30" spans="1:7">
      <c r="A30" s="788"/>
      <c r="B30" s="750"/>
      <c r="C30" s="750"/>
      <c r="D30" s="750"/>
      <c r="E30" s="750"/>
      <c r="F30" s="751"/>
      <c r="G30" s="752"/>
    </row>
    <row r="31" spans="1:7">
      <c r="A31" s="749" t="s">
        <v>946</v>
      </c>
      <c r="B31" s="811"/>
      <c r="C31" s="811"/>
      <c r="D31" s="811"/>
      <c r="E31" s="811"/>
      <c r="F31" s="758"/>
      <c r="G31" s="759"/>
    </row>
    <row r="32" spans="1:7">
      <c r="A32" s="756" t="s">
        <v>947</v>
      </c>
      <c r="B32" s="811">
        <v>12.981127553746326</v>
      </c>
      <c r="C32" s="811">
        <v>17.257187768563824</v>
      </c>
      <c r="D32" s="811">
        <v>16.484769740752078</v>
      </c>
      <c r="E32" s="811">
        <v>13.239951633025997</v>
      </c>
      <c r="F32" s="758" t="s">
        <v>25</v>
      </c>
      <c r="G32" s="759" t="s">
        <v>25</v>
      </c>
    </row>
    <row r="33" spans="1:7">
      <c r="A33" s="760" t="s">
        <v>948</v>
      </c>
      <c r="B33" s="811">
        <v>11.193322496199251</v>
      </c>
      <c r="C33" s="811">
        <v>14.645780033198003</v>
      </c>
      <c r="D33" s="811">
        <v>14.089234984696539</v>
      </c>
      <c r="E33" s="811">
        <v>11.43714007327759</v>
      </c>
      <c r="F33" s="758" t="s">
        <v>25</v>
      </c>
      <c r="G33" s="759" t="s">
        <v>25</v>
      </c>
    </row>
    <row r="34" spans="1:7" ht="15.75">
      <c r="A34" s="761"/>
      <c r="B34" s="757"/>
      <c r="C34" s="757"/>
      <c r="D34" s="757"/>
      <c r="E34" s="757"/>
      <c r="F34" s="758"/>
      <c r="G34" s="759"/>
    </row>
    <row r="35" spans="1:7">
      <c r="A35" s="749" t="s">
        <v>949</v>
      </c>
      <c r="B35" s="750"/>
      <c r="C35" s="750"/>
      <c r="D35" s="750"/>
      <c r="E35" s="750"/>
      <c r="F35" s="751"/>
      <c r="G35" s="752"/>
    </row>
    <row r="36" spans="1:7">
      <c r="A36" s="756" t="s">
        <v>947</v>
      </c>
      <c r="B36" s="811">
        <v>13.353253370754805</v>
      </c>
      <c r="C36" s="811">
        <v>17.769826568538896</v>
      </c>
      <c r="D36" s="811">
        <v>16.970489789222359</v>
      </c>
      <c r="E36" s="811">
        <v>13.594990495713814</v>
      </c>
      <c r="F36" s="758" t="s">
        <v>25</v>
      </c>
      <c r="G36" s="759" t="s">
        <v>25</v>
      </c>
    </row>
    <row r="37" spans="1:7">
      <c r="A37" s="760" t="s">
        <v>948</v>
      </c>
      <c r="B37" s="811">
        <v>11.514197879457882</v>
      </c>
      <c r="C37" s="811">
        <v>15.080844842227561</v>
      </c>
      <c r="D37" s="811">
        <v>14.504371138085341</v>
      </c>
      <c r="E37" s="811">
        <v>11.743835242305913</v>
      </c>
      <c r="F37" s="758" t="s">
        <v>25</v>
      </c>
      <c r="G37" s="759" t="s">
        <v>25</v>
      </c>
    </row>
    <row r="38" spans="1:7">
      <c r="A38" s="789"/>
      <c r="B38" s="778"/>
      <c r="C38" s="778"/>
      <c r="D38" s="778"/>
      <c r="E38" s="778"/>
      <c r="F38" s="779"/>
      <c r="G38" s="780"/>
    </row>
    <row r="39" spans="1:7">
      <c r="A39" s="812"/>
      <c r="B39" s="813"/>
      <c r="C39" s="813"/>
      <c r="D39" s="813"/>
      <c r="E39" s="813"/>
      <c r="F39" s="792"/>
      <c r="G39" s="793"/>
    </row>
    <row r="40" spans="1:7">
      <c r="A40" s="794" t="s">
        <v>950</v>
      </c>
      <c r="B40" s="757">
        <v>992.60035594225826</v>
      </c>
      <c r="C40" s="757">
        <v>1049.6813846979276</v>
      </c>
      <c r="D40" s="757">
        <v>1066.3230098851454</v>
      </c>
      <c r="E40" s="757">
        <v>1028.2437755539324</v>
      </c>
      <c r="F40" s="758">
        <f>+C40/B40*100-100</f>
        <v>5.7506556807027636</v>
      </c>
      <c r="G40" s="759">
        <f>E40/D40*100-100</f>
        <v>-3.5710787423891901</v>
      </c>
    </row>
    <row r="41" spans="1:7">
      <c r="A41" s="794" t="s">
        <v>951</v>
      </c>
      <c r="B41" s="757">
        <v>7388.6433656317977</v>
      </c>
      <c r="C41" s="757">
        <v>8770.0715909256105</v>
      </c>
      <c r="D41" s="757">
        <v>8957.3885407026337</v>
      </c>
      <c r="E41" s="757">
        <v>9561.9636634179114</v>
      </c>
      <c r="F41" s="758">
        <f>+C41/B41*100-100</f>
        <v>18.696642359536696</v>
      </c>
      <c r="G41" s="759">
        <f>E41/D41*100-100</f>
        <v>6.749457388926146</v>
      </c>
    </row>
    <row r="42" spans="1:7">
      <c r="A42" s="794" t="s">
        <v>952</v>
      </c>
      <c r="B42" s="757">
        <v>-1463.9871465295632</v>
      </c>
      <c r="C42" s="757">
        <v>-1738.1021734042015</v>
      </c>
      <c r="D42" s="757">
        <v>-1955.7264962915035</v>
      </c>
      <c r="E42" s="757">
        <v>-244.91777169983132</v>
      </c>
      <c r="F42" s="758" t="s">
        <v>25</v>
      </c>
      <c r="G42" s="759" t="s">
        <v>25</v>
      </c>
    </row>
    <row r="43" spans="1:7">
      <c r="A43" s="794" t="s">
        <v>953</v>
      </c>
      <c r="B43" s="757">
        <v>29.975281787621118</v>
      </c>
      <c r="C43" s="757">
        <v>168.21392811021451</v>
      </c>
      <c r="D43" s="757">
        <v>185.34057903120024</v>
      </c>
      <c r="E43" s="757">
        <v>-279.80324388451425</v>
      </c>
      <c r="F43" s="758" t="s">
        <v>25</v>
      </c>
      <c r="G43" s="759" t="s">
        <v>25</v>
      </c>
    </row>
    <row r="44" spans="1:7" ht="15.75" thickBot="1">
      <c r="A44" s="795" t="s">
        <v>954</v>
      </c>
      <c r="B44" s="796">
        <v>-1434.011864741942</v>
      </c>
      <c r="C44" s="796">
        <v>-1569.888245293987</v>
      </c>
      <c r="D44" s="796">
        <v>-1770.3859172603034</v>
      </c>
      <c r="E44" s="796">
        <v>-524.72101558434554</v>
      </c>
      <c r="F44" s="798" t="s">
        <v>25</v>
      </c>
      <c r="G44" s="799" t="s">
        <v>25</v>
      </c>
    </row>
    <row r="45" spans="1:7" ht="16.5" thickTop="1">
      <c r="A45" s="800" t="s">
        <v>955</v>
      </c>
      <c r="F45" s="801"/>
      <c r="G45" s="801"/>
    </row>
    <row r="46" spans="1:7" ht="15.75">
      <c r="A46" s="802" t="s">
        <v>956</v>
      </c>
      <c r="F46" s="801"/>
      <c r="G46" s="801"/>
    </row>
    <row r="47" spans="1:7" ht="15.75">
      <c r="A47" s="803" t="s">
        <v>957</v>
      </c>
      <c r="F47" s="801"/>
      <c r="G47" s="801"/>
    </row>
    <row r="48" spans="1:7" ht="15.75">
      <c r="A48" s="804" t="s">
        <v>958</v>
      </c>
      <c r="F48" s="801"/>
      <c r="G48" s="801"/>
    </row>
    <row r="49" spans="1:7" ht="15.75">
      <c r="A49" s="805" t="s">
        <v>959</v>
      </c>
      <c r="B49" s="814">
        <v>101.14</v>
      </c>
      <c r="C49" s="814">
        <v>106.27</v>
      </c>
      <c r="D49" s="814">
        <v>106.73</v>
      </c>
      <c r="E49" s="814">
        <v>102.61</v>
      </c>
      <c r="F49" s="801"/>
      <c r="G49" s="801"/>
    </row>
  </sheetData>
  <mergeCells count="4">
    <mergeCell ref="A1:G1"/>
    <mergeCell ref="A2:G2"/>
    <mergeCell ref="A3:G3"/>
    <mergeCell ref="F5:G5"/>
  </mergeCells>
  <pageMargins left="0.7" right="0.7" top="0.75" bottom="0.75" header="0.3" footer="0.3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100"/>
  <sheetViews>
    <sheetView view="pageBreakPreview" zoomScaleSheetLayoutView="100" workbookViewId="0">
      <selection activeCell="P81" sqref="P81"/>
    </sheetView>
  </sheetViews>
  <sheetFormatPr defaultRowHeight="15"/>
  <cols>
    <col min="1" max="1" width="6.5703125" customWidth="1"/>
    <col min="2" max="2" width="12.7109375" customWidth="1"/>
    <col min="3" max="3" width="13.7109375" bestFit="1" customWidth="1"/>
    <col min="4" max="5" width="9.28515625" bestFit="1" customWidth="1"/>
    <col min="6" max="6" width="9.42578125" bestFit="1" customWidth="1"/>
    <col min="7" max="12" width="9.28515625" bestFit="1" customWidth="1"/>
  </cols>
  <sheetData>
    <row r="1" spans="2:9">
      <c r="B1" s="1588" t="s">
        <v>987</v>
      </c>
      <c r="C1" s="1588"/>
      <c r="D1" s="1588"/>
      <c r="E1" s="1588"/>
      <c r="F1" s="1588"/>
      <c r="G1" s="1588"/>
      <c r="H1" s="1588"/>
      <c r="I1" s="1588"/>
    </row>
    <row r="2" spans="2:9" ht="16.5" thickBot="1">
      <c r="B2" s="1651" t="s">
        <v>961</v>
      </c>
      <c r="C2" s="1652"/>
      <c r="D2" s="1652"/>
      <c r="E2" s="1652"/>
      <c r="F2" s="1652"/>
      <c r="G2" s="1652"/>
      <c r="H2" s="1652"/>
      <c r="I2" s="1652"/>
    </row>
    <row r="3" spans="2:9" ht="15.75" thickTop="1">
      <c r="B3" s="1653" t="s">
        <v>962</v>
      </c>
      <c r="C3" s="1655" t="s">
        <v>860</v>
      </c>
      <c r="D3" s="1657" t="s">
        <v>963</v>
      </c>
      <c r="E3" s="1657"/>
      <c r="F3" s="1657"/>
      <c r="G3" s="1658" t="s">
        <v>964</v>
      </c>
      <c r="H3" s="1657"/>
      <c r="I3" s="1659"/>
    </row>
    <row r="4" spans="2:9" ht="15.75" thickBot="1">
      <c r="B4" s="1654"/>
      <c r="C4" s="1656"/>
      <c r="D4" s="815" t="s">
        <v>965</v>
      </c>
      <c r="E4" s="815" t="s">
        <v>966</v>
      </c>
      <c r="F4" s="815" t="s">
        <v>967</v>
      </c>
      <c r="G4" s="816" t="s">
        <v>965</v>
      </c>
      <c r="H4" s="815" t="s">
        <v>966</v>
      </c>
      <c r="I4" s="817" t="s">
        <v>967</v>
      </c>
    </row>
    <row r="5" spans="2:9">
      <c r="B5" s="1660" t="s">
        <v>849</v>
      </c>
      <c r="C5" s="818" t="s">
        <v>863</v>
      </c>
      <c r="D5" s="819">
        <v>72.099999999999994</v>
      </c>
      <c r="E5" s="819">
        <v>72.7</v>
      </c>
      <c r="F5" s="819">
        <v>72.400000000000006</v>
      </c>
      <c r="G5" s="819">
        <v>71.107187499999995</v>
      </c>
      <c r="H5" s="819">
        <v>71.707187500000003</v>
      </c>
      <c r="I5" s="820">
        <v>71.407187500000006</v>
      </c>
    </row>
    <row r="6" spans="2:9">
      <c r="B6" s="1649"/>
      <c r="C6" s="818" t="s">
        <v>864</v>
      </c>
      <c r="D6" s="819">
        <v>75.599999999999994</v>
      </c>
      <c r="E6" s="819">
        <v>76.2</v>
      </c>
      <c r="F6" s="819">
        <v>75.900000000000006</v>
      </c>
      <c r="G6" s="819">
        <v>73.617096774193527</v>
      </c>
      <c r="H6" s="819">
        <v>74.21709677419355</v>
      </c>
      <c r="I6" s="820">
        <v>73.917096774193539</v>
      </c>
    </row>
    <row r="7" spans="2:9">
      <c r="B7" s="1649"/>
      <c r="C7" s="818" t="s">
        <v>865</v>
      </c>
      <c r="D7" s="819">
        <v>78.099999999999994</v>
      </c>
      <c r="E7" s="819">
        <v>78.7</v>
      </c>
      <c r="F7" s="819">
        <v>78.400000000000006</v>
      </c>
      <c r="G7" s="819">
        <v>77.85466666666666</v>
      </c>
      <c r="H7" s="819">
        <v>78.454666666666668</v>
      </c>
      <c r="I7" s="820">
        <v>78.154666666666657</v>
      </c>
    </row>
    <row r="8" spans="2:9">
      <c r="B8" s="1649"/>
      <c r="C8" s="818" t="s">
        <v>866</v>
      </c>
      <c r="D8" s="819">
        <v>80.739999999999995</v>
      </c>
      <c r="E8" s="819">
        <v>81.34</v>
      </c>
      <c r="F8" s="819">
        <v>81.040000000000006</v>
      </c>
      <c r="G8" s="819">
        <v>78.983333333333334</v>
      </c>
      <c r="H8" s="819">
        <v>79.583333333333329</v>
      </c>
      <c r="I8" s="820">
        <v>79.283333333333331</v>
      </c>
    </row>
    <row r="9" spans="2:9">
      <c r="B9" s="1649"/>
      <c r="C9" s="818" t="s">
        <v>867</v>
      </c>
      <c r="D9" s="819">
        <v>85.51</v>
      </c>
      <c r="E9" s="819">
        <v>86.11</v>
      </c>
      <c r="F9" s="819">
        <v>85.81</v>
      </c>
      <c r="G9" s="819">
        <v>82.697241379310341</v>
      </c>
      <c r="H9" s="819">
        <v>83.297241379310336</v>
      </c>
      <c r="I9" s="820">
        <v>82.997241379310339</v>
      </c>
    </row>
    <row r="10" spans="2:9">
      <c r="B10" s="1649"/>
      <c r="C10" s="818" t="s">
        <v>868</v>
      </c>
      <c r="D10" s="819">
        <v>81.900000000000006</v>
      </c>
      <c r="E10" s="819">
        <v>82.5</v>
      </c>
      <c r="F10" s="819">
        <v>82.2</v>
      </c>
      <c r="G10" s="819">
        <v>84.163666666666657</v>
      </c>
      <c r="H10" s="819">
        <v>84.763666666666666</v>
      </c>
      <c r="I10" s="820">
        <v>84.463666666666654</v>
      </c>
    </row>
    <row r="11" spans="2:9">
      <c r="B11" s="1649"/>
      <c r="C11" s="818" t="s">
        <v>869</v>
      </c>
      <c r="D11" s="819">
        <v>79.05</v>
      </c>
      <c r="E11" s="819">
        <v>79.650000000000006</v>
      </c>
      <c r="F11" s="819">
        <v>79.349999999999994</v>
      </c>
      <c r="G11" s="819">
        <v>79.455517241379312</v>
      </c>
      <c r="H11" s="819">
        <v>80.055517241379306</v>
      </c>
      <c r="I11" s="820">
        <v>79.755517241379309</v>
      </c>
    </row>
    <row r="12" spans="2:9">
      <c r="B12" s="1649"/>
      <c r="C12" s="818" t="s">
        <v>870</v>
      </c>
      <c r="D12" s="819">
        <v>79.55</v>
      </c>
      <c r="E12" s="819">
        <v>80.150000000000006</v>
      </c>
      <c r="F12" s="819">
        <v>79.849999999999994</v>
      </c>
      <c r="G12" s="819">
        <v>78.760000000000005</v>
      </c>
      <c r="H12" s="819">
        <v>79.36</v>
      </c>
      <c r="I12" s="820">
        <v>79.06</v>
      </c>
    </row>
    <row r="13" spans="2:9">
      <c r="B13" s="1649"/>
      <c r="C13" s="818" t="s">
        <v>871</v>
      </c>
      <c r="D13" s="819">
        <v>82.13</v>
      </c>
      <c r="E13" s="819">
        <v>82.73</v>
      </c>
      <c r="F13" s="819">
        <v>82.43</v>
      </c>
      <c r="G13" s="819">
        <v>80.99233333333332</v>
      </c>
      <c r="H13" s="819">
        <v>81.592333333333343</v>
      </c>
      <c r="I13" s="820">
        <v>81.292333333333332</v>
      </c>
    </row>
    <row r="14" spans="2:9">
      <c r="B14" s="1649"/>
      <c r="C14" s="818" t="s">
        <v>273</v>
      </c>
      <c r="D14" s="819">
        <v>85.32</v>
      </c>
      <c r="E14" s="819">
        <v>85.92</v>
      </c>
      <c r="F14" s="819">
        <v>85.62</v>
      </c>
      <c r="G14" s="819">
        <v>83.74677419354839</v>
      </c>
      <c r="H14" s="819">
        <v>84.346774193548384</v>
      </c>
      <c r="I14" s="820">
        <v>84.046774193548387</v>
      </c>
    </row>
    <row r="15" spans="2:9">
      <c r="B15" s="1649"/>
      <c r="C15" s="818" t="s">
        <v>872</v>
      </c>
      <c r="D15" s="821">
        <v>88.6</v>
      </c>
      <c r="E15" s="819">
        <v>89.2</v>
      </c>
      <c r="F15" s="821">
        <v>88.9</v>
      </c>
      <c r="G15" s="819">
        <v>88.055937499999999</v>
      </c>
      <c r="H15" s="821">
        <v>88.655937499999993</v>
      </c>
      <c r="I15" s="820">
        <v>88.355937499999996</v>
      </c>
    </row>
    <row r="16" spans="2:9">
      <c r="B16" s="1649"/>
      <c r="C16" s="822" t="s">
        <v>873</v>
      </c>
      <c r="D16" s="823">
        <v>88.6</v>
      </c>
      <c r="E16" s="823">
        <v>89.2</v>
      </c>
      <c r="F16" s="823">
        <v>88.9</v>
      </c>
      <c r="G16" s="823">
        <v>89.202903225806452</v>
      </c>
      <c r="H16" s="823">
        <v>89.80290322580646</v>
      </c>
      <c r="I16" s="824">
        <v>89.502903225806449</v>
      </c>
    </row>
    <row r="17" spans="2:9" ht="15.75" thickBot="1">
      <c r="B17" s="1661"/>
      <c r="C17" s="825" t="s">
        <v>968</v>
      </c>
      <c r="D17" s="826">
        <v>81.433333333333323</v>
      </c>
      <c r="E17" s="826">
        <v>82.033333333333346</v>
      </c>
      <c r="F17" s="826">
        <v>81.733333333333334</v>
      </c>
      <c r="G17" s="826">
        <v>80.719721484519837</v>
      </c>
      <c r="H17" s="826">
        <v>81.319721484519846</v>
      </c>
      <c r="I17" s="827">
        <v>81.019721484519806</v>
      </c>
    </row>
    <row r="18" spans="2:9">
      <c r="B18" s="1660" t="s">
        <v>850</v>
      </c>
      <c r="C18" s="818" t="s">
        <v>863</v>
      </c>
      <c r="D18" s="828">
        <v>88.75</v>
      </c>
      <c r="E18" s="828">
        <v>89.35</v>
      </c>
      <c r="F18" s="828">
        <v>89.05</v>
      </c>
      <c r="G18" s="829">
        <v>88.448437499999997</v>
      </c>
      <c r="H18" s="828">
        <v>89.048437500000006</v>
      </c>
      <c r="I18" s="830">
        <v>88.748437499999994</v>
      </c>
    </row>
    <row r="19" spans="2:9">
      <c r="B19" s="1649"/>
      <c r="C19" s="818" t="s">
        <v>864</v>
      </c>
      <c r="D19" s="828">
        <v>87.23</v>
      </c>
      <c r="E19" s="828">
        <v>87.83</v>
      </c>
      <c r="F19" s="828">
        <v>87.53</v>
      </c>
      <c r="G19" s="829">
        <v>88.500967741935511</v>
      </c>
      <c r="H19" s="828">
        <v>89.100967741935477</v>
      </c>
      <c r="I19" s="830">
        <v>88.800967741935494</v>
      </c>
    </row>
    <row r="20" spans="2:9">
      <c r="B20" s="1649"/>
      <c r="C20" s="818" t="s">
        <v>865</v>
      </c>
      <c r="D20" s="828">
        <v>84.6</v>
      </c>
      <c r="E20" s="828">
        <v>85.2</v>
      </c>
      <c r="F20" s="828">
        <v>84.9</v>
      </c>
      <c r="G20" s="829">
        <v>84.469333333333324</v>
      </c>
      <c r="H20" s="828">
        <v>85.069333333333333</v>
      </c>
      <c r="I20" s="830">
        <v>84.769333333333321</v>
      </c>
    </row>
    <row r="21" spans="2:9">
      <c r="B21" s="1649"/>
      <c r="C21" s="818" t="s">
        <v>866</v>
      </c>
      <c r="D21" s="828">
        <v>87.64</v>
      </c>
      <c r="E21" s="828">
        <v>88.24</v>
      </c>
      <c r="F21" s="828">
        <v>87.94</v>
      </c>
      <c r="G21" s="829">
        <v>85.926666666666677</v>
      </c>
      <c r="H21" s="828">
        <v>86.526666666666657</v>
      </c>
      <c r="I21" s="830">
        <v>86.226666666666659</v>
      </c>
    </row>
    <row r="22" spans="2:9">
      <c r="B22" s="1649"/>
      <c r="C22" s="818" t="s">
        <v>867</v>
      </c>
      <c r="D22" s="828">
        <v>86.61</v>
      </c>
      <c r="E22" s="828">
        <v>87.21</v>
      </c>
      <c r="F22" s="828">
        <v>86.91</v>
      </c>
      <c r="G22" s="829">
        <v>87.38366666666667</v>
      </c>
      <c r="H22" s="828">
        <v>87.983666666666679</v>
      </c>
      <c r="I22" s="830">
        <v>87.683666666666682</v>
      </c>
    </row>
    <row r="23" spans="2:9">
      <c r="B23" s="1649"/>
      <c r="C23" s="818" t="s">
        <v>868</v>
      </c>
      <c r="D23" s="828">
        <v>87.1</v>
      </c>
      <c r="E23" s="828">
        <v>87.7</v>
      </c>
      <c r="F23" s="828">
        <v>87.4</v>
      </c>
      <c r="G23" s="829">
        <v>87.402758620689667</v>
      </c>
      <c r="H23" s="828">
        <v>88.002758620689633</v>
      </c>
      <c r="I23" s="830">
        <v>87.70275862068965</v>
      </c>
    </row>
    <row r="24" spans="2:9">
      <c r="B24" s="1649"/>
      <c r="C24" s="818" t="s">
        <v>869</v>
      </c>
      <c r="D24" s="828">
        <v>85.3</v>
      </c>
      <c r="E24" s="828">
        <v>85.9</v>
      </c>
      <c r="F24" s="828">
        <v>85.6</v>
      </c>
      <c r="G24" s="829">
        <v>85.646896551724126</v>
      </c>
      <c r="H24" s="828">
        <v>86.246896551724149</v>
      </c>
      <c r="I24" s="830">
        <v>85.946896551724137</v>
      </c>
    </row>
    <row r="25" spans="2:9">
      <c r="B25" s="1649"/>
      <c r="C25" s="818" t="s">
        <v>870</v>
      </c>
      <c r="D25" s="828">
        <v>86.77</v>
      </c>
      <c r="E25" s="828">
        <v>87.37</v>
      </c>
      <c r="F25" s="828">
        <v>87.07</v>
      </c>
      <c r="G25" s="829">
        <v>86.572333333333333</v>
      </c>
      <c r="H25" s="828">
        <v>87.172333333333341</v>
      </c>
      <c r="I25" s="830">
        <v>86.87233333333333</v>
      </c>
    </row>
    <row r="26" spans="2:9">
      <c r="B26" s="1649"/>
      <c r="C26" s="818" t="s">
        <v>871</v>
      </c>
      <c r="D26" s="828">
        <v>86.86</v>
      </c>
      <c r="E26" s="828">
        <v>87.46</v>
      </c>
      <c r="F26" s="828">
        <v>87.16</v>
      </c>
      <c r="G26" s="829">
        <v>86.686451612903213</v>
      </c>
      <c r="H26" s="828">
        <v>87.291000000000011</v>
      </c>
      <c r="I26" s="830">
        <v>86.988725806451612</v>
      </c>
    </row>
    <row r="27" spans="2:9">
      <c r="B27" s="1649"/>
      <c r="C27" s="818" t="s">
        <v>273</v>
      </c>
      <c r="D27" s="828">
        <v>87.61</v>
      </c>
      <c r="E27" s="828">
        <v>88.21</v>
      </c>
      <c r="F27" s="828">
        <v>87.91</v>
      </c>
      <c r="G27" s="829">
        <v>86.455806451612901</v>
      </c>
      <c r="H27" s="828">
        <v>87.055806451612895</v>
      </c>
      <c r="I27" s="830">
        <v>86.755806451612898</v>
      </c>
    </row>
    <row r="28" spans="2:9">
      <c r="B28" s="1649"/>
      <c r="C28" s="818" t="s">
        <v>872</v>
      </c>
      <c r="D28" s="828">
        <v>92.72</v>
      </c>
      <c r="E28" s="828">
        <v>93.32</v>
      </c>
      <c r="F28" s="828">
        <v>93.02</v>
      </c>
      <c r="G28" s="829">
        <v>89.458709677419364</v>
      </c>
      <c r="H28" s="828">
        <v>90.058709677419344</v>
      </c>
      <c r="I28" s="830">
        <v>89.758709677419347</v>
      </c>
    </row>
    <row r="29" spans="2:9">
      <c r="B29" s="1649"/>
      <c r="C29" s="822" t="s">
        <v>873</v>
      </c>
      <c r="D29" s="828">
        <v>95</v>
      </c>
      <c r="E29" s="828">
        <v>95.6</v>
      </c>
      <c r="F29" s="828">
        <v>95.3</v>
      </c>
      <c r="G29" s="829">
        <v>94.915483870967748</v>
      </c>
      <c r="H29" s="828">
        <v>95.515483870967742</v>
      </c>
      <c r="I29" s="830">
        <v>95.215483870967745</v>
      </c>
    </row>
    <row r="30" spans="2:9" ht="15.75" thickBot="1">
      <c r="B30" s="1661"/>
      <c r="C30" s="831" t="s">
        <v>968</v>
      </c>
      <c r="D30" s="832">
        <v>88.015833333333333</v>
      </c>
      <c r="E30" s="832">
        <v>88.615833333333327</v>
      </c>
      <c r="F30" s="832">
        <v>88.31583333333333</v>
      </c>
      <c r="G30" s="833">
        <v>87.655626002271049</v>
      </c>
      <c r="H30" s="832">
        <v>88.256005034529096</v>
      </c>
      <c r="I30" s="834">
        <v>87.955815518400073</v>
      </c>
    </row>
    <row r="31" spans="2:9">
      <c r="B31" s="1660" t="s">
        <v>851</v>
      </c>
      <c r="C31" s="818" t="s">
        <v>863</v>
      </c>
      <c r="D31" s="835">
        <v>97.96</v>
      </c>
      <c r="E31" s="835">
        <v>98.56</v>
      </c>
      <c r="F31" s="835">
        <v>98.259999999999991</v>
      </c>
      <c r="G31" s="835">
        <v>96.012187499999996</v>
      </c>
      <c r="H31" s="835">
        <v>96.612187500000005</v>
      </c>
      <c r="I31" s="836">
        <v>96.312187499999993</v>
      </c>
    </row>
    <row r="32" spans="2:9">
      <c r="B32" s="1649"/>
      <c r="C32" s="818" t="s">
        <v>864</v>
      </c>
      <c r="D32" s="828">
        <v>101.29</v>
      </c>
      <c r="E32" s="828">
        <v>101.89</v>
      </c>
      <c r="F32" s="828">
        <v>101.59</v>
      </c>
      <c r="G32" s="828">
        <v>103.24870967741936</v>
      </c>
      <c r="H32" s="828">
        <v>103.84870967741935</v>
      </c>
      <c r="I32" s="830">
        <v>103.54870967741935</v>
      </c>
    </row>
    <row r="33" spans="2:9">
      <c r="B33" s="1649"/>
      <c r="C33" s="818" t="s">
        <v>865</v>
      </c>
      <c r="D33" s="828">
        <v>98.64</v>
      </c>
      <c r="E33" s="828">
        <v>99.24</v>
      </c>
      <c r="F33" s="828">
        <v>98.94</v>
      </c>
      <c r="G33" s="828">
        <v>98.939677419354837</v>
      </c>
      <c r="H33" s="828">
        <v>99.539677419354845</v>
      </c>
      <c r="I33" s="830">
        <v>99.239677419354848</v>
      </c>
    </row>
    <row r="34" spans="2:9">
      <c r="B34" s="1649"/>
      <c r="C34" s="818" t="s">
        <v>866</v>
      </c>
      <c r="D34" s="828">
        <v>100.73</v>
      </c>
      <c r="E34" s="828">
        <v>101.33</v>
      </c>
      <c r="F34" s="828">
        <v>101.03</v>
      </c>
      <c r="G34" s="828">
        <v>98.803103448275863</v>
      </c>
      <c r="H34" s="828">
        <v>99.403103448275857</v>
      </c>
      <c r="I34" s="830">
        <v>99.10310344827586</v>
      </c>
    </row>
    <row r="35" spans="2:9">
      <c r="B35" s="1649"/>
      <c r="C35" s="818" t="s">
        <v>867</v>
      </c>
      <c r="D35" s="828">
        <v>99.11</v>
      </c>
      <c r="E35" s="828">
        <v>99.71</v>
      </c>
      <c r="F35" s="828">
        <v>99.41</v>
      </c>
      <c r="G35" s="828">
        <v>99.268333333333302</v>
      </c>
      <c r="H35" s="828">
        <v>99.868333333333339</v>
      </c>
      <c r="I35" s="830">
        <v>99.568333333333328</v>
      </c>
    </row>
    <row r="36" spans="2:9">
      <c r="B36" s="1649"/>
      <c r="C36" s="818" t="s">
        <v>868</v>
      </c>
      <c r="D36" s="828">
        <v>98.14</v>
      </c>
      <c r="E36" s="828">
        <v>98.74</v>
      </c>
      <c r="F36" s="828">
        <v>98.44</v>
      </c>
      <c r="G36" s="828">
        <v>98.89533333333334</v>
      </c>
      <c r="H36" s="828">
        <v>99.495333333333321</v>
      </c>
      <c r="I36" s="830">
        <v>99.195333333333338</v>
      </c>
    </row>
    <row r="37" spans="2:9">
      <c r="B37" s="1649"/>
      <c r="C37" s="837" t="s">
        <v>869</v>
      </c>
      <c r="D37" s="838">
        <v>99.26</v>
      </c>
      <c r="E37" s="838">
        <v>99.86</v>
      </c>
      <c r="F37" s="838">
        <v>99.56</v>
      </c>
      <c r="G37" s="838">
        <v>99.27</v>
      </c>
      <c r="H37" s="838">
        <v>99.87</v>
      </c>
      <c r="I37" s="830">
        <v>99.57</v>
      </c>
    </row>
    <row r="38" spans="2:9">
      <c r="B38" s="1649"/>
      <c r="C38" s="837" t="s">
        <v>870</v>
      </c>
      <c r="D38" s="838">
        <v>97.58</v>
      </c>
      <c r="E38" s="838">
        <v>98.18</v>
      </c>
      <c r="F38" s="838">
        <v>97.88</v>
      </c>
      <c r="G38" s="838">
        <v>98.50866666666667</v>
      </c>
      <c r="H38" s="838">
        <v>99.108666666666679</v>
      </c>
      <c r="I38" s="830">
        <v>98.808666666666682</v>
      </c>
    </row>
    <row r="39" spans="2:9">
      <c r="B39" s="1649"/>
      <c r="C39" s="818" t="s">
        <v>871</v>
      </c>
      <c r="D39" s="828">
        <v>95.99</v>
      </c>
      <c r="E39" s="828">
        <v>96.59</v>
      </c>
      <c r="F39" s="828">
        <v>96.289999999999992</v>
      </c>
      <c r="G39" s="828">
        <v>96.414666666666662</v>
      </c>
      <c r="H39" s="828">
        <v>97.014666666666685</v>
      </c>
      <c r="I39" s="830">
        <v>96.714666666666673</v>
      </c>
    </row>
    <row r="40" spans="2:9">
      <c r="B40" s="1649"/>
      <c r="C40" s="818" t="s">
        <v>273</v>
      </c>
      <c r="D40" s="828">
        <v>95.2</v>
      </c>
      <c r="E40" s="828">
        <v>95.8</v>
      </c>
      <c r="F40" s="828">
        <v>95.5</v>
      </c>
      <c r="G40" s="828">
        <v>96.220967741935496</v>
      </c>
      <c r="H40" s="828">
        <v>96.820967741935476</v>
      </c>
      <c r="I40" s="830">
        <v>96.520967741935493</v>
      </c>
    </row>
    <row r="41" spans="2:9">
      <c r="B41" s="1649"/>
      <c r="C41" s="818" t="s">
        <v>872</v>
      </c>
      <c r="D41" s="828">
        <v>95.32</v>
      </c>
      <c r="E41" s="828">
        <v>95.92</v>
      </c>
      <c r="F41" s="828">
        <v>95.62</v>
      </c>
      <c r="G41" s="828">
        <v>94.152258064516133</v>
      </c>
      <c r="H41" s="828">
        <v>94.752258064516141</v>
      </c>
      <c r="I41" s="830">
        <v>94.452258064516144</v>
      </c>
    </row>
    <row r="42" spans="2:9">
      <c r="B42" s="1649"/>
      <c r="C42" s="822" t="s">
        <v>873</v>
      </c>
      <c r="D42" s="839">
        <v>95.9</v>
      </c>
      <c r="E42" s="839">
        <v>96.5</v>
      </c>
      <c r="F42" s="839">
        <v>96.2</v>
      </c>
      <c r="G42" s="839">
        <v>95.714062499999997</v>
      </c>
      <c r="H42" s="839">
        <v>96.314062500000006</v>
      </c>
      <c r="I42" s="840">
        <v>96.014062499999994</v>
      </c>
    </row>
    <row r="43" spans="2:9" ht="15.75" thickBot="1">
      <c r="B43" s="1661"/>
      <c r="C43" s="841" t="s">
        <v>968</v>
      </c>
      <c r="D43" s="842">
        <v>97.926666666666677</v>
      </c>
      <c r="E43" s="842">
        <v>98.526666666666657</v>
      </c>
      <c r="F43" s="842">
        <v>98.251639784946235</v>
      </c>
      <c r="G43" s="842">
        <v>97.953997195958479</v>
      </c>
      <c r="H43" s="842">
        <v>98.553997195958473</v>
      </c>
      <c r="I43" s="843">
        <v>98.253997195958462</v>
      </c>
    </row>
    <row r="44" spans="2:9">
      <c r="B44" s="1660" t="s">
        <v>5</v>
      </c>
      <c r="C44" s="818" t="s">
        <v>863</v>
      </c>
      <c r="D44" s="844">
        <v>96.92</v>
      </c>
      <c r="E44" s="844">
        <v>97.52</v>
      </c>
      <c r="F44" s="844">
        <v>97.22</v>
      </c>
      <c r="G44" s="844">
        <v>96.714193548387101</v>
      </c>
      <c r="H44" s="844">
        <v>97.314193548387095</v>
      </c>
      <c r="I44" s="845">
        <v>97.014193548387098</v>
      </c>
    </row>
    <row r="45" spans="2:9">
      <c r="B45" s="1649"/>
      <c r="C45" s="818" t="s">
        <v>864</v>
      </c>
      <c r="D45" s="829">
        <v>97.52</v>
      </c>
      <c r="E45" s="829">
        <v>98.12</v>
      </c>
      <c r="F45" s="829">
        <v>97.82</v>
      </c>
      <c r="G45" s="829">
        <v>96.642258064516142</v>
      </c>
      <c r="H45" s="829">
        <v>97.242258064516108</v>
      </c>
      <c r="I45" s="846">
        <v>96.942258064516125</v>
      </c>
    </row>
    <row r="46" spans="2:9">
      <c r="B46" s="1649"/>
      <c r="C46" s="818" t="s">
        <v>865</v>
      </c>
      <c r="D46" s="829">
        <v>98.64</v>
      </c>
      <c r="E46" s="829">
        <v>99.24</v>
      </c>
      <c r="F46" s="829">
        <v>98.94</v>
      </c>
      <c r="G46" s="829">
        <v>97.734193548387097</v>
      </c>
      <c r="H46" s="829">
        <v>98.334193548387105</v>
      </c>
      <c r="I46" s="846">
        <v>98.034193548387094</v>
      </c>
    </row>
    <row r="47" spans="2:9">
      <c r="B47" s="1649"/>
      <c r="C47" s="818" t="s">
        <v>866</v>
      </c>
      <c r="D47" s="829">
        <v>98.46</v>
      </c>
      <c r="E47" s="829">
        <v>99.06</v>
      </c>
      <c r="F47" s="829">
        <v>98.76</v>
      </c>
      <c r="G47" s="829">
        <v>97.996333333333311</v>
      </c>
      <c r="H47" s="829">
        <v>98.596333333333334</v>
      </c>
      <c r="I47" s="846">
        <v>98.296333333333322</v>
      </c>
    </row>
    <row r="48" spans="2:9">
      <c r="B48" s="1649"/>
      <c r="C48" s="818" t="s">
        <v>867</v>
      </c>
      <c r="D48" s="829">
        <v>99.37</v>
      </c>
      <c r="E48" s="829">
        <v>99.97</v>
      </c>
      <c r="F48" s="829">
        <v>99.67</v>
      </c>
      <c r="G48" s="829">
        <v>98.795172413793082</v>
      </c>
      <c r="H48" s="829">
        <v>99.395172413793105</v>
      </c>
      <c r="I48" s="846">
        <v>99.095172413793094</v>
      </c>
    </row>
    <row r="49" spans="2:11">
      <c r="B49" s="1649"/>
      <c r="C49" s="818" t="s">
        <v>868</v>
      </c>
      <c r="D49" s="829">
        <v>99.13</v>
      </c>
      <c r="E49" s="829">
        <v>99.73</v>
      </c>
      <c r="F49" s="829">
        <v>99.43</v>
      </c>
      <c r="G49" s="829">
        <v>100.75700000000002</v>
      </c>
      <c r="H49" s="829">
        <v>101.357</v>
      </c>
      <c r="I49" s="846">
        <v>101.05700000000002</v>
      </c>
    </row>
    <row r="50" spans="2:11">
      <c r="B50" s="1649"/>
      <c r="C50" s="818" t="s">
        <v>969</v>
      </c>
      <c r="D50" s="829">
        <v>99.31</v>
      </c>
      <c r="E50" s="829">
        <v>99.91</v>
      </c>
      <c r="F50" s="829">
        <v>99.61</v>
      </c>
      <c r="G50" s="829">
        <v>98.53</v>
      </c>
      <c r="H50" s="829">
        <v>99.13</v>
      </c>
      <c r="I50" s="846">
        <v>98.83</v>
      </c>
    </row>
    <row r="51" spans="2:11">
      <c r="B51" s="1649"/>
      <c r="C51" s="818" t="s">
        <v>870</v>
      </c>
      <c r="D51" s="829">
        <v>100.45</v>
      </c>
      <c r="E51" s="829">
        <v>101.05</v>
      </c>
      <c r="F51" s="829">
        <v>100.75</v>
      </c>
      <c r="G51" s="829">
        <v>99.253666666666689</v>
      </c>
      <c r="H51" s="829">
        <v>99.853666666666655</v>
      </c>
      <c r="I51" s="846">
        <v>99.553666666666672</v>
      </c>
    </row>
    <row r="52" spans="2:11">
      <c r="B52" s="1649"/>
      <c r="C52" s="818" t="s">
        <v>871</v>
      </c>
      <c r="D52" s="829">
        <v>99.4</v>
      </c>
      <c r="E52" s="829">
        <v>100</v>
      </c>
      <c r="F52" s="829">
        <v>99.7</v>
      </c>
      <c r="G52" s="829">
        <v>99.667000000000002</v>
      </c>
      <c r="H52" s="829">
        <v>100.26700000000001</v>
      </c>
      <c r="I52" s="846">
        <v>99.967000000000013</v>
      </c>
    </row>
    <row r="53" spans="2:11">
      <c r="B53" s="1649"/>
      <c r="C53" s="818" t="s">
        <v>273</v>
      </c>
      <c r="D53" s="829">
        <v>102.16</v>
      </c>
      <c r="E53" s="829">
        <v>102.76</v>
      </c>
      <c r="F53" s="829">
        <v>102.46000000000001</v>
      </c>
      <c r="G53" s="829">
        <v>100.94516129032259</v>
      </c>
      <c r="H53" s="829">
        <v>101.54516129032258</v>
      </c>
      <c r="I53" s="846">
        <v>101.24516129032259</v>
      </c>
    </row>
    <row r="54" spans="2:11">
      <c r="B54" s="1649"/>
      <c r="C54" s="818" t="s">
        <v>970</v>
      </c>
      <c r="D54" s="829">
        <v>102.2</v>
      </c>
      <c r="E54" s="829">
        <v>102.8</v>
      </c>
      <c r="F54" s="829">
        <v>102.5</v>
      </c>
      <c r="G54" s="829">
        <v>101.78375</v>
      </c>
      <c r="H54" s="829">
        <v>102.38374999999999</v>
      </c>
      <c r="I54" s="846">
        <v>102.08374999999999</v>
      </c>
    </row>
    <row r="55" spans="2:11">
      <c r="B55" s="1649"/>
      <c r="C55" s="818" t="s">
        <v>873</v>
      </c>
      <c r="D55" s="828">
        <v>101.14</v>
      </c>
      <c r="E55" s="828">
        <v>101.74</v>
      </c>
      <c r="F55" s="828">
        <v>101.44</v>
      </c>
      <c r="G55" s="828">
        <v>101.45258064516129</v>
      </c>
      <c r="H55" s="828">
        <v>102.0525806451613</v>
      </c>
      <c r="I55" s="830">
        <v>101.75258064516129</v>
      </c>
    </row>
    <row r="56" spans="2:11" ht="15.75" thickBot="1">
      <c r="B56" s="1661"/>
      <c r="C56" s="841" t="s">
        <v>968</v>
      </c>
      <c r="D56" s="832">
        <v>99.558333333333337</v>
      </c>
      <c r="E56" s="832">
        <v>100.15833333333332</v>
      </c>
      <c r="F56" s="832">
        <v>99.858333333333348</v>
      </c>
      <c r="G56" s="832">
        <v>99.189275792547292</v>
      </c>
      <c r="H56" s="832">
        <v>99.789275792547258</v>
      </c>
      <c r="I56" s="834">
        <v>99.489275792547275</v>
      </c>
    </row>
    <row r="57" spans="2:11">
      <c r="B57" s="1660" t="s">
        <v>6</v>
      </c>
      <c r="C57" s="818" t="s">
        <v>863</v>
      </c>
      <c r="D57" s="844">
        <v>103.71</v>
      </c>
      <c r="E57" s="844">
        <v>104.31</v>
      </c>
      <c r="F57" s="844">
        <v>104.00999999999999</v>
      </c>
      <c r="G57" s="844">
        <v>102.12375000000002</v>
      </c>
      <c r="H57" s="844">
        <v>102.72375</v>
      </c>
      <c r="I57" s="845">
        <v>102.42375000000001</v>
      </c>
    </row>
    <row r="58" spans="2:11">
      <c r="B58" s="1649"/>
      <c r="C58" s="818" t="s">
        <v>864</v>
      </c>
      <c r="D58" s="829">
        <v>105.92</v>
      </c>
      <c r="E58" s="829">
        <v>106.52</v>
      </c>
      <c r="F58" s="829">
        <v>106.22</v>
      </c>
      <c r="G58" s="829">
        <v>105.59096774193547</v>
      </c>
      <c r="H58" s="829">
        <v>106.19096774193549</v>
      </c>
      <c r="I58" s="846">
        <v>105.89096774193548</v>
      </c>
    </row>
    <row r="59" spans="2:11">
      <c r="B59" s="1649"/>
      <c r="C59" s="818" t="s">
        <v>865</v>
      </c>
      <c r="D59" s="829">
        <v>103.49</v>
      </c>
      <c r="E59" s="829">
        <v>104.09</v>
      </c>
      <c r="F59" s="829">
        <v>103.78999999999999</v>
      </c>
      <c r="G59" s="829">
        <v>104.52666666666666</v>
      </c>
      <c r="H59" s="829">
        <v>105.12666666666668</v>
      </c>
      <c r="I59" s="846">
        <v>104.82666666666667</v>
      </c>
    </row>
    <row r="60" spans="2:11">
      <c r="B60" s="1649"/>
      <c r="C60" s="818" t="s">
        <v>866</v>
      </c>
      <c r="D60" s="829">
        <v>105.46</v>
      </c>
      <c r="E60" s="829">
        <v>106.06</v>
      </c>
      <c r="F60" s="829">
        <v>105.75999999999999</v>
      </c>
      <c r="G60" s="829">
        <v>104.429</v>
      </c>
      <c r="H60" s="829">
        <v>105.02900000000001</v>
      </c>
      <c r="I60" s="846">
        <v>104.72900000000001</v>
      </c>
    </row>
    <row r="61" spans="2:11">
      <c r="B61" s="1649"/>
      <c r="C61" s="818" t="s">
        <v>867</v>
      </c>
      <c r="D61" s="829">
        <v>107</v>
      </c>
      <c r="E61" s="829">
        <v>107.6</v>
      </c>
      <c r="F61" s="829">
        <v>107.3</v>
      </c>
      <c r="G61" s="829">
        <v>106.20206896551723</v>
      </c>
      <c r="H61" s="829">
        <v>106.80206896551724</v>
      </c>
      <c r="I61" s="846">
        <v>106.50206896551722</v>
      </c>
      <c r="K61" s="74"/>
    </row>
    <row r="62" spans="2:11">
      <c r="B62" s="1649"/>
      <c r="C62" s="818" t="s">
        <v>868</v>
      </c>
      <c r="D62" s="829">
        <v>106.6</v>
      </c>
      <c r="E62" s="829">
        <v>107.2</v>
      </c>
      <c r="F62" s="829">
        <v>106.9</v>
      </c>
      <c r="G62" s="829">
        <v>106.06200000000003</v>
      </c>
      <c r="H62" s="829">
        <v>106.66199999999999</v>
      </c>
      <c r="I62" s="846">
        <v>106.36200000000001</v>
      </c>
      <c r="K62" s="74"/>
    </row>
    <row r="63" spans="2:11">
      <c r="B63" s="1649"/>
      <c r="C63" s="818" t="s">
        <v>971</v>
      </c>
      <c r="D63" s="829">
        <v>108.88</v>
      </c>
      <c r="E63" s="829">
        <v>109.48</v>
      </c>
      <c r="F63" s="829">
        <v>109.18</v>
      </c>
      <c r="G63" s="829">
        <v>108.18586206896553</v>
      </c>
      <c r="H63" s="829">
        <v>108.78586206896551</v>
      </c>
      <c r="I63" s="846">
        <v>108.48586206896553</v>
      </c>
      <c r="K63" s="74"/>
    </row>
    <row r="64" spans="2:11">
      <c r="B64" s="1649"/>
      <c r="C64" s="818" t="s">
        <v>870</v>
      </c>
      <c r="D64" s="829">
        <v>107.23</v>
      </c>
      <c r="E64" s="829">
        <v>107.83</v>
      </c>
      <c r="F64" s="829">
        <v>107.53</v>
      </c>
      <c r="G64" s="829">
        <v>108.52000000000001</v>
      </c>
      <c r="H64" s="829">
        <v>109.11999999999998</v>
      </c>
      <c r="I64" s="846">
        <v>108.82</v>
      </c>
      <c r="K64" s="74"/>
    </row>
    <row r="65" spans="2:11">
      <c r="B65" s="1649"/>
      <c r="C65" s="818" t="s">
        <v>871</v>
      </c>
      <c r="D65" s="829">
        <v>105.92</v>
      </c>
      <c r="E65" s="829">
        <v>106.52</v>
      </c>
      <c r="F65" s="829">
        <v>106.22</v>
      </c>
      <c r="G65" s="829">
        <v>106.24066666666664</v>
      </c>
      <c r="H65" s="829">
        <v>106.84066666666668</v>
      </c>
      <c r="I65" s="846">
        <v>106.54066666666665</v>
      </c>
      <c r="K65" s="74"/>
    </row>
    <row r="66" spans="2:11">
      <c r="B66" s="1649"/>
      <c r="C66" s="818" t="s">
        <v>273</v>
      </c>
      <c r="D66" s="829">
        <v>106.27</v>
      </c>
      <c r="E66" s="829">
        <v>106.87</v>
      </c>
      <c r="F66" s="829">
        <v>106.57</v>
      </c>
      <c r="G66" s="829">
        <v>106.12741935483871</v>
      </c>
      <c r="H66" s="829">
        <v>106.72741935483872</v>
      </c>
      <c r="I66" s="846">
        <v>106.42741935483872</v>
      </c>
      <c r="K66" s="74"/>
    </row>
    <row r="67" spans="2:11">
      <c r="B67" s="1649"/>
      <c r="C67" s="818" t="s">
        <v>872</v>
      </c>
      <c r="D67" s="828">
        <v>107.08</v>
      </c>
      <c r="E67" s="828">
        <v>107.68</v>
      </c>
      <c r="F67" s="828">
        <v>107.38</v>
      </c>
      <c r="G67" s="828">
        <v>107.05187500000002</v>
      </c>
      <c r="H67" s="828">
        <v>107.65187499999999</v>
      </c>
      <c r="I67" s="830">
        <v>107.35187500000001</v>
      </c>
    </row>
    <row r="68" spans="2:11">
      <c r="B68" s="1649"/>
      <c r="C68" s="818" t="s">
        <v>873</v>
      </c>
      <c r="D68" s="828">
        <v>106.73</v>
      </c>
      <c r="E68" s="828">
        <v>107.33</v>
      </c>
      <c r="F68" s="828">
        <v>107.03</v>
      </c>
      <c r="G68" s="828">
        <v>107.56193548387097</v>
      </c>
      <c r="H68" s="828">
        <v>108.16193548387095</v>
      </c>
      <c r="I68" s="830">
        <v>107.86193548387095</v>
      </c>
    </row>
    <row r="69" spans="2:11">
      <c r="B69" s="1661"/>
      <c r="C69" s="841" t="s">
        <v>968</v>
      </c>
      <c r="D69" s="832">
        <v>106.19083333333333</v>
      </c>
      <c r="E69" s="832">
        <v>106.79083333333334</v>
      </c>
      <c r="F69" s="832">
        <v>106.4908333333333</v>
      </c>
      <c r="G69" s="832">
        <v>106.05185099570512</v>
      </c>
      <c r="H69" s="832">
        <v>106.6518509957051</v>
      </c>
      <c r="I69" s="834">
        <v>106.35185099570509</v>
      </c>
    </row>
    <row r="70" spans="2:11">
      <c r="B70" s="1648" t="s">
        <v>121</v>
      </c>
      <c r="C70" s="847" t="s">
        <v>863</v>
      </c>
      <c r="D70" s="835">
        <v>106.72</v>
      </c>
      <c r="E70" s="835">
        <v>107.32</v>
      </c>
      <c r="F70" s="835">
        <v>107.02</v>
      </c>
      <c r="G70" s="835">
        <v>106.88593750000001</v>
      </c>
      <c r="H70" s="835">
        <v>107.48593749999998</v>
      </c>
      <c r="I70" s="836">
        <v>107.18593749999999</v>
      </c>
    </row>
    <row r="71" spans="2:11">
      <c r="B71" s="1649"/>
      <c r="C71" s="818" t="s">
        <v>864</v>
      </c>
      <c r="D71" s="828">
        <v>106.85</v>
      </c>
      <c r="E71" s="828">
        <v>107.45</v>
      </c>
      <c r="F71" s="828">
        <v>107.15</v>
      </c>
      <c r="G71" s="828">
        <v>106.7274193548387</v>
      </c>
      <c r="H71" s="828">
        <v>107.32741935483868</v>
      </c>
      <c r="I71" s="830">
        <v>107.02741935483868</v>
      </c>
    </row>
    <row r="72" spans="2:11">
      <c r="B72" s="1649"/>
      <c r="C72" s="818" t="s">
        <v>865</v>
      </c>
      <c r="D72" s="828">
        <v>106.49</v>
      </c>
      <c r="E72" s="828">
        <v>107.09</v>
      </c>
      <c r="F72" s="828">
        <v>106.78999999999999</v>
      </c>
      <c r="G72" s="828">
        <v>106.43566666666669</v>
      </c>
      <c r="H72" s="828">
        <v>107.03566666666666</v>
      </c>
      <c r="I72" s="830">
        <v>106.73566666666667</v>
      </c>
    </row>
    <row r="73" spans="2:11">
      <c r="B73" s="1649"/>
      <c r="C73" s="818" t="s">
        <v>866</v>
      </c>
      <c r="D73" s="828">
        <v>107.31</v>
      </c>
      <c r="E73" s="828">
        <v>107.91</v>
      </c>
      <c r="F73" s="828">
        <v>107.61</v>
      </c>
      <c r="G73" s="828">
        <v>106.61566666666667</v>
      </c>
      <c r="H73" s="828">
        <v>107.21566666666668</v>
      </c>
      <c r="I73" s="830">
        <v>106.91566666666668</v>
      </c>
    </row>
    <row r="74" spans="2:11">
      <c r="B74" s="1649"/>
      <c r="C74" s="818" t="s">
        <v>867</v>
      </c>
      <c r="D74" s="828">
        <v>107.7</v>
      </c>
      <c r="E74" s="828">
        <v>108.3</v>
      </c>
      <c r="F74" s="828">
        <v>108</v>
      </c>
      <c r="G74" s="828">
        <v>108.59133333333332</v>
      </c>
      <c r="H74" s="828">
        <v>109.19133333333333</v>
      </c>
      <c r="I74" s="830">
        <v>108.89133333333334</v>
      </c>
    </row>
    <row r="75" spans="2:11">
      <c r="B75" s="1649"/>
      <c r="C75" s="818" t="s">
        <v>868</v>
      </c>
      <c r="D75" s="828">
        <v>108.54</v>
      </c>
      <c r="E75" s="828">
        <v>109.14</v>
      </c>
      <c r="F75" s="828">
        <v>108.84</v>
      </c>
      <c r="G75" s="828">
        <v>108.4448275862069</v>
      </c>
      <c r="H75" s="828">
        <v>109.04482758620691</v>
      </c>
      <c r="I75" s="830">
        <v>108.7448275862069</v>
      </c>
    </row>
    <row r="76" spans="2:11">
      <c r="B76" s="1649"/>
      <c r="C76" s="818" t="s">
        <v>869</v>
      </c>
      <c r="D76" s="828">
        <v>106.63</v>
      </c>
      <c r="E76" s="828">
        <v>107.23</v>
      </c>
      <c r="F76" s="828">
        <v>106.93</v>
      </c>
      <c r="G76" s="828">
        <v>108.20103448275863</v>
      </c>
      <c r="H76" s="828">
        <v>108.80103448275862</v>
      </c>
      <c r="I76" s="830">
        <v>108.50103448275863</v>
      </c>
    </row>
    <row r="77" spans="2:11">
      <c r="B77" s="1649"/>
      <c r="C77" s="818" t="s">
        <v>870</v>
      </c>
      <c r="D77" s="828">
        <v>106.27</v>
      </c>
      <c r="E77" s="828">
        <v>106.87</v>
      </c>
      <c r="F77" s="828">
        <v>106.57</v>
      </c>
      <c r="G77" s="828">
        <v>106.642</v>
      </c>
      <c r="H77" s="828">
        <v>107.242</v>
      </c>
      <c r="I77" s="830">
        <v>106.94200000000001</v>
      </c>
    </row>
    <row r="78" spans="2:11">
      <c r="B78" s="1649"/>
      <c r="C78" s="818" t="s">
        <v>871</v>
      </c>
      <c r="D78" s="828">
        <v>103.1</v>
      </c>
      <c r="E78" s="828">
        <v>103.7</v>
      </c>
      <c r="F78" s="828">
        <v>103.4</v>
      </c>
      <c r="G78" s="828">
        <v>103.90870967741935</v>
      </c>
      <c r="H78" s="828">
        <v>104.50870967741933</v>
      </c>
      <c r="I78" s="830">
        <v>104.20870967741934</v>
      </c>
    </row>
    <row r="79" spans="2:11" ht="15.75" thickBot="1">
      <c r="B79" s="1650"/>
      <c r="C79" s="848" t="s">
        <v>273</v>
      </c>
      <c r="D79" s="849">
        <v>102.61</v>
      </c>
      <c r="E79" s="849">
        <v>103.21</v>
      </c>
      <c r="F79" s="849">
        <v>102.91</v>
      </c>
      <c r="G79" s="849">
        <v>102.69709677419354</v>
      </c>
      <c r="H79" s="849">
        <v>103.29709677419355</v>
      </c>
      <c r="I79" s="850">
        <v>102.99709677419355</v>
      </c>
      <c r="K79" s="74"/>
    </row>
    <row r="80" spans="2:11" ht="10.5" customHeight="1" thickTop="1">
      <c r="B80" s="851"/>
      <c r="C80" s="852"/>
      <c r="D80" s="853"/>
      <c r="E80" s="853"/>
      <c r="F80" s="853"/>
      <c r="G80" s="853"/>
      <c r="H80" s="853"/>
      <c r="I80" s="853"/>
      <c r="K80" s="74"/>
    </row>
    <row r="81" spans="2:14">
      <c r="B81" s="854" t="s">
        <v>972</v>
      </c>
      <c r="C81" s="64"/>
      <c r="D81" s="64"/>
      <c r="E81" s="64"/>
      <c r="F81" s="64"/>
      <c r="G81" s="64"/>
      <c r="H81" s="64"/>
      <c r="I81" s="64"/>
    </row>
    <row r="83" spans="2:14">
      <c r="B83" s="1588" t="s">
        <v>874</v>
      </c>
      <c r="C83" s="1588"/>
      <c r="D83" s="1588"/>
      <c r="E83" s="1588"/>
      <c r="F83" s="1588"/>
      <c r="G83" s="1588"/>
      <c r="H83" s="1588"/>
      <c r="I83" s="1588"/>
      <c r="J83" s="1588"/>
      <c r="K83" s="1588"/>
      <c r="L83" s="1588"/>
      <c r="M83" s="855"/>
      <c r="N83" s="855"/>
    </row>
    <row r="84" spans="2:14">
      <c r="B84" s="1588" t="s">
        <v>90</v>
      </c>
      <c r="C84" s="1588"/>
      <c r="D84" s="1588"/>
      <c r="E84" s="1588"/>
      <c r="F84" s="1588"/>
      <c r="G84" s="1588"/>
      <c r="H84" s="1588"/>
      <c r="I84" s="1588"/>
      <c r="J84" s="1588"/>
      <c r="K84" s="1588"/>
      <c r="L84" s="1588"/>
      <c r="M84" s="855"/>
      <c r="N84" s="855"/>
    </row>
    <row r="85" spans="2:14" ht="16.5" thickBot="1">
      <c r="B85" s="436"/>
      <c r="C85" s="436"/>
      <c r="D85" s="436"/>
      <c r="E85" s="436"/>
      <c r="F85" s="436"/>
      <c r="G85" s="436"/>
      <c r="H85" s="436"/>
      <c r="I85" s="436"/>
      <c r="J85" s="64"/>
      <c r="K85" s="64"/>
      <c r="L85" s="64"/>
    </row>
    <row r="86" spans="2:14" ht="15.75" thickTop="1">
      <c r="B86" s="1662"/>
      <c r="C86" s="1665" t="s">
        <v>973</v>
      </c>
      <c r="D86" s="1666"/>
      <c r="E86" s="1667"/>
      <c r="F86" s="1665" t="s">
        <v>44</v>
      </c>
      <c r="G86" s="1666"/>
      <c r="H86" s="1667"/>
      <c r="I86" s="1671" t="s">
        <v>4</v>
      </c>
      <c r="J86" s="1672"/>
      <c r="K86" s="1672"/>
      <c r="L86" s="1673"/>
    </row>
    <row r="87" spans="2:14">
      <c r="B87" s="1663"/>
      <c r="C87" s="1668"/>
      <c r="D87" s="1669"/>
      <c r="E87" s="1670"/>
      <c r="F87" s="1668"/>
      <c r="G87" s="1669"/>
      <c r="H87" s="1670"/>
      <c r="I87" s="1674" t="s">
        <v>974</v>
      </c>
      <c r="J87" s="1675"/>
      <c r="K87" s="1674" t="s">
        <v>975</v>
      </c>
      <c r="L87" s="1676"/>
    </row>
    <row r="88" spans="2:14">
      <c r="B88" s="1664"/>
      <c r="C88" s="856" t="s">
        <v>976</v>
      </c>
      <c r="D88" s="856" t="s">
        <v>977</v>
      </c>
      <c r="E88" s="856" t="s">
        <v>978</v>
      </c>
      <c r="F88" s="856">
        <v>2015</v>
      </c>
      <c r="G88" s="857">
        <v>2016</v>
      </c>
      <c r="H88" s="856">
        <v>2017</v>
      </c>
      <c r="I88" s="856" t="s">
        <v>977</v>
      </c>
      <c r="J88" s="856" t="s">
        <v>978</v>
      </c>
      <c r="K88" s="857">
        <v>2016</v>
      </c>
      <c r="L88" s="858">
        <v>2017</v>
      </c>
    </row>
    <row r="89" spans="2:14">
      <c r="B89" s="859" t="s">
        <v>979</v>
      </c>
      <c r="C89" s="860">
        <v>104.73</v>
      </c>
      <c r="D89" s="860">
        <v>57.31</v>
      </c>
      <c r="E89" s="860">
        <v>46.25</v>
      </c>
      <c r="F89" s="861">
        <v>65.58</v>
      </c>
      <c r="G89" s="861">
        <v>47.05</v>
      </c>
      <c r="H89" s="862">
        <v>49.08</v>
      </c>
      <c r="I89" s="863">
        <f t="shared" ref="I89:I90" si="0">D89/C89*100-100</f>
        <v>-45.278334765587701</v>
      </c>
      <c r="J89" s="863">
        <f>E89/D89*100-100</f>
        <v>-19.298551736171703</v>
      </c>
      <c r="K89" s="864">
        <f>G89/F89*100-100</f>
        <v>-28.255565721256488</v>
      </c>
      <c r="L89" s="865">
        <f>H89/G89*100-100</f>
        <v>4.3145589798087229</v>
      </c>
    </row>
    <row r="90" spans="2:14" ht="17.25" customHeight="1" thickBot="1">
      <c r="B90" s="866" t="s">
        <v>980</v>
      </c>
      <c r="C90" s="867">
        <v>1310</v>
      </c>
      <c r="D90" s="867">
        <v>1144.4000000000001</v>
      </c>
      <c r="E90" s="868">
        <v>1327</v>
      </c>
      <c r="F90" s="867">
        <v>1225</v>
      </c>
      <c r="G90" s="867">
        <v>1265.9000000000001</v>
      </c>
      <c r="H90" s="868">
        <v>1231.25</v>
      </c>
      <c r="I90" s="869">
        <f t="shared" si="0"/>
        <v>-12.641221374045799</v>
      </c>
      <c r="J90" s="869">
        <f>E90/D90*100-100</f>
        <v>15.955959454736089</v>
      </c>
      <c r="K90" s="870">
        <f>G90/F90*100-100</f>
        <v>3.3387755102041012</v>
      </c>
      <c r="L90" s="871">
        <f>H90/G90*100-100</f>
        <v>-2.7371830318350732</v>
      </c>
    </row>
    <row r="91" spans="2:14" ht="15.75" thickTop="1">
      <c r="B91" s="854" t="s">
        <v>981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</row>
    <row r="92" spans="2:14">
      <c r="B92" s="854" t="s">
        <v>982</v>
      </c>
      <c r="C92" s="64"/>
      <c r="D92" s="64"/>
      <c r="E92" s="64"/>
      <c r="F92" s="64"/>
      <c r="G92" s="64"/>
      <c r="H92" s="64"/>
      <c r="I92" s="64"/>
      <c r="J92" s="64"/>
      <c r="K92" s="64"/>
      <c r="L92" s="64"/>
    </row>
    <row r="93" spans="2:14">
      <c r="B93" s="854" t="s">
        <v>983</v>
      </c>
      <c r="C93" s="872"/>
      <c r="D93" s="872"/>
      <c r="E93" s="872"/>
      <c r="F93" s="872"/>
      <c r="G93" s="872"/>
      <c r="H93" s="872"/>
      <c r="I93" s="64"/>
      <c r="J93" s="64"/>
      <c r="K93" s="64"/>
      <c r="L93" s="64"/>
    </row>
    <row r="94" spans="2:14">
      <c r="B94" s="873" t="s">
        <v>984</v>
      </c>
      <c r="C94" s="64"/>
      <c r="D94" s="64"/>
      <c r="E94" s="64"/>
      <c r="F94" s="64"/>
      <c r="G94" s="64"/>
      <c r="H94" s="64"/>
      <c r="I94" s="544"/>
      <c r="J94" s="544"/>
      <c r="K94" s="64"/>
      <c r="L94" s="64"/>
    </row>
    <row r="100" spans="6:6">
      <c r="F100" t="s">
        <v>232</v>
      </c>
    </row>
  </sheetData>
  <mergeCells count="20">
    <mergeCell ref="B83:L83"/>
    <mergeCell ref="B84:L84"/>
    <mergeCell ref="B86:B88"/>
    <mergeCell ref="C86:E87"/>
    <mergeCell ref="F86:H87"/>
    <mergeCell ref="I86:L86"/>
    <mergeCell ref="I87:J87"/>
    <mergeCell ref="K87:L87"/>
    <mergeCell ref="B70:B79"/>
    <mergeCell ref="B1:I1"/>
    <mergeCell ref="B2:I2"/>
    <mergeCell ref="B3:B4"/>
    <mergeCell ref="C3:C4"/>
    <mergeCell ref="D3:F3"/>
    <mergeCell ref="G3:I3"/>
    <mergeCell ref="B5:B17"/>
    <mergeCell ref="B18:B30"/>
    <mergeCell ref="B31:B43"/>
    <mergeCell ref="B44:B56"/>
    <mergeCell ref="B57:B69"/>
  </mergeCells>
  <hyperlinks>
    <hyperlink ref="B94" r:id="rId1"/>
  </hyperlinks>
  <pageMargins left="0.7" right="0.7" top="0.75" bottom="0.75" header="0.3" footer="0.3"/>
  <pageSetup paperSize="9" scale="5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5"/>
  <sheetViews>
    <sheetView view="pageBreakPreview" zoomScaleNormal="85" zoomScaleSheetLayoutView="100" workbookViewId="0">
      <selection activeCell="O16" sqref="O16"/>
    </sheetView>
  </sheetViews>
  <sheetFormatPr defaultRowHeight="13.5"/>
  <cols>
    <col min="1" max="1" width="35.85546875" style="1415" customWidth="1"/>
    <col min="2" max="2" width="9.85546875" style="1399" bestFit="1" customWidth="1"/>
    <col min="3" max="3" width="9.7109375" style="1399" bestFit="1" customWidth="1"/>
    <col min="4" max="4" width="8.42578125" style="1399" bestFit="1" customWidth="1"/>
    <col min="5" max="5" width="8.5703125" style="1399" bestFit="1" customWidth="1"/>
    <col min="6" max="6" width="8.140625" style="1399" bestFit="1" customWidth="1"/>
    <col min="7" max="7" width="8.42578125" style="1399" bestFit="1" customWidth="1"/>
    <col min="8" max="8" width="8.5703125" style="1399" bestFit="1" customWidth="1"/>
    <col min="9" max="12" width="9.85546875" style="1399" bestFit="1" customWidth="1"/>
    <col min="13" max="14" width="9.28515625" style="1399" customWidth="1"/>
    <col min="15" max="256" width="9.140625" style="1399"/>
    <col min="257" max="257" width="35.85546875" style="1399" customWidth="1"/>
    <col min="258" max="258" width="9.85546875" style="1399" bestFit="1" customWidth="1"/>
    <col min="259" max="259" width="9.7109375" style="1399" bestFit="1" customWidth="1"/>
    <col min="260" max="260" width="8.42578125" style="1399" bestFit="1" customWidth="1"/>
    <col min="261" max="261" width="8.5703125" style="1399" bestFit="1" customWidth="1"/>
    <col min="262" max="262" width="8.140625" style="1399" bestFit="1" customWidth="1"/>
    <col min="263" max="263" width="8.42578125" style="1399" bestFit="1" customWidth="1"/>
    <col min="264" max="264" width="8.5703125" style="1399" bestFit="1" customWidth="1"/>
    <col min="265" max="268" width="9.85546875" style="1399" bestFit="1" customWidth="1"/>
    <col min="269" max="270" width="9.28515625" style="1399" customWidth="1"/>
    <col min="271" max="512" width="9.140625" style="1399"/>
    <col min="513" max="513" width="35.85546875" style="1399" customWidth="1"/>
    <col min="514" max="514" width="9.85546875" style="1399" bestFit="1" customWidth="1"/>
    <col min="515" max="515" width="9.7109375" style="1399" bestFit="1" customWidth="1"/>
    <col min="516" max="516" width="8.42578125" style="1399" bestFit="1" customWidth="1"/>
    <col min="517" max="517" width="8.5703125" style="1399" bestFit="1" customWidth="1"/>
    <col min="518" max="518" width="8.140625" style="1399" bestFit="1" customWidth="1"/>
    <col min="519" max="519" width="8.42578125" style="1399" bestFit="1" customWidth="1"/>
    <col min="520" max="520" width="8.5703125" style="1399" bestFit="1" customWidth="1"/>
    <col min="521" max="524" width="9.85546875" style="1399" bestFit="1" customWidth="1"/>
    <col min="525" max="526" width="9.28515625" style="1399" customWidth="1"/>
    <col min="527" max="768" width="9.140625" style="1399"/>
    <col min="769" max="769" width="35.85546875" style="1399" customWidth="1"/>
    <col min="770" max="770" width="9.85546875" style="1399" bestFit="1" customWidth="1"/>
    <col min="771" max="771" width="9.7109375" style="1399" bestFit="1" customWidth="1"/>
    <col min="772" max="772" width="8.42578125" style="1399" bestFit="1" customWidth="1"/>
    <col min="773" max="773" width="8.5703125" style="1399" bestFit="1" customWidth="1"/>
    <col min="774" max="774" width="8.140625" style="1399" bestFit="1" customWidth="1"/>
    <col min="775" max="775" width="8.42578125" style="1399" bestFit="1" customWidth="1"/>
    <col min="776" max="776" width="8.5703125" style="1399" bestFit="1" customWidth="1"/>
    <col min="777" max="780" width="9.85546875" style="1399" bestFit="1" customWidth="1"/>
    <col min="781" max="782" width="9.28515625" style="1399" customWidth="1"/>
    <col min="783" max="1024" width="9.140625" style="1399"/>
    <col min="1025" max="1025" width="35.85546875" style="1399" customWidth="1"/>
    <col min="1026" max="1026" width="9.85546875" style="1399" bestFit="1" customWidth="1"/>
    <col min="1027" max="1027" width="9.7109375" style="1399" bestFit="1" customWidth="1"/>
    <col min="1028" max="1028" width="8.42578125" style="1399" bestFit="1" customWidth="1"/>
    <col min="1029" max="1029" width="8.5703125" style="1399" bestFit="1" customWidth="1"/>
    <col min="1030" max="1030" width="8.140625" style="1399" bestFit="1" customWidth="1"/>
    <col min="1031" max="1031" width="8.42578125" style="1399" bestFit="1" customWidth="1"/>
    <col min="1032" max="1032" width="8.5703125" style="1399" bestFit="1" customWidth="1"/>
    <col min="1033" max="1036" width="9.85546875" style="1399" bestFit="1" customWidth="1"/>
    <col min="1037" max="1038" width="9.28515625" style="1399" customWidth="1"/>
    <col min="1039" max="1280" width="9.140625" style="1399"/>
    <col min="1281" max="1281" width="35.85546875" style="1399" customWidth="1"/>
    <col min="1282" max="1282" width="9.85546875" style="1399" bestFit="1" customWidth="1"/>
    <col min="1283" max="1283" width="9.7109375" style="1399" bestFit="1" customWidth="1"/>
    <col min="1284" max="1284" width="8.42578125" style="1399" bestFit="1" customWidth="1"/>
    <col min="1285" max="1285" width="8.5703125" style="1399" bestFit="1" customWidth="1"/>
    <col min="1286" max="1286" width="8.140625" style="1399" bestFit="1" customWidth="1"/>
    <col min="1287" max="1287" width="8.42578125" style="1399" bestFit="1" customWidth="1"/>
    <col min="1288" max="1288" width="8.5703125" style="1399" bestFit="1" customWidth="1"/>
    <col min="1289" max="1292" width="9.85546875" style="1399" bestFit="1" customWidth="1"/>
    <col min="1293" max="1294" width="9.28515625" style="1399" customWidth="1"/>
    <col min="1295" max="1536" width="9.140625" style="1399"/>
    <col min="1537" max="1537" width="35.85546875" style="1399" customWidth="1"/>
    <col min="1538" max="1538" width="9.85546875" style="1399" bestFit="1" customWidth="1"/>
    <col min="1539" max="1539" width="9.7109375" style="1399" bestFit="1" customWidth="1"/>
    <col min="1540" max="1540" width="8.42578125" style="1399" bestFit="1" customWidth="1"/>
    <col min="1541" max="1541" width="8.5703125" style="1399" bestFit="1" customWidth="1"/>
    <col min="1542" max="1542" width="8.140625" style="1399" bestFit="1" customWidth="1"/>
    <col min="1543" max="1543" width="8.42578125" style="1399" bestFit="1" customWidth="1"/>
    <col min="1544" max="1544" width="8.5703125" style="1399" bestFit="1" customWidth="1"/>
    <col min="1545" max="1548" width="9.85546875" style="1399" bestFit="1" customWidth="1"/>
    <col min="1549" max="1550" width="9.28515625" style="1399" customWidth="1"/>
    <col min="1551" max="1792" width="9.140625" style="1399"/>
    <col min="1793" max="1793" width="35.85546875" style="1399" customWidth="1"/>
    <col min="1794" max="1794" width="9.85546875" style="1399" bestFit="1" customWidth="1"/>
    <col min="1795" max="1795" width="9.7109375" style="1399" bestFit="1" customWidth="1"/>
    <col min="1796" max="1796" width="8.42578125" style="1399" bestFit="1" customWidth="1"/>
    <col min="1797" max="1797" width="8.5703125" style="1399" bestFit="1" customWidth="1"/>
    <col min="1798" max="1798" width="8.140625" style="1399" bestFit="1" customWidth="1"/>
    <col min="1799" max="1799" width="8.42578125" style="1399" bestFit="1" customWidth="1"/>
    <col min="1800" max="1800" width="8.5703125" style="1399" bestFit="1" customWidth="1"/>
    <col min="1801" max="1804" width="9.85546875" style="1399" bestFit="1" customWidth="1"/>
    <col min="1805" max="1806" width="9.28515625" style="1399" customWidth="1"/>
    <col min="1807" max="2048" width="9.140625" style="1399"/>
    <col min="2049" max="2049" width="35.85546875" style="1399" customWidth="1"/>
    <col min="2050" max="2050" width="9.85546875" style="1399" bestFit="1" customWidth="1"/>
    <col min="2051" max="2051" width="9.7109375" style="1399" bestFit="1" customWidth="1"/>
    <col min="2052" max="2052" width="8.42578125" style="1399" bestFit="1" customWidth="1"/>
    <col min="2053" max="2053" width="8.5703125" style="1399" bestFit="1" customWidth="1"/>
    <col min="2054" max="2054" width="8.140625" style="1399" bestFit="1" customWidth="1"/>
    <col min="2055" max="2055" width="8.42578125" style="1399" bestFit="1" customWidth="1"/>
    <col min="2056" max="2056" width="8.5703125" style="1399" bestFit="1" customWidth="1"/>
    <col min="2057" max="2060" width="9.85546875" style="1399" bestFit="1" customWidth="1"/>
    <col min="2061" max="2062" width="9.28515625" style="1399" customWidth="1"/>
    <col min="2063" max="2304" width="9.140625" style="1399"/>
    <col min="2305" max="2305" width="35.85546875" style="1399" customWidth="1"/>
    <col min="2306" max="2306" width="9.85546875" style="1399" bestFit="1" customWidth="1"/>
    <col min="2307" max="2307" width="9.7109375" style="1399" bestFit="1" customWidth="1"/>
    <col min="2308" max="2308" width="8.42578125" style="1399" bestFit="1" customWidth="1"/>
    <col min="2309" max="2309" width="8.5703125" style="1399" bestFit="1" customWidth="1"/>
    <col min="2310" max="2310" width="8.140625" style="1399" bestFit="1" customWidth="1"/>
    <col min="2311" max="2311" width="8.42578125" style="1399" bestFit="1" customWidth="1"/>
    <col min="2312" max="2312" width="8.5703125" style="1399" bestFit="1" customWidth="1"/>
    <col min="2313" max="2316" width="9.85546875" style="1399" bestFit="1" customWidth="1"/>
    <col min="2317" max="2318" width="9.28515625" style="1399" customWidth="1"/>
    <col min="2319" max="2560" width="9.140625" style="1399"/>
    <col min="2561" max="2561" width="35.85546875" style="1399" customWidth="1"/>
    <col min="2562" max="2562" width="9.85546875" style="1399" bestFit="1" customWidth="1"/>
    <col min="2563" max="2563" width="9.7109375" style="1399" bestFit="1" customWidth="1"/>
    <col min="2564" max="2564" width="8.42578125" style="1399" bestFit="1" customWidth="1"/>
    <col min="2565" max="2565" width="8.5703125" style="1399" bestFit="1" customWidth="1"/>
    <col min="2566" max="2566" width="8.140625" style="1399" bestFit="1" customWidth="1"/>
    <col min="2567" max="2567" width="8.42578125" style="1399" bestFit="1" customWidth="1"/>
    <col min="2568" max="2568" width="8.5703125" style="1399" bestFit="1" customWidth="1"/>
    <col min="2569" max="2572" width="9.85546875" style="1399" bestFit="1" customWidth="1"/>
    <col min="2573" max="2574" width="9.28515625" style="1399" customWidth="1"/>
    <col min="2575" max="2816" width="9.140625" style="1399"/>
    <col min="2817" max="2817" width="35.85546875" style="1399" customWidth="1"/>
    <col min="2818" max="2818" width="9.85546875" style="1399" bestFit="1" customWidth="1"/>
    <col min="2819" max="2819" width="9.7109375" style="1399" bestFit="1" customWidth="1"/>
    <col min="2820" max="2820" width="8.42578125" style="1399" bestFit="1" customWidth="1"/>
    <col min="2821" max="2821" width="8.5703125" style="1399" bestFit="1" customWidth="1"/>
    <col min="2822" max="2822" width="8.140625" style="1399" bestFit="1" customWidth="1"/>
    <col min="2823" max="2823" width="8.42578125" style="1399" bestFit="1" customWidth="1"/>
    <col min="2824" max="2824" width="8.5703125" style="1399" bestFit="1" customWidth="1"/>
    <col min="2825" max="2828" width="9.85546875" style="1399" bestFit="1" customWidth="1"/>
    <col min="2829" max="2830" width="9.28515625" style="1399" customWidth="1"/>
    <col min="2831" max="3072" width="9.140625" style="1399"/>
    <col min="3073" max="3073" width="35.85546875" style="1399" customWidth="1"/>
    <col min="3074" max="3074" width="9.85546875" style="1399" bestFit="1" customWidth="1"/>
    <col min="3075" max="3075" width="9.7109375" style="1399" bestFit="1" customWidth="1"/>
    <col min="3076" max="3076" width="8.42578125" style="1399" bestFit="1" customWidth="1"/>
    <col min="3077" max="3077" width="8.5703125" style="1399" bestFit="1" customWidth="1"/>
    <col min="3078" max="3078" width="8.140625" style="1399" bestFit="1" customWidth="1"/>
    <col min="3079" max="3079" width="8.42578125" style="1399" bestFit="1" customWidth="1"/>
    <col min="3080" max="3080" width="8.5703125" style="1399" bestFit="1" customWidth="1"/>
    <col min="3081" max="3084" width="9.85546875" style="1399" bestFit="1" customWidth="1"/>
    <col min="3085" max="3086" width="9.28515625" style="1399" customWidth="1"/>
    <col min="3087" max="3328" width="9.140625" style="1399"/>
    <col min="3329" max="3329" width="35.85546875" style="1399" customWidth="1"/>
    <col min="3330" max="3330" width="9.85546875" style="1399" bestFit="1" customWidth="1"/>
    <col min="3331" max="3331" width="9.7109375" style="1399" bestFit="1" customWidth="1"/>
    <col min="3332" max="3332" width="8.42578125" style="1399" bestFit="1" customWidth="1"/>
    <col min="3333" max="3333" width="8.5703125" style="1399" bestFit="1" customWidth="1"/>
    <col min="3334" max="3334" width="8.140625" style="1399" bestFit="1" customWidth="1"/>
    <col min="3335" max="3335" width="8.42578125" style="1399" bestFit="1" customWidth="1"/>
    <col min="3336" max="3336" width="8.5703125" style="1399" bestFit="1" customWidth="1"/>
    <col min="3337" max="3340" width="9.85546875" style="1399" bestFit="1" customWidth="1"/>
    <col min="3341" max="3342" width="9.28515625" style="1399" customWidth="1"/>
    <col min="3343" max="3584" width="9.140625" style="1399"/>
    <col min="3585" max="3585" width="35.85546875" style="1399" customWidth="1"/>
    <col min="3586" max="3586" width="9.85546875" style="1399" bestFit="1" customWidth="1"/>
    <col min="3587" max="3587" width="9.7109375" style="1399" bestFit="1" customWidth="1"/>
    <col min="3588" max="3588" width="8.42578125" style="1399" bestFit="1" customWidth="1"/>
    <col min="3589" max="3589" width="8.5703125" style="1399" bestFit="1" customWidth="1"/>
    <col min="3590" max="3590" width="8.140625" style="1399" bestFit="1" customWidth="1"/>
    <col min="3591" max="3591" width="8.42578125" style="1399" bestFit="1" customWidth="1"/>
    <col min="3592" max="3592" width="8.5703125" style="1399" bestFit="1" customWidth="1"/>
    <col min="3593" max="3596" width="9.85546875" style="1399" bestFit="1" customWidth="1"/>
    <col min="3597" max="3598" width="9.28515625" style="1399" customWidth="1"/>
    <col min="3599" max="3840" width="9.140625" style="1399"/>
    <col min="3841" max="3841" width="35.85546875" style="1399" customWidth="1"/>
    <col min="3842" max="3842" width="9.85546875" style="1399" bestFit="1" customWidth="1"/>
    <col min="3843" max="3843" width="9.7109375" style="1399" bestFit="1" customWidth="1"/>
    <col min="3844" max="3844" width="8.42578125" style="1399" bestFit="1" customWidth="1"/>
    <col min="3845" max="3845" width="8.5703125" style="1399" bestFit="1" customWidth="1"/>
    <col min="3846" max="3846" width="8.140625" style="1399" bestFit="1" customWidth="1"/>
    <col min="3847" max="3847" width="8.42578125" style="1399" bestFit="1" customWidth="1"/>
    <col min="3848" max="3848" width="8.5703125" style="1399" bestFit="1" customWidth="1"/>
    <col min="3849" max="3852" width="9.85546875" style="1399" bestFit="1" customWidth="1"/>
    <col min="3853" max="3854" width="9.28515625" style="1399" customWidth="1"/>
    <col min="3855" max="4096" width="9.140625" style="1399"/>
    <col min="4097" max="4097" width="35.85546875" style="1399" customWidth="1"/>
    <col min="4098" max="4098" width="9.85546875" style="1399" bestFit="1" customWidth="1"/>
    <col min="4099" max="4099" width="9.7109375" style="1399" bestFit="1" customWidth="1"/>
    <col min="4100" max="4100" width="8.42578125" style="1399" bestFit="1" customWidth="1"/>
    <col min="4101" max="4101" width="8.5703125" style="1399" bestFit="1" customWidth="1"/>
    <col min="4102" max="4102" width="8.140625" style="1399" bestFit="1" customWidth="1"/>
    <col min="4103" max="4103" width="8.42578125" style="1399" bestFit="1" customWidth="1"/>
    <col min="4104" max="4104" width="8.5703125" style="1399" bestFit="1" customWidth="1"/>
    <col min="4105" max="4108" width="9.85546875" style="1399" bestFit="1" customWidth="1"/>
    <col min="4109" max="4110" width="9.28515625" style="1399" customWidth="1"/>
    <col min="4111" max="4352" width="9.140625" style="1399"/>
    <col min="4353" max="4353" width="35.85546875" style="1399" customWidth="1"/>
    <col min="4354" max="4354" width="9.85546875" style="1399" bestFit="1" customWidth="1"/>
    <col min="4355" max="4355" width="9.7109375" style="1399" bestFit="1" customWidth="1"/>
    <col min="4356" max="4356" width="8.42578125" style="1399" bestFit="1" customWidth="1"/>
    <col min="4357" max="4357" width="8.5703125" style="1399" bestFit="1" customWidth="1"/>
    <col min="4358" max="4358" width="8.140625" style="1399" bestFit="1" customWidth="1"/>
    <col min="4359" max="4359" width="8.42578125" style="1399" bestFit="1" customWidth="1"/>
    <col min="4360" max="4360" width="8.5703125" style="1399" bestFit="1" customWidth="1"/>
    <col min="4361" max="4364" width="9.85546875" style="1399" bestFit="1" customWidth="1"/>
    <col min="4365" max="4366" width="9.28515625" style="1399" customWidth="1"/>
    <col min="4367" max="4608" width="9.140625" style="1399"/>
    <col min="4609" max="4609" width="35.85546875" style="1399" customWidth="1"/>
    <col min="4610" max="4610" width="9.85546875" style="1399" bestFit="1" customWidth="1"/>
    <col min="4611" max="4611" width="9.7109375" style="1399" bestFit="1" customWidth="1"/>
    <col min="4612" max="4612" width="8.42578125" style="1399" bestFit="1" customWidth="1"/>
    <col min="4613" max="4613" width="8.5703125" style="1399" bestFit="1" customWidth="1"/>
    <col min="4614" max="4614" width="8.140625" style="1399" bestFit="1" customWidth="1"/>
    <col min="4615" max="4615" width="8.42578125" style="1399" bestFit="1" customWidth="1"/>
    <col min="4616" max="4616" width="8.5703125" style="1399" bestFit="1" customWidth="1"/>
    <col min="4617" max="4620" width="9.85546875" style="1399" bestFit="1" customWidth="1"/>
    <col min="4621" max="4622" width="9.28515625" style="1399" customWidth="1"/>
    <col min="4623" max="4864" width="9.140625" style="1399"/>
    <col min="4865" max="4865" width="35.85546875" style="1399" customWidth="1"/>
    <col min="4866" max="4866" width="9.85546875" style="1399" bestFit="1" customWidth="1"/>
    <col min="4867" max="4867" width="9.7109375" style="1399" bestFit="1" customWidth="1"/>
    <col min="4868" max="4868" width="8.42578125" style="1399" bestFit="1" customWidth="1"/>
    <col min="4869" max="4869" width="8.5703125" style="1399" bestFit="1" customWidth="1"/>
    <col min="4870" max="4870" width="8.140625" style="1399" bestFit="1" customWidth="1"/>
    <col min="4871" max="4871" width="8.42578125" style="1399" bestFit="1" customWidth="1"/>
    <col min="4872" max="4872" width="8.5703125" style="1399" bestFit="1" customWidth="1"/>
    <col min="4873" max="4876" width="9.85546875" style="1399" bestFit="1" customWidth="1"/>
    <col min="4877" max="4878" width="9.28515625" style="1399" customWidth="1"/>
    <col min="4879" max="5120" width="9.140625" style="1399"/>
    <col min="5121" max="5121" width="35.85546875" style="1399" customWidth="1"/>
    <col min="5122" max="5122" width="9.85546875" style="1399" bestFit="1" customWidth="1"/>
    <col min="5123" max="5123" width="9.7109375" style="1399" bestFit="1" customWidth="1"/>
    <col min="5124" max="5124" width="8.42578125" style="1399" bestFit="1" customWidth="1"/>
    <col min="5125" max="5125" width="8.5703125" style="1399" bestFit="1" customWidth="1"/>
    <col min="5126" max="5126" width="8.140625" style="1399" bestFit="1" customWidth="1"/>
    <col min="5127" max="5127" width="8.42578125" style="1399" bestFit="1" customWidth="1"/>
    <col min="5128" max="5128" width="8.5703125" style="1399" bestFit="1" customWidth="1"/>
    <col min="5129" max="5132" width="9.85546875" style="1399" bestFit="1" customWidth="1"/>
    <col min="5133" max="5134" width="9.28515625" style="1399" customWidth="1"/>
    <col min="5135" max="5376" width="9.140625" style="1399"/>
    <col min="5377" max="5377" width="35.85546875" style="1399" customWidth="1"/>
    <col min="5378" max="5378" width="9.85546875" style="1399" bestFit="1" customWidth="1"/>
    <col min="5379" max="5379" width="9.7109375" style="1399" bestFit="1" customWidth="1"/>
    <col min="5380" max="5380" width="8.42578125" style="1399" bestFit="1" customWidth="1"/>
    <col min="5381" max="5381" width="8.5703125" style="1399" bestFit="1" customWidth="1"/>
    <col min="5382" max="5382" width="8.140625" style="1399" bestFit="1" customWidth="1"/>
    <col min="5383" max="5383" width="8.42578125" style="1399" bestFit="1" customWidth="1"/>
    <col min="5384" max="5384" width="8.5703125" style="1399" bestFit="1" customWidth="1"/>
    <col min="5385" max="5388" width="9.85546875" style="1399" bestFit="1" customWidth="1"/>
    <col min="5389" max="5390" width="9.28515625" style="1399" customWidth="1"/>
    <col min="5391" max="5632" width="9.140625" style="1399"/>
    <col min="5633" max="5633" width="35.85546875" style="1399" customWidth="1"/>
    <col min="5634" max="5634" width="9.85546875" style="1399" bestFit="1" customWidth="1"/>
    <col min="5635" max="5635" width="9.7109375" style="1399" bestFit="1" customWidth="1"/>
    <col min="5636" max="5636" width="8.42578125" style="1399" bestFit="1" customWidth="1"/>
    <col min="5637" max="5637" width="8.5703125" style="1399" bestFit="1" customWidth="1"/>
    <col min="5638" max="5638" width="8.140625" style="1399" bestFit="1" customWidth="1"/>
    <col min="5639" max="5639" width="8.42578125" style="1399" bestFit="1" customWidth="1"/>
    <col min="5640" max="5640" width="8.5703125" style="1399" bestFit="1" customWidth="1"/>
    <col min="5641" max="5644" width="9.85546875" style="1399" bestFit="1" customWidth="1"/>
    <col min="5645" max="5646" width="9.28515625" style="1399" customWidth="1"/>
    <col min="5647" max="5888" width="9.140625" style="1399"/>
    <col min="5889" max="5889" width="35.85546875" style="1399" customWidth="1"/>
    <col min="5890" max="5890" width="9.85546875" style="1399" bestFit="1" customWidth="1"/>
    <col min="5891" max="5891" width="9.7109375" style="1399" bestFit="1" customWidth="1"/>
    <col min="5892" max="5892" width="8.42578125" style="1399" bestFit="1" customWidth="1"/>
    <col min="5893" max="5893" width="8.5703125" style="1399" bestFit="1" customWidth="1"/>
    <col min="5894" max="5894" width="8.140625" style="1399" bestFit="1" customWidth="1"/>
    <col min="5895" max="5895" width="8.42578125" style="1399" bestFit="1" customWidth="1"/>
    <col min="5896" max="5896" width="8.5703125" style="1399" bestFit="1" customWidth="1"/>
    <col min="5897" max="5900" width="9.85546875" style="1399" bestFit="1" customWidth="1"/>
    <col min="5901" max="5902" width="9.28515625" style="1399" customWidth="1"/>
    <col min="5903" max="6144" width="9.140625" style="1399"/>
    <col min="6145" max="6145" width="35.85546875" style="1399" customWidth="1"/>
    <col min="6146" max="6146" width="9.85546875" style="1399" bestFit="1" customWidth="1"/>
    <col min="6147" max="6147" width="9.7109375" style="1399" bestFit="1" customWidth="1"/>
    <col min="6148" max="6148" width="8.42578125" style="1399" bestFit="1" customWidth="1"/>
    <col min="6149" max="6149" width="8.5703125" style="1399" bestFit="1" customWidth="1"/>
    <col min="6150" max="6150" width="8.140625" style="1399" bestFit="1" customWidth="1"/>
    <col min="6151" max="6151" width="8.42578125" style="1399" bestFit="1" customWidth="1"/>
    <col min="6152" max="6152" width="8.5703125" style="1399" bestFit="1" customWidth="1"/>
    <col min="6153" max="6156" width="9.85546875" style="1399" bestFit="1" customWidth="1"/>
    <col min="6157" max="6158" width="9.28515625" style="1399" customWidth="1"/>
    <col min="6159" max="6400" width="9.140625" style="1399"/>
    <col min="6401" max="6401" width="35.85546875" style="1399" customWidth="1"/>
    <col min="6402" max="6402" width="9.85546875" style="1399" bestFit="1" customWidth="1"/>
    <col min="6403" max="6403" width="9.7109375" style="1399" bestFit="1" customWidth="1"/>
    <col min="6404" max="6404" width="8.42578125" style="1399" bestFit="1" customWidth="1"/>
    <col min="6405" max="6405" width="8.5703125" style="1399" bestFit="1" customWidth="1"/>
    <col min="6406" max="6406" width="8.140625" style="1399" bestFit="1" customWidth="1"/>
    <col min="6407" max="6407" width="8.42578125" style="1399" bestFit="1" customWidth="1"/>
    <col min="6408" max="6408" width="8.5703125" style="1399" bestFit="1" customWidth="1"/>
    <col min="6409" max="6412" width="9.85546875" style="1399" bestFit="1" customWidth="1"/>
    <col min="6413" max="6414" width="9.28515625" style="1399" customWidth="1"/>
    <col min="6415" max="6656" width="9.140625" style="1399"/>
    <col min="6657" max="6657" width="35.85546875" style="1399" customWidth="1"/>
    <col min="6658" max="6658" width="9.85546875" style="1399" bestFit="1" customWidth="1"/>
    <col min="6659" max="6659" width="9.7109375" style="1399" bestFit="1" customWidth="1"/>
    <col min="6660" max="6660" width="8.42578125" style="1399" bestFit="1" customWidth="1"/>
    <col min="6661" max="6661" width="8.5703125" style="1399" bestFit="1" customWidth="1"/>
    <col min="6662" max="6662" width="8.140625" style="1399" bestFit="1" customWidth="1"/>
    <col min="6663" max="6663" width="8.42578125" style="1399" bestFit="1" customWidth="1"/>
    <col min="6664" max="6664" width="8.5703125" style="1399" bestFit="1" customWidth="1"/>
    <col min="6665" max="6668" width="9.85546875" style="1399" bestFit="1" customWidth="1"/>
    <col min="6669" max="6670" width="9.28515625" style="1399" customWidth="1"/>
    <col min="6671" max="6912" width="9.140625" style="1399"/>
    <col min="6913" max="6913" width="35.85546875" style="1399" customWidth="1"/>
    <col min="6914" max="6914" width="9.85546875" style="1399" bestFit="1" customWidth="1"/>
    <col min="6915" max="6915" width="9.7109375" style="1399" bestFit="1" customWidth="1"/>
    <col min="6916" max="6916" width="8.42578125" style="1399" bestFit="1" customWidth="1"/>
    <col min="6917" max="6917" width="8.5703125" style="1399" bestFit="1" customWidth="1"/>
    <col min="6918" max="6918" width="8.140625" style="1399" bestFit="1" customWidth="1"/>
    <col min="6919" max="6919" width="8.42578125" style="1399" bestFit="1" customWidth="1"/>
    <col min="6920" max="6920" width="8.5703125" style="1399" bestFit="1" customWidth="1"/>
    <col min="6921" max="6924" width="9.85546875" style="1399" bestFit="1" customWidth="1"/>
    <col min="6925" max="6926" width="9.28515625" style="1399" customWidth="1"/>
    <col min="6927" max="7168" width="9.140625" style="1399"/>
    <col min="7169" max="7169" width="35.85546875" style="1399" customWidth="1"/>
    <col min="7170" max="7170" width="9.85546875" style="1399" bestFit="1" customWidth="1"/>
    <col min="7171" max="7171" width="9.7109375" style="1399" bestFit="1" customWidth="1"/>
    <col min="7172" max="7172" width="8.42578125" style="1399" bestFit="1" customWidth="1"/>
    <col min="7173" max="7173" width="8.5703125" style="1399" bestFit="1" customWidth="1"/>
    <col min="7174" max="7174" width="8.140625" style="1399" bestFit="1" customWidth="1"/>
    <col min="7175" max="7175" width="8.42578125" style="1399" bestFit="1" customWidth="1"/>
    <col min="7176" max="7176" width="8.5703125" style="1399" bestFit="1" customWidth="1"/>
    <col min="7177" max="7180" width="9.85546875" style="1399" bestFit="1" customWidth="1"/>
    <col min="7181" max="7182" width="9.28515625" style="1399" customWidth="1"/>
    <col min="7183" max="7424" width="9.140625" style="1399"/>
    <col min="7425" max="7425" width="35.85546875" style="1399" customWidth="1"/>
    <col min="7426" max="7426" width="9.85546875" style="1399" bestFit="1" customWidth="1"/>
    <col min="7427" max="7427" width="9.7109375" style="1399" bestFit="1" customWidth="1"/>
    <col min="7428" max="7428" width="8.42578125" style="1399" bestFit="1" customWidth="1"/>
    <col min="7429" max="7429" width="8.5703125" style="1399" bestFit="1" customWidth="1"/>
    <col min="7430" max="7430" width="8.140625" style="1399" bestFit="1" customWidth="1"/>
    <col min="7431" max="7431" width="8.42578125" style="1399" bestFit="1" customWidth="1"/>
    <col min="7432" max="7432" width="8.5703125" style="1399" bestFit="1" customWidth="1"/>
    <col min="7433" max="7436" width="9.85546875" style="1399" bestFit="1" customWidth="1"/>
    <col min="7437" max="7438" width="9.28515625" style="1399" customWidth="1"/>
    <col min="7439" max="7680" width="9.140625" style="1399"/>
    <col min="7681" max="7681" width="35.85546875" style="1399" customWidth="1"/>
    <col min="7682" max="7682" width="9.85546875" style="1399" bestFit="1" customWidth="1"/>
    <col min="7683" max="7683" width="9.7109375" style="1399" bestFit="1" customWidth="1"/>
    <col min="7684" max="7684" width="8.42578125" style="1399" bestFit="1" customWidth="1"/>
    <col min="7685" max="7685" width="8.5703125" style="1399" bestFit="1" customWidth="1"/>
    <col min="7686" max="7686" width="8.140625" style="1399" bestFit="1" customWidth="1"/>
    <col min="7687" max="7687" width="8.42578125" style="1399" bestFit="1" customWidth="1"/>
    <col min="7688" max="7688" width="8.5703125" style="1399" bestFit="1" customWidth="1"/>
    <col min="7689" max="7692" width="9.85546875" style="1399" bestFit="1" customWidth="1"/>
    <col min="7693" max="7694" width="9.28515625" style="1399" customWidth="1"/>
    <col min="7695" max="7936" width="9.140625" style="1399"/>
    <col min="7937" max="7937" width="35.85546875" style="1399" customWidth="1"/>
    <col min="7938" max="7938" width="9.85546875" style="1399" bestFit="1" customWidth="1"/>
    <col min="7939" max="7939" width="9.7109375" style="1399" bestFit="1" customWidth="1"/>
    <col min="7940" max="7940" width="8.42578125" style="1399" bestFit="1" customWidth="1"/>
    <col min="7941" max="7941" width="8.5703125" style="1399" bestFit="1" customWidth="1"/>
    <col min="7942" max="7942" width="8.140625" style="1399" bestFit="1" customWidth="1"/>
    <col min="7943" max="7943" width="8.42578125" style="1399" bestFit="1" customWidth="1"/>
    <col min="7944" max="7944" width="8.5703125" style="1399" bestFit="1" customWidth="1"/>
    <col min="7945" max="7948" width="9.85546875" style="1399" bestFit="1" customWidth="1"/>
    <col min="7949" max="7950" width="9.28515625" style="1399" customWidth="1"/>
    <col min="7951" max="8192" width="9.140625" style="1399"/>
    <col min="8193" max="8193" width="35.85546875" style="1399" customWidth="1"/>
    <col min="8194" max="8194" width="9.85546875" style="1399" bestFit="1" customWidth="1"/>
    <col min="8195" max="8195" width="9.7109375" style="1399" bestFit="1" customWidth="1"/>
    <col min="8196" max="8196" width="8.42578125" style="1399" bestFit="1" customWidth="1"/>
    <col min="8197" max="8197" width="8.5703125" style="1399" bestFit="1" customWidth="1"/>
    <col min="8198" max="8198" width="8.140625" style="1399" bestFit="1" customWidth="1"/>
    <col min="8199" max="8199" width="8.42578125" style="1399" bestFit="1" customWidth="1"/>
    <col min="8200" max="8200" width="8.5703125" style="1399" bestFit="1" customWidth="1"/>
    <col min="8201" max="8204" width="9.85546875" style="1399" bestFit="1" customWidth="1"/>
    <col min="8205" max="8206" width="9.28515625" style="1399" customWidth="1"/>
    <col min="8207" max="8448" width="9.140625" style="1399"/>
    <col min="8449" max="8449" width="35.85546875" style="1399" customWidth="1"/>
    <col min="8450" max="8450" width="9.85546875" style="1399" bestFit="1" customWidth="1"/>
    <col min="8451" max="8451" width="9.7109375" style="1399" bestFit="1" customWidth="1"/>
    <col min="8452" max="8452" width="8.42578125" style="1399" bestFit="1" customWidth="1"/>
    <col min="8453" max="8453" width="8.5703125" style="1399" bestFit="1" customWidth="1"/>
    <col min="8454" max="8454" width="8.140625" style="1399" bestFit="1" customWidth="1"/>
    <col min="8455" max="8455" width="8.42578125" style="1399" bestFit="1" customWidth="1"/>
    <col min="8456" max="8456" width="8.5703125" style="1399" bestFit="1" customWidth="1"/>
    <col min="8457" max="8460" width="9.85546875" style="1399" bestFit="1" customWidth="1"/>
    <col min="8461" max="8462" width="9.28515625" style="1399" customWidth="1"/>
    <col min="8463" max="8704" width="9.140625" style="1399"/>
    <col min="8705" max="8705" width="35.85546875" style="1399" customWidth="1"/>
    <col min="8706" max="8706" width="9.85546875" style="1399" bestFit="1" customWidth="1"/>
    <col min="8707" max="8707" width="9.7109375" style="1399" bestFit="1" customWidth="1"/>
    <col min="8708" max="8708" width="8.42578125" style="1399" bestFit="1" customWidth="1"/>
    <col min="8709" max="8709" width="8.5703125" style="1399" bestFit="1" customWidth="1"/>
    <col min="8710" max="8710" width="8.140625" style="1399" bestFit="1" customWidth="1"/>
    <col min="8711" max="8711" width="8.42578125" style="1399" bestFit="1" customWidth="1"/>
    <col min="8712" max="8712" width="8.5703125" style="1399" bestFit="1" customWidth="1"/>
    <col min="8713" max="8716" width="9.85546875" style="1399" bestFit="1" customWidth="1"/>
    <col min="8717" max="8718" width="9.28515625" style="1399" customWidth="1"/>
    <col min="8719" max="8960" width="9.140625" style="1399"/>
    <col min="8961" max="8961" width="35.85546875" style="1399" customWidth="1"/>
    <col min="8962" max="8962" width="9.85546875" style="1399" bestFit="1" customWidth="1"/>
    <col min="8963" max="8963" width="9.7109375" style="1399" bestFit="1" customWidth="1"/>
    <col min="8964" max="8964" width="8.42578125" style="1399" bestFit="1" customWidth="1"/>
    <col min="8965" max="8965" width="8.5703125" style="1399" bestFit="1" customWidth="1"/>
    <col min="8966" max="8966" width="8.140625" style="1399" bestFit="1" customWidth="1"/>
    <col min="8967" max="8967" width="8.42578125" style="1399" bestFit="1" customWidth="1"/>
    <col min="8968" max="8968" width="8.5703125" style="1399" bestFit="1" customWidth="1"/>
    <col min="8969" max="8972" width="9.85546875" style="1399" bestFit="1" customWidth="1"/>
    <col min="8973" max="8974" width="9.28515625" style="1399" customWidth="1"/>
    <col min="8975" max="9216" width="9.140625" style="1399"/>
    <col min="9217" max="9217" width="35.85546875" style="1399" customWidth="1"/>
    <col min="9218" max="9218" width="9.85546875" style="1399" bestFit="1" customWidth="1"/>
    <col min="9219" max="9219" width="9.7109375" style="1399" bestFit="1" customWidth="1"/>
    <col min="9220" max="9220" width="8.42578125" style="1399" bestFit="1" customWidth="1"/>
    <col min="9221" max="9221" width="8.5703125" style="1399" bestFit="1" customWidth="1"/>
    <col min="9222" max="9222" width="8.140625" style="1399" bestFit="1" customWidth="1"/>
    <col min="9223" max="9223" width="8.42578125" style="1399" bestFit="1" customWidth="1"/>
    <col min="9224" max="9224" width="8.5703125" style="1399" bestFit="1" customWidth="1"/>
    <col min="9225" max="9228" width="9.85546875" style="1399" bestFit="1" customWidth="1"/>
    <col min="9229" max="9230" width="9.28515625" style="1399" customWidth="1"/>
    <col min="9231" max="9472" width="9.140625" style="1399"/>
    <col min="9473" max="9473" width="35.85546875" style="1399" customWidth="1"/>
    <col min="9474" max="9474" width="9.85546875" style="1399" bestFit="1" customWidth="1"/>
    <col min="9475" max="9475" width="9.7109375" style="1399" bestFit="1" customWidth="1"/>
    <col min="9476" max="9476" width="8.42578125" style="1399" bestFit="1" customWidth="1"/>
    <col min="9477" max="9477" width="8.5703125" style="1399" bestFit="1" customWidth="1"/>
    <col min="9478" max="9478" width="8.140625" style="1399" bestFit="1" customWidth="1"/>
    <col min="9479" max="9479" width="8.42578125" style="1399" bestFit="1" customWidth="1"/>
    <col min="9480" max="9480" width="8.5703125" style="1399" bestFit="1" customWidth="1"/>
    <col min="9481" max="9484" width="9.85546875" style="1399" bestFit="1" customWidth="1"/>
    <col min="9485" max="9486" width="9.28515625" style="1399" customWidth="1"/>
    <col min="9487" max="9728" width="9.140625" style="1399"/>
    <col min="9729" max="9729" width="35.85546875" style="1399" customWidth="1"/>
    <col min="9730" max="9730" width="9.85546875" style="1399" bestFit="1" customWidth="1"/>
    <col min="9731" max="9731" width="9.7109375" style="1399" bestFit="1" customWidth="1"/>
    <col min="9732" max="9732" width="8.42578125" style="1399" bestFit="1" customWidth="1"/>
    <col min="9733" max="9733" width="8.5703125" style="1399" bestFit="1" customWidth="1"/>
    <col min="9734" max="9734" width="8.140625" style="1399" bestFit="1" customWidth="1"/>
    <col min="9735" max="9735" width="8.42578125" style="1399" bestFit="1" customWidth="1"/>
    <col min="9736" max="9736" width="8.5703125" style="1399" bestFit="1" customWidth="1"/>
    <col min="9737" max="9740" width="9.85546875" style="1399" bestFit="1" customWidth="1"/>
    <col min="9741" max="9742" width="9.28515625" style="1399" customWidth="1"/>
    <col min="9743" max="9984" width="9.140625" style="1399"/>
    <col min="9985" max="9985" width="35.85546875" style="1399" customWidth="1"/>
    <col min="9986" max="9986" width="9.85546875" style="1399" bestFit="1" customWidth="1"/>
    <col min="9987" max="9987" width="9.7109375" style="1399" bestFit="1" customWidth="1"/>
    <col min="9988" max="9988" width="8.42578125" style="1399" bestFit="1" customWidth="1"/>
    <col min="9989" max="9989" width="8.5703125" style="1399" bestFit="1" customWidth="1"/>
    <col min="9990" max="9990" width="8.140625" style="1399" bestFit="1" customWidth="1"/>
    <col min="9991" max="9991" width="8.42578125" style="1399" bestFit="1" customWidth="1"/>
    <col min="9992" max="9992" width="8.5703125" style="1399" bestFit="1" customWidth="1"/>
    <col min="9993" max="9996" width="9.85546875" style="1399" bestFit="1" customWidth="1"/>
    <col min="9997" max="9998" width="9.28515625" style="1399" customWidth="1"/>
    <col min="9999" max="10240" width="9.140625" style="1399"/>
    <col min="10241" max="10241" width="35.85546875" style="1399" customWidth="1"/>
    <col min="10242" max="10242" width="9.85546875" style="1399" bestFit="1" customWidth="1"/>
    <col min="10243" max="10243" width="9.7109375" style="1399" bestFit="1" customWidth="1"/>
    <col min="10244" max="10244" width="8.42578125" style="1399" bestFit="1" customWidth="1"/>
    <col min="10245" max="10245" width="8.5703125" style="1399" bestFit="1" customWidth="1"/>
    <col min="10246" max="10246" width="8.140625" style="1399" bestFit="1" customWidth="1"/>
    <col min="10247" max="10247" width="8.42578125" style="1399" bestFit="1" customWidth="1"/>
    <col min="10248" max="10248" width="8.5703125" style="1399" bestFit="1" customWidth="1"/>
    <col min="10249" max="10252" width="9.85546875" style="1399" bestFit="1" customWidth="1"/>
    <col min="10253" max="10254" width="9.28515625" style="1399" customWidth="1"/>
    <col min="10255" max="10496" width="9.140625" style="1399"/>
    <col min="10497" max="10497" width="35.85546875" style="1399" customWidth="1"/>
    <col min="10498" max="10498" width="9.85546875" style="1399" bestFit="1" customWidth="1"/>
    <col min="10499" max="10499" width="9.7109375" style="1399" bestFit="1" customWidth="1"/>
    <col min="10500" max="10500" width="8.42578125" style="1399" bestFit="1" customWidth="1"/>
    <col min="10501" max="10501" width="8.5703125" style="1399" bestFit="1" customWidth="1"/>
    <col min="10502" max="10502" width="8.140625" style="1399" bestFit="1" customWidth="1"/>
    <col min="10503" max="10503" width="8.42578125" style="1399" bestFit="1" customWidth="1"/>
    <col min="10504" max="10504" width="8.5703125" style="1399" bestFit="1" customWidth="1"/>
    <col min="10505" max="10508" width="9.85546875" style="1399" bestFit="1" customWidth="1"/>
    <col min="10509" max="10510" width="9.28515625" style="1399" customWidth="1"/>
    <col min="10511" max="10752" width="9.140625" style="1399"/>
    <col min="10753" max="10753" width="35.85546875" style="1399" customWidth="1"/>
    <col min="10754" max="10754" width="9.85546875" style="1399" bestFit="1" customWidth="1"/>
    <col min="10755" max="10755" width="9.7109375" style="1399" bestFit="1" customWidth="1"/>
    <col min="10756" max="10756" width="8.42578125" style="1399" bestFit="1" customWidth="1"/>
    <col min="10757" max="10757" width="8.5703125" style="1399" bestFit="1" customWidth="1"/>
    <col min="10758" max="10758" width="8.140625" style="1399" bestFit="1" customWidth="1"/>
    <col min="10759" max="10759" width="8.42578125" style="1399" bestFit="1" customWidth="1"/>
    <col min="10760" max="10760" width="8.5703125" style="1399" bestFit="1" customWidth="1"/>
    <col min="10761" max="10764" width="9.85546875" style="1399" bestFit="1" customWidth="1"/>
    <col min="10765" max="10766" width="9.28515625" style="1399" customWidth="1"/>
    <col min="10767" max="11008" width="9.140625" style="1399"/>
    <col min="11009" max="11009" width="35.85546875" style="1399" customWidth="1"/>
    <col min="11010" max="11010" width="9.85546875" style="1399" bestFit="1" customWidth="1"/>
    <col min="11011" max="11011" width="9.7109375" style="1399" bestFit="1" customWidth="1"/>
    <col min="11012" max="11012" width="8.42578125" style="1399" bestFit="1" customWidth="1"/>
    <col min="11013" max="11013" width="8.5703125" style="1399" bestFit="1" customWidth="1"/>
    <col min="11014" max="11014" width="8.140625" style="1399" bestFit="1" customWidth="1"/>
    <col min="11015" max="11015" width="8.42578125" style="1399" bestFit="1" customWidth="1"/>
    <col min="11016" max="11016" width="8.5703125" style="1399" bestFit="1" customWidth="1"/>
    <col min="11017" max="11020" width="9.85546875" style="1399" bestFit="1" customWidth="1"/>
    <col min="11021" max="11022" width="9.28515625" style="1399" customWidth="1"/>
    <col min="11023" max="11264" width="9.140625" style="1399"/>
    <col min="11265" max="11265" width="35.85546875" style="1399" customWidth="1"/>
    <col min="11266" max="11266" width="9.85546875" style="1399" bestFit="1" customWidth="1"/>
    <col min="11267" max="11267" width="9.7109375" style="1399" bestFit="1" customWidth="1"/>
    <col min="11268" max="11268" width="8.42578125" style="1399" bestFit="1" customWidth="1"/>
    <col min="11269" max="11269" width="8.5703125" style="1399" bestFit="1" customWidth="1"/>
    <col min="11270" max="11270" width="8.140625" style="1399" bestFit="1" customWidth="1"/>
    <col min="11271" max="11271" width="8.42578125" style="1399" bestFit="1" customWidth="1"/>
    <col min="11272" max="11272" width="8.5703125" style="1399" bestFit="1" customWidth="1"/>
    <col min="11273" max="11276" width="9.85546875" style="1399" bestFit="1" customWidth="1"/>
    <col min="11277" max="11278" width="9.28515625" style="1399" customWidth="1"/>
    <col min="11279" max="11520" width="9.140625" style="1399"/>
    <col min="11521" max="11521" width="35.85546875" style="1399" customWidth="1"/>
    <col min="11522" max="11522" width="9.85546875" style="1399" bestFit="1" customWidth="1"/>
    <col min="11523" max="11523" width="9.7109375" style="1399" bestFit="1" customWidth="1"/>
    <col min="11524" max="11524" width="8.42578125" style="1399" bestFit="1" customWidth="1"/>
    <col min="11525" max="11525" width="8.5703125" style="1399" bestFit="1" customWidth="1"/>
    <col min="11526" max="11526" width="8.140625" style="1399" bestFit="1" customWidth="1"/>
    <col min="11527" max="11527" width="8.42578125" style="1399" bestFit="1" customWidth="1"/>
    <col min="11528" max="11528" width="8.5703125" style="1399" bestFit="1" customWidth="1"/>
    <col min="11529" max="11532" width="9.85546875" style="1399" bestFit="1" customWidth="1"/>
    <col min="11533" max="11534" width="9.28515625" style="1399" customWidth="1"/>
    <col min="11535" max="11776" width="9.140625" style="1399"/>
    <col min="11777" max="11777" width="35.85546875" style="1399" customWidth="1"/>
    <col min="11778" max="11778" width="9.85546875" style="1399" bestFit="1" customWidth="1"/>
    <col min="11779" max="11779" width="9.7109375" style="1399" bestFit="1" customWidth="1"/>
    <col min="11780" max="11780" width="8.42578125" style="1399" bestFit="1" customWidth="1"/>
    <col min="11781" max="11781" width="8.5703125" style="1399" bestFit="1" customWidth="1"/>
    <col min="11782" max="11782" width="8.140625" style="1399" bestFit="1" customWidth="1"/>
    <col min="11783" max="11783" width="8.42578125" style="1399" bestFit="1" customWidth="1"/>
    <col min="11784" max="11784" width="8.5703125" style="1399" bestFit="1" customWidth="1"/>
    <col min="11785" max="11788" width="9.85546875" style="1399" bestFit="1" customWidth="1"/>
    <col min="11789" max="11790" width="9.28515625" style="1399" customWidth="1"/>
    <col min="11791" max="12032" width="9.140625" style="1399"/>
    <col min="12033" max="12033" width="35.85546875" style="1399" customWidth="1"/>
    <col min="12034" max="12034" width="9.85546875" style="1399" bestFit="1" customWidth="1"/>
    <col min="12035" max="12035" width="9.7109375" style="1399" bestFit="1" customWidth="1"/>
    <col min="12036" max="12036" width="8.42578125" style="1399" bestFit="1" customWidth="1"/>
    <col min="12037" max="12037" width="8.5703125" style="1399" bestFit="1" customWidth="1"/>
    <col min="12038" max="12038" width="8.140625" style="1399" bestFit="1" customWidth="1"/>
    <col min="12039" max="12039" width="8.42578125" style="1399" bestFit="1" customWidth="1"/>
    <col min="12040" max="12040" width="8.5703125" style="1399" bestFit="1" customWidth="1"/>
    <col min="12041" max="12044" width="9.85546875" style="1399" bestFit="1" customWidth="1"/>
    <col min="12045" max="12046" width="9.28515625" style="1399" customWidth="1"/>
    <col min="12047" max="12288" width="9.140625" style="1399"/>
    <col min="12289" max="12289" width="35.85546875" style="1399" customWidth="1"/>
    <col min="12290" max="12290" width="9.85546875" style="1399" bestFit="1" customWidth="1"/>
    <col min="12291" max="12291" width="9.7109375" style="1399" bestFit="1" customWidth="1"/>
    <col min="12292" max="12292" width="8.42578125" style="1399" bestFit="1" customWidth="1"/>
    <col min="12293" max="12293" width="8.5703125" style="1399" bestFit="1" customWidth="1"/>
    <col min="12294" max="12294" width="8.140625" style="1399" bestFit="1" customWidth="1"/>
    <col min="12295" max="12295" width="8.42578125" style="1399" bestFit="1" customWidth="1"/>
    <col min="12296" max="12296" width="8.5703125" style="1399" bestFit="1" customWidth="1"/>
    <col min="12297" max="12300" width="9.85546875" style="1399" bestFit="1" customWidth="1"/>
    <col min="12301" max="12302" width="9.28515625" style="1399" customWidth="1"/>
    <col min="12303" max="12544" width="9.140625" style="1399"/>
    <col min="12545" max="12545" width="35.85546875" style="1399" customWidth="1"/>
    <col min="12546" max="12546" width="9.85546875" style="1399" bestFit="1" customWidth="1"/>
    <col min="12547" max="12547" width="9.7109375" style="1399" bestFit="1" customWidth="1"/>
    <col min="12548" max="12548" width="8.42578125" style="1399" bestFit="1" customWidth="1"/>
    <col min="12549" max="12549" width="8.5703125" style="1399" bestFit="1" customWidth="1"/>
    <col min="12550" max="12550" width="8.140625" style="1399" bestFit="1" customWidth="1"/>
    <col min="12551" max="12551" width="8.42578125" style="1399" bestFit="1" customWidth="1"/>
    <col min="12552" max="12552" width="8.5703125" style="1399" bestFit="1" customWidth="1"/>
    <col min="12553" max="12556" width="9.85546875" style="1399" bestFit="1" customWidth="1"/>
    <col min="12557" max="12558" width="9.28515625" style="1399" customWidth="1"/>
    <col min="12559" max="12800" width="9.140625" style="1399"/>
    <col min="12801" max="12801" width="35.85546875" style="1399" customWidth="1"/>
    <col min="12802" max="12802" width="9.85546875" style="1399" bestFit="1" customWidth="1"/>
    <col min="12803" max="12803" width="9.7109375" style="1399" bestFit="1" customWidth="1"/>
    <col min="12804" max="12804" width="8.42578125" style="1399" bestFit="1" customWidth="1"/>
    <col min="12805" max="12805" width="8.5703125" style="1399" bestFit="1" customWidth="1"/>
    <col min="12806" max="12806" width="8.140625" style="1399" bestFit="1" customWidth="1"/>
    <col min="12807" max="12807" width="8.42578125" style="1399" bestFit="1" customWidth="1"/>
    <col min="12808" max="12808" width="8.5703125" style="1399" bestFit="1" customWidth="1"/>
    <col min="12809" max="12812" width="9.85546875" style="1399" bestFit="1" customWidth="1"/>
    <col min="12813" max="12814" width="9.28515625" style="1399" customWidth="1"/>
    <col min="12815" max="13056" width="9.140625" style="1399"/>
    <col min="13057" max="13057" width="35.85546875" style="1399" customWidth="1"/>
    <col min="13058" max="13058" width="9.85546875" style="1399" bestFit="1" customWidth="1"/>
    <col min="13059" max="13059" width="9.7109375" style="1399" bestFit="1" customWidth="1"/>
    <col min="13060" max="13060" width="8.42578125" style="1399" bestFit="1" customWidth="1"/>
    <col min="13061" max="13061" width="8.5703125" style="1399" bestFit="1" customWidth="1"/>
    <col min="13062" max="13062" width="8.140625" style="1399" bestFit="1" customWidth="1"/>
    <col min="13063" max="13063" width="8.42578125" style="1399" bestFit="1" customWidth="1"/>
    <col min="13064" max="13064" width="8.5703125" style="1399" bestFit="1" customWidth="1"/>
    <col min="13065" max="13068" width="9.85546875" style="1399" bestFit="1" customWidth="1"/>
    <col min="13069" max="13070" width="9.28515625" style="1399" customWidth="1"/>
    <col min="13071" max="13312" width="9.140625" style="1399"/>
    <col min="13313" max="13313" width="35.85546875" style="1399" customWidth="1"/>
    <col min="13314" max="13314" width="9.85546875" style="1399" bestFit="1" customWidth="1"/>
    <col min="13315" max="13315" width="9.7109375" style="1399" bestFit="1" customWidth="1"/>
    <col min="13316" max="13316" width="8.42578125" style="1399" bestFit="1" customWidth="1"/>
    <col min="13317" max="13317" width="8.5703125" style="1399" bestFit="1" customWidth="1"/>
    <col min="13318" max="13318" width="8.140625" style="1399" bestFit="1" customWidth="1"/>
    <col min="13319" max="13319" width="8.42578125" style="1399" bestFit="1" customWidth="1"/>
    <col min="13320" max="13320" width="8.5703125" style="1399" bestFit="1" customWidth="1"/>
    <col min="13321" max="13324" width="9.85546875" style="1399" bestFit="1" customWidth="1"/>
    <col min="13325" max="13326" width="9.28515625" style="1399" customWidth="1"/>
    <col min="13327" max="13568" width="9.140625" style="1399"/>
    <col min="13569" max="13569" width="35.85546875" style="1399" customWidth="1"/>
    <col min="13570" max="13570" width="9.85546875" style="1399" bestFit="1" customWidth="1"/>
    <col min="13571" max="13571" width="9.7109375" style="1399" bestFit="1" customWidth="1"/>
    <col min="13572" max="13572" width="8.42578125" style="1399" bestFit="1" customWidth="1"/>
    <col min="13573" max="13573" width="8.5703125" style="1399" bestFit="1" customWidth="1"/>
    <col min="13574" max="13574" width="8.140625" style="1399" bestFit="1" customWidth="1"/>
    <col min="13575" max="13575" width="8.42578125" style="1399" bestFit="1" customWidth="1"/>
    <col min="13576" max="13576" width="8.5703125" style="1399" bestFit="1" customWidth="1"/>
    <col min="13577" max="13580" width="9.85546875" style="1399" bestFit="1" customWidth="1"/>
    <col min="13581" max="13582" width="9.28515625" style="1399" customWidth="1"/>
    <col min="13583" max="13824" width="9.140625" style="1399"/>
    <col min="13825" max="13825" width="35.85546875" style="1399" customWidth="1"/>
    <col min="13826" max="13826" width="9.85546875" style="1399" bestFit="1" customWidth="1"/>
    <col min="13827" max="13827" width="9.7109375" style="1399" bestFit="1" customWidth="1"/>
    <col min="13828" max="13828" width="8.42578125" style="1399" bestFit="1" customWidth="1"/>
    <col min="13829" max="13829" width="8.5703125" style="1399" bestFit="1" customWidth="1"/>
    <col min="13830" max="13830" width="8.140625" style="1399" bestFit="1" customWidth="1"/>
    <col min="13831" max="13831" width="8.42578125" style="1399" bestFit="1" customWidth="1"/>
    <col min="13832" max="13832" width="8.5703125" style="1399" bestFit="1" customWidth="1"/>
    <col min="13833" max="13836" width="9.85546875" style="1399" bestFit="1" customWidth="1"/>
    <col min="13837" max="13838" width="9.28515625" style="1399" customWidth="1"/>
    <col min="13839" max="14080" width="9.140625" style="1399"/>
    <col min="14081" max="14081" width="35.85546875" style="1399" customWidth="1"/>
    <col min="14082" max="14082" width="9.85546875" style="1399" bestFit="1" customWidth="1"/>
    <col min="14083" max="14083" width="9.7109375" style="1399" bestFit="1" customWidth="1"/>
    <col min="14084" max="14084" width="8.42578125" style="1399" bestFit="1" customWidth="1"/>
    <col min="14085" max="14085" width="8.5703125" style="1399" bestFit="1" customWidth="1"/>
    <col min="14086" max="14086" width="8.140625" style="1399" bestFit="1" customWidth="1"/>
    <col min="14087" max="14087" width="8.42578125" style="1399" bestFit="1" customWidth="1"/>
    <col min="14088" max="14088" width="8.5703125" style="1399" bestFit="1" customWidth="1"/>
    <col min="14089" max="14092" width="9.85546875" style="1399" bestFit="1" customWidth="1"/>
    <col min="14093" max="14094" width="9.28515625" style="1399" customWidth="1"/>
    <col min="14095" max="14336" width="9.140625" style="1399"/>
    <col min="14337" max="14337" width="35.85546875" style="1399" customWidth="1"/>
    <col min="14338" max="14338" width="9.85546875" style="1399" bestFit="1" customWidth="1"/>
    <col min="14339" max="14339" width="9.7109375" style="1399" bestFit="1" customWidth="1"/>
    <col min="14340" max="14340" width="8.42578125" style="1399" bestFit="1" customWidth="1"/>
    <col min="14341" max="14341" width="8.5703125" style="1399" bestFit="1" customWidth="1"/>
    <col min="14342" max="14342" width="8.140625" style="1399" bestFit="1" customWidth="1"/>
    <col min="14343" max="14343" width="8.42578125" style="1399" bestFit="1" customWidth="1"/>
    <col min="14344" max="14344" width="8.5703125" style="1399" bestFit="1" customWidth="1"/>
    <col min="14345" max="14348" width="9.85546875" style="1399" bestFit="1" customWidth="1"/>
    <col min="14349" max="14350" width="9.28515625" style="1399" customWidth="1"/>
    <col min="14351" max="14592" width="9.140625" style="1399"/>
    <col min="14593" max="14593" width="35.85546875" style="1399" customWidth="1"/>
    <col min="14594" max="14594" width="9.85546875" style="1399" bestFit="1" customWidth="1"/>
    <col min="14595" max="14595" width="9.7109375" style="1399" bestFit="1" customWidth="1"/>
    <col min="14596" max="14596" width="8.42578125" style="1399" bestFit="1" customWidth="1"/>
    <col min="14597" max="14597" width="8.5703125" style="1399" bestFit="1" customWidth="1"/>
    <col min="14598" max="14598" width="8.140625" style="1399" bestFit="1" customWidth="1"/>
    <col min="14599" max="14599" width="8.42578125" style="1399" bestFit="1" customWidth="1"/>
    <col min="14600" max="14600" width="8.5703125" style="1399" bestFit="1" customWidth="1"/>
    <col min="14601" max="14604" width="9.85546875" style="1399" bestFit="1" customWidth="1"/>
    <col min="14605" max="14606" width="9.28515625" style="1399" customWidth="1"/>
    <col min="14607" max="14848" width="9.140625" style="1399"/>
    <col min="14849" max="14849" width="35.85546875" style="1399" customWidth="1"/>
    <col min="14850" max="14850" width="9.85546875" style="1399" bestFit="1" customWidth="1"/>
    <col min="14851" max="14851" width="9.7109375" style="1399" bestFit="1" customWidth="1"/>
    <col min="14852" max="14852" width="8.42578125" style="1399" bestFit="1" customWidth="1"/>
    <col min="14853" max="14853" width="8.5703125" style="1399" bestFit="1" customWidth="1"/>
    <col min="14854" max="14854" width="8.140625" style="1399" bestFit="1" customWidth="1"/>
    <col min="14855" max="14855" width="8.42578125" style="1399" bestFit="1" customWidth="1"/>
    <col min="14856" max="14856" width="8.5703125" style="1399" bestFit="1" customWidth="1"/>
    <col min="14857" max="14860" width="9.85546875" style="1399" bestFit="1" customWidth="1"/>
    <col min="14861" max="14862" width="9.28515625" style="1399" customWidth="1"/>
    <col min="14863" max="15104" width="9.140625" style="1399"/>
    <col min="15105" max="15105" width="35.85546875" style="1399" customWidth="1"/>
    <col min="15106" max="15106" width="9.85546875" style="1399" bestFit="1" customWidth="1"/>
    <col min="15107" max="15107" width="9.7109375" style="1399" bestFit="1" customWidth="1"/>
    <col min="15108" max="15108" width="8.42578125" style="1399" bestFit="1" customWidth="1"/>
    <col min="15109" max="15109" width="8.5703125" style="1399" bestFit="1" customWidth="1"/>
    <col min="15110" max="15110" width="8.140625" style="1399" bestFit="1" customWidth="1"/>
    <col min="15111" max="15111" width="8.42578125" style="1399" bestFit="1" customWidth="1"/>
    <col min="15112" max="15112" width="8.5703125" style="1399" bestFit="1" customWidth="1"/>
    <col min="15113" max="15116" width="9.85546875" style="1399" bestFit="1" customWidth="1"/>
    <col min="15117" max="15118" width="9.28515625" style="1399" customWidth="1"/>
    <col min="15119" max="15360" width="9.140625" style="1399"/>
    <col min="15361" max="15361" width="35.85546875" style="1399" customWidth="1"/>
    <col min="15362" max="15362" width="9.85546875" style="1399" bestFit="1" customWidth="1"/>
    <col min="15363" max="15363" width="9.7109375" style="1399" bestFit="1" customWidth="1"/>
    <col min="15364" max="15364" width="8.42578125" style="1399" bestFit="1" customWidth="1"/>
    <col min="15365" max="15365" width="8.5703125" style="1399" bestFit="1" customWidth="1"/>
    <col min="15366" max="15366" width="8.140625" style="1399" bestFit="1" customWidth="1"/>
    <col min="15367" max="15367" width="8.42578125" style="1399" bestFit="1" customWidth="1"/>
    <col min="15368" max="15368" width="8.5703125" style="1399" bestFit="1" customWidth="1"/>
    <col min="15369" max="15372" width="9.85546875" style="1399" bestFit="1" customWidth="1"/>
    <col min="15373" max="15374" width="9.28515625" style="1399" customWidth="1"/>
    <col min="15375" max="15616" width="9.140625" style="1399"/>
    <col min="15617" max="15617" width="35.85546875" style="1399" customWidth="1"/>
    <col min="15618" max="15618" width="9.85546875" style="1399" bestFit="1" customWidth="1"/>
    <col min="15619" max="15619" width="9.7109375" style="1399" bestFit="1" customWidth="1"/>
    <col min="15620" max="15620" width="8.42578125" style="1399" bestFit="1" customWidth="1"/>
    <col min="15621" max="15621" width="8.5703125" style="1399" bestFit="1" customWidth="1"/>
    <col min="15622" max="15622" width="8.140625" style="1399" bestFit="1" customWidth="1"/>
    <col min="15623" max="15623" width="8.42578125" style="1399" bestFit="1" customWidth="1"/>
    <col min="15624" max="15624" width="8.5703125" style="1399" bestFit="1" customWidth="1"/>
    <col min="15625" max="15628" width="9.85546875" style="1399" bestFit="1" customWidth="1"/>
    <col min="15629" max="15630" width="9.28515625" style="1399" customWidth="1"/>
    <col min="15631" max="15872" width="9.140625" style="1399"/>
    <col min="15873" max="15873" width="35.85546875" style="1399" customWidth="1"/>
    <col min="15874" max="15874" width="9.85546875" style="1399" bestFit="1" customWidth="1"/>
    <col min="15875" max="15875" width="9.7109375" style="1399" bestFit="1" customWidth="1"/>
    <col min="15876" max="15876" width="8.42578125" style="1399" bestFit="1" customWidth="1"/>
    <col min="15877" max="15877" width="8.5703125" style="1399" bestFit="1" customWidth="1"/>
    <col min="15878" max="15878" width="8.140625" style="1399" bestFit="1" customWidth="1"/>
    <col min="15879" max="15879" width="8.42578125" style="1399" bestFit="1" customWidth="1"/>
    <col min="15880" max="15880" width="8.5703125" style="1399" bestFit="1" customWidth="1"/>
    <col min="15881" max="15884" width="9.85546875" style="1399" bestFit="1" customWidth="1"/>
    <col min="15885" max="15886" width="9.28515625" style="1399" customWidth="1"/>
    <col min="15887" max="16128" width="9.140625" style="1399"/>
    <col min="16129" max="16129" width="35.85546875" style="1399" customWidth="1"/>
    <col min="16130" max="16130" width="9.85546875" style="1399" bestFit="1" customWidth="1"/>
    <col min="16131" max="16131" width="9.7109375" style="1399" bestFit="1" customWidth="1"/>
    <col min="16132" max="16132" width="8.42578125" style="1399" bestFit="1" customWidth="1"/>
    <col min="16133" max="16133" width="8.5703125" style="1399" bestFit="1" customWidth="1"/>
    <col min="16134" max="16134" width="8.140625" style="1399" bestFit="1" customWidth="1"/>
    <col min="16135" max="16135" width="8.42578125" style="1399" bestFit="1" customWidth="1"/>
    <col min="16136" max="16136" width="8.5703125" style="1399" bestFit="1" customWidth="1"/>
    <col min="16137" max="16140" width="9.85546875" style="1399" bestFit="1" customWidth="1"/>
    <col min="16141" max="16142" width="9.28515625" style="1399" customWidth="1"/>
    <col min="16143" max="16384" width="9.140625" style="1399"/>
  </cols>
  <sheetData>
    <row r="1" spans="1:25">
      <c r="A1" s="1497" t="s">
        <v>136</v>
      </c>
      <c r="B1" s="1497"/>
      <c r="C1" s="1497"/>
      <c r="D1" s="1497"/>
      <c r="E1" s="1497"/>
      <c r="F1" s="1497"/>
      <c r="G1" s="1497"/>
      <c r="H1" s="1497"/>
      <c r="I1" s="1497"/>
      <c r="J1" s="1497"/>
      <c r="K1" s="1497"/>
      <c r="L1" s="1497"/>
    </row>
    <row r="2" spans="1:25" ht="15.75">
      <c r="A2" s="1498" t="s">
        <v>71</v>
      </c>
      <c r="B2" s="1498"/>
      <c r="C2" s="1498"/>
      <c r="D2" s="1498"/>
      <c r="E2" s="1498"/>
      <c r="F2" s="1498"/>
      <c r="G2" s="1498"/>
      <c r="H2" s="1498"/>
      <c r="I2" s="1498"/>
      <c r="J2" s="1498"/>
      <c r="K2" s="1498"/>
      <c r="L2" s="1498"/>
    </row>
    <row r="3" spans="1:25">
      <c r="A3" s="1499" t="s">
        <v>137</v>
      </c>
      <c r="B3" s="1499"/>
      <c r="C3" s="1499"/>
      <c r="D3" s="1499"/>
      <c r="E3" s="1499"/>
      <c r="F3" s="1499"/>
      <c r="G3" s="1499"/>
      <c r="H3" s="1499"/>
      <c r="I3" s="1499"/>
      <c r="J3" s="1499"/>
      <c r="K3" s="1499"/>
      <c r="L3" s="1499"/>
    </row>
    <row r="4" spans="1:25" ht="14.25" thickBot="1">
      <c r="A4" s="1500" t="s">
        <v>138</v>
      </c>
      <c r="B4" s="1500"/>
      <c r="C4" s="1500"/>
      <c r="D4" s="1500"/>
      <c r="E4" s="1500"/>
      <c r="F4" s="1500"/>
      <c r="G4" s="1500"/>
      <c r="H4" s="1500"/>
      <c r="I4" s="1500"/>
      <c r="J4" s="1500"/>
      <c r="K4" s="1500"/>
      <c r="L4" s="1500"/>
    </row>
    <row r="5" spans="1:25" ht="14.25" customHeight="1" thickTop="1">
      <c r="A5" s="1501" t="s">
        <v>139</v>
      </c>
      <c r="B5" s="1503" t="s">
        <v>140</v>
      </c>
      <c r="C5" s="67" t="s">
        <v>141</v>
      </c>
      <c r="D5" s="1505" t="s">
        <v>142</v>
      </c>
      <c r="E5" s="1505"/>
      <c r="F5" s="1505" t="s">
        <v>143</v>
      </c>
      <c r="G5" s="1505"/>
      <c r="H5" s="1505"/>
      <c r="I5" s="1506" t="s">
        <v>144</v>
      </c>
      <c r="J5" s="1507"/>
      <c r="K5" s="1507"/>
      <c r="L5" s="1508"/>
      <c r="N5" s="1400"/>
      <c r="O5" s="1400"/>
      <c r="P5" s="1400"/>
      <c r="Q5" s="1400"/>
      <c r="R5" s="1400"/>
      <c r="S5" s="1400"/>
      <c r="T5" s="1400"/>
      <c r="U5" s="1400"/>
      <c r="V5" s="1400"/>
      <c r="W5" s="1400"/>
      <c r="X5" s="1400"/>
      <c r="Y5" s="1400"/>
    </row>
    <row r="6" spans="1:25" ht="15">
      <c r="A6" s="1502"/>
      <c r="B6" s="1504"/>
      <c r="C6" s="68" t="s">
        <v>145</v>
      </c>
      <c r="D6" s="68" t="s">
        <v>146</v>
      </c>
      <c r="E6" s="68" t="s">
        <v>145</v>
      </c>
      <c r="F6" s="68" t="s">
        <v>147</v>
      </c>
      <c r="G6" s="68" t="s">
        <v>146</v>
      </c>
      <c r="H6" s="68" t="s">
        <v>145</v>
      </c>
      <c r="I6" s="68" t="s">
        <v>148</v>
      </c>
      <c r="J6" s="68" t="s">
        <v>148</v>
      </c>
      <c r="K6" s="68" t="s">
        <v>149</v>
      </c>
      <c r="L6" s="69" t="s">
        <v>149</v>
      </c>
      <c r="N6" s="1400"/>
      <c r="O6" s="1400"/>
      <c r="P6" s="1400"/>
      <c r="Q6" s="1400"/>
      <c r="R6" s="1400"/>
      <c r="S6" s="1400"/>
      <c r="T6" s="1400"/>
      <c r="U6" s="1400"/>
      <c r="V6" s="1400"/>
      <c r="W6" s="1400"/>
      <c r="X6" s="1400"/>
      <c r="Y6" s="1400"/>
    </row>
    <row r="7" spans="1:25" ht="15">
      <c r="A7" s="70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2" t="s">
        <v>150</v>
      </c>
      <c r="J7" s="72" t="s">
        <v>151</v>
      </c>
      <c r="K7" s="72" t="s">
        <v>152</v>
      </c>
      <c r="L7" s="73" t="s">
        <v>153</v>
      </c>
      <c r="N7" s="1400"/>
      <c r="O7" s="1400"/>
      <c r="P7" s="1400"/>
      <c r="Q7" s="1400"/>
      <c r="R7" s="1400"/>
      <c r="S7" s="1400"/>
      <c r="T7" s="1400"/>
      <c r="U7" s="1400"/>
      <c r="V7" s="1400"/>
      <c r="W7" s="1400"/>
      <c r="X7" s="1400"/>
      <c r="Y7" s="1400"/>
    </row>
    <row r="8" spans="1:25" ht="15">
      <c r="A8" s="1401">
        <v>1</v>
      </c>
      <c r="B8" s="1402">
        <v>2</v>
      </c>
      <c r="C8" s="1403">
        <v>3</v>
      </c>
      <c r="D8" s="1403">
        <v>4</v>
      </c>
      <c r="E8" s="1403">
        <v>5</v>
      </c>
      <c r="F8" s="1403">
        <v>6</v>
      </c>
      <c r="G8" s="1403">
        <v>7</v>
      </c>
      <c r="H8" s="1403">
        <v>8</v>
      </c>
      <c r="I8" s="1403">
        <v>9</v>
      </c>
      <c r="J8" s="1403">
        <v>10</v>
      </c>
      <c r="K8" s="1404">
        <v>11</v>
      </c>
      <c r="L8" s="1405">
        <v>12</v>
      </c>
      <c r="N8" s="1400"/>
      <c r="O8" s="1400"/>
      <c r="P8" s="1406"/>
      <c r="Q8" s="1406"/>
      <c r="R8" s="1406"/>
      <c r="S8" s="1406"/>
      <c r="T8" s="1406"/>
      <c r="U8" s="1406"/>
      <c r="V8" s="1406"/>
      <c r="W8" s="1406"/>
      <c r="X8" s="1406"/>
      <c r="Y8" s="1406"/>
    </row>
    <row r="9" spans="1:25" ht="15">
      <c r="A9" s="1407" t="s">
        <v>154</v>
      </c>
      <c r="B9" s="1408">
        <v>100</v>
      </c>
      <c r="C9" s="1409">
        <v>101.3</v>
      </c>
      <c r="D9" s="1409">
        <v>109.35</v>
      </c>
      <c r="E9" s="1409">
        <v>111.48</v>
      </c>
      <c r="F9" s="1409">
        <v>112.39</v>
      </c>
      <c r="G9" s="1409">
        <v>113.47</v>
      </c>
      <c r="H9" s="1409">
        <v>115.22</v>
      </c>
      <c r="I9" s="1409">
        <v>10.039999999999999</v>
      </c>
      <c r="J9" s="1409">
        <v>1.94</v>
      </c>
      <c r="K9" s="1409">
        <v>3.36</v>
      </c>
      <c r="L9" s="1410">
        <v>1.54</v>
      </c>
      <c r="N9" s="1400"/>
      <c r="O9" s="1400"/>
      <c r="P9" s="1406"/>
      <c r="Q9" s="1406"/>
      <c r="R9" s="1406"/>
      <c r="S9" s="1406"/>
      <c r="T9" s="1406"/>
      <c r="U9" s="1406"/>
      <c r="V9" s="1406"/>
      <c r="W9" s="1406"/>
      <c r="X9" s="1406"/>
      <c r="Y9" s="1406"/>
    </row>
    <row r="10" spans="1:25" ht="15">
      <c r="A10" s="1407" t="s">
        <v>155</v>
      </c>
      <c r="B10" s="1408">
        <v>43.91</v>
      </c>
      <c r="C10" s="1409">
        <v>101.22</v>
      </c>
      <c r="D10" s="1409">
        <v>109.09</v>
      </c>
      <c r="E10" s="1409">
        <v>110.91</v>
      </c>
      <c r="F10" s="1409">
        <v>108.16</v>
      </c>
      <c r="G10" s="1409">
        <v>109.86</v>
      </c>
      <c r="H10" s="1409">
        <v>111.1</v>
      </c>
      <c r="I10" s="1409">
        <v>9.57</v>
      </c>
      <c r="J10" s="1409">
        <v>1.67</v>
      </c>
      <c r="K10" s="1409">
        <v>0.18</v>
      </c>
      <c r="L10" s="1410">
        <v>1.1299999999999999</v>
      </c>
      <c r="N10" s="1400"/>
      <c r="O10" s="1400"/>
      <c r="P10" s="1406"/>
      <c r="Q10" s="1406"/>
      <c r="R10" s="1406"/>
      <c r="S10" s="1406"/>
      <c r="T10" s="1406"/>
      <c r="U10" s="1406"/>
      <c r="V10" s="1406"/>
      <c r="W10" s="1406"/>
      <c r="X10" s="1406"/>
      <c r="Y10" s="1406"/>
    </row>
    <row r="11" spans="1:25" ht="15">
      <c r="A11" s="1411" t="s">
        <v>156</v>
      </c>
      <c r="B11" s="1412">
        <v>11.33</v>
      </c>
      <c r="C11" s="712">
        <v>103.99</v>
      </c>
      <c r="D11" s="712">
        <v>109.93</v>
      </c>
      <c r="E11" s="712">
        <v>110.08</v>
      </c>
      <c r="F11" s="712">
        <v>110.1</v>
      </c>
      <c r="G11" s="712">
        <v>109.56</v>
      </c>
      <c r="H11" s="712">
        <v>110.19</v>
      </c>
      <c r="I11" s="712">
        <v>5.86</v>
      </c>
      <c r="J11" s="712">
        <v>0.14000000000000001</v>
      </c>
      <c r="K11" s="712">
        <v>0.1</v>
      </c>
      <c r="L11" s="875">
        <v>0.57999999999999996</v>
      </c>
      <c r="N11" s="1400"/>
      <c r="O11" s="1400"/>
      <c r="P11" s="1406"/>
      <c r="Q11" s="1406"/>
      <c r="R11" s="1406"/>
      <c r="S11" s="1406"/>
      <c r="T11" s="1406"/>
      <c r="U11" s="1406"/>
      <c r="V11" s="1406"/>
      <c r="W11" s="1406"/>
      <c r="X11" s="1406"/>
      <c r="Y11" s="1406"/>
    </row>
    <row r="12" spans="1:25" ht="15">
      <c r="A12" s="1411" t="s">
        <v>157</v>
      </c>
      <c r="B12" s="1412">
        <v>1.84</v>
      </c>
      <c r="C12" s="712">
        <v>105.36</v>
      </c>
      <c r="D12" s="712">
        <v>128.4</v>
      </c>
      <c r="E12" s="712">
        <v>130.04</v>
      </c>
      <c r="F12" s="712">
        <v>117.58</v>
      </c>
      <c r="G12" s="712">
        <v>115.52</v>
      </c>
      <c r="H12" s="712">
        <v>112.59</v>
      </c>
      <c r="I12" s="712">
        <v>23.43</v>
      </c>
      <c r="J12" s="712">
        <v>1.28</v>
      </c>
      <c r="K12" s="712">
        <v>-13.42</v>
      </c>
      <c r="L12" s="875">
        <v>-2.5299999999999998</v>
      </c>
      <c r="N12" s="1400"/>
      <c r="O12" s="1400"/>
      <c r="P12" s="1406"/>
      <c r="Q12" s="1406"/>
      <c r="R12" s="1406"/>
      <c r="S12" s="1406"/>
      <c r="T12" s="1406"/>
      <c r="U12" s="1406"/>
      <c r="V12" s="1406"/>
      <c r="W12" s="1406"/>
      <c r="X12" s="1406"/>
      <c r="Y12" s="1406"/>
    </row>
    <row r="13" spans="1:25" ht="15">
      <c r="A13" s="1411" t="s">
        <v>158</v>
      </c>
      <c r="B13" s="1412">
        <v>5.52</v>
      </c>
      <c r="C13" s="712">
        <v>88.51</v>
      </c>
      <c r="D13" s="712">
        <v>97</v>
      </c>
      <c r="E13" s="712">
        <v>106.29</v>
      </c>
      <c r="F13" s="712">
        <v>82.24</v>
      </c>
      <c r="G13" s="712">
        <v>87.62</v>
      </c>
      <c r="H13" s="712">
        <v>92.34</v>
      </c>
      <c r="I13" s="712">
        <v>20.09</v>
      </c>
      <c r="J13" s="712">
        <v>9.58</v>
      </c>
      <c r="K13" s="712">
        <v>-13.12</v>
      </c>
      <c r="L13" s="875">
        <v>5.39</v>
      </c>
      <c r="N13" s="1400"/>
      <c r="O13" s="1400"/>
      <c r="P13" s="1406"/>
      <c r="Q13" s="1406"/>
      <c r="R13" s="1406"/>
      <c r="S13" s="1406"/>
      <c r="T13" s="1406"/>
      <c r="U13" s="1406"/>
      <c r="V13" s="1406"/>
      <c r="W13" s="1406"/>
      <c r="X13" s="1406"/>
      <c r="Y13" s="1406"/>
    </row>
    <row r="14" spans="1:25" ht="15">
      <c r="A14" s="1411" t="s">
        <v>159</v>
      </c>
      <c r="B14" s="1412">
        <v>6.75</v>
      </c>
      <c r="C14" s="712">
        <v>103</v>
      </c>
      <c r="D14" s="712">
        <v>110.2</v>
      </c>
      <c r="E14" s="712">
        <v>109.84</v>
      </c>
      <c r="F14" s="712">
        <v>112.15</v>
      </c>
      <c r="G14" s="712">
        <v>115.46</v>
      </c>
      <c r="H14" s="712">
        <v>117.29</v>
      </c>
      <c r="I14" s="712">
        <v>6.63</v>
      </c>
      <c r="J14" s="712">
        <v>-0.33</v>
      </c>
      <c r="K14" s="712">
        <v>6.78</v>
      </c>
      <c r="L14" s="875">
        <v>1.59</v>
      </c>
      <c r="N14" s="1400"/>
      <c r="O14" s="1400"/>
      <c r="P14" s="1406"/>
      <c r="Q14" s="1406"/>
      <c r="R14" s="1406"/>
      <c r="S14" s="1406"/>
      <c r="T14" s="1406"/>
      <c r="U14" s="1406"/>
      <c r="V14" s="1406"/>
      <c r="W14" s="1406"/>
      <c r="X14" s="1406"/>
      <c r="Y14" s="1406"/>
    </row>
    <row r="15" spans="1:25" ht="15">
      <c r="A15" s="1411" t="s">
        <v>160</v>
      </c>
      <c r="B15" s="1412">
        <v>5.24</v>
      </c>
      <c r="C15" s="712">
        <v>104.68</v>
      </c>
      <c r="D15" s="712">
        <v>109.87</v>
      </c>
      <c r="E15" s="712">
        <v>110.73</v>
      </c>
      <c r="F15" s="712">
        <v>114.06</v>
      </c>
      <c r="G15" s="712">
        <v>114.65</v>
      </c>
      <c r="H15" s="712">
        <v>114.9</v>
      </c>
      <c r="I15" s="712">
        <v>5.78</v>
      </c>
      <c r="J15" s="712">
        <v>0.78</v>
      </c>
      <c r="K15" s="712">
        <v>3.77</v>
      </c>
      <c r="L15" s="875">
        <v>0.22</v>
      </c>
      <c r="N15" s="1400"/>
      <c r="O15" s="1400"/>
      <c r="P15" s="1406"/>
      <c r="Q15" s="1406"/>
      <c r="R15" s="1406"/>
      <c r="S15" s="1406"/>
      <c r="T15" s="1406"/>
      <c r="U15" s="1406"/>
      <c r="V15" s="1406"/>
      <c r="W15" s="1406"/>
      <c r="X15" s="1406"/>
      <c r="Y15" s="1406"/>
    </row>
    <row r="16" spans="1:25" ht="15">
      <c r="A16" s="1411" t="s">
        <v>161</v>
      </c>
      <c r="B16" s="1412">
        <v>2.95</v>
      </c>
      <c r="C16" s="712">
        <v>100.95</v>
      </c>
      <c r="D16" s="712">
        <v>115.4</v>
      </c>
      <c r="E16" s="712">
        <v>113.51</v>
      </c>
      <c r="F16" s="712">
        <v>111.52</v>
      </c>
      <c r="G16" s="712">
        <v>111.94</v>
      </c>
      <c r="H16" s="712">
        <v>111.37</v>
      </c>
      <c r="I16" s="712">
        <v>12.44</v>
      </c>
      <c r="J16" s="712">
        <v>-1.63</v>
      </c>
      <c r="K16" s="712">
        <v>-1.89</v>
      </c>
      <c r="L16" s="875">
        <v>-0.51</v>
      </c>
      <c r="N16" s="1400"/>
      <c r="O16" s="1400"/>
      <c r="P16" s="1406"/>
      <c r="Q16" s="1406"/>
      <c r="R16" s="1406"/>
      <c r="S16" s="1406"/>
      <c r="T16" s="1406"/>
      <c r="U16" s="1406"/>
      <c r="V16" s="1406"/>
      <c r="W16" s="1406"/>
      <c r="X16" s="1406"/>
      <c r="Y16" s="1406"/>
    </row>
    <row r="17" spans="1:25" ht="15">
      <c r="A17" s="1411" t="s">
        <v>162</v>
      </c>
      <c r="B17" s="1412">
        <v>2.08</v>
      </c>
      <c r="C17" s="712">
        <v>108.51</v>
      </c>
      <c r="D17" s="712">
        <v>102.6</v>
      </c>
      <c r="E17" s="712">
        <v>111.23</v>
      </c>
      <c r="F17" s="712">
        <v>102.75</v>
      </c>
      <c r="G17" s="712">
        <v>105.69</v>
      </c>
      <c r="H17" s="712">
        <v>109.99</v>
      </c>
      <c r="I17" s="712">
        <v>2.5099999999999998</v>
      </c>
      <c r="J17" s="712">
        <v>8.41</v>
      </c>
      <c r="K17" s="712">
        <v>-1.1200000000000001</v>
      </c>
      <c r="L17" s="875">
        <v>4.07</v>
      </c>
      <c r="N17" s="1400"/>
      <c r="O17" s="1400"/>
      <c r="P17" s="1406"/>
      <c r="Q17" s="1406"/>
      <c r="R17" s="1406"/>
      <c r="S17" s="1406"/>
      <c r="T17" s="1406"/>
      <c r="U17" s="1406"/>
      <c r="V17" s="1406"/>
      <c r="W17" s="1406"/>
      <c r="X17" s="1406"/>
      <c r="Y17" s="1406"/>
    </row>
    <row r="18" spans="1:25" ht="15">
      <c r="A18" s="1411" t="s">
        <v>163</v>
      </c>
      <c r="B18" s="1412">
        <v>1.74</v>
      </c>
      <c r="C18" s="712">
        <v>98.82</v>
      </c>
      <c r="D18" s="712">
        <v>109.56</v>
      </c>
      <c r="E18" s="712">
        <v>111.15</v>
      </c>
      <c r="F18" s="712">
        <v>123.7</v>
      </c>
      <c r="G18" s="712">
        <v>124.81</v>
      </c>
      <c r="H18" s="712">
        <v>125.24</v>
      </c>
      <c r="I18" s="712">
        <v>12.48</v>
      </c>
      <c r="J18" s="712">
        <v>1.46</v>
      </c>
      <c r="K18" s="712">
        <v>12.68</v>
      </c>
      <c r="L18" s="875">
        <v>0.34</v>
      </c>
      <c r="N18" s="1400"/>
      <c r="O18" s="1400"/>
      <c r="P18" s="1406"/>
      <c r="Q18" s="1406"/>
      <c r="R18" s="1406"/>
      <c r="S18" s="1406"/>
      <c r="T18" s="1406"/>
      <c r="U18" s="1406"/>
      <c r="V18" s="1406"/>
      <c r="W18" s="1406"/>
      <c r="X18" s="1406"/>
      <c r="Y18" s="1406"/>
    </row>
    <row r="19" spans="1:25" ht="15">
      <c r="A19" s="1411" t="s">
        <v>164</v>
      </c>
      <c r="B19" s="1412">
        <v>1.21</v>
      </c>
      <c r="C19" s="712">
        <v>100.02</v>
      </c>
      <c r="D19" s="712">
        <v>115.08</v>
      </c>
      <c r="E19" s="712">
        <v>114.1</v>
      </c>
      <c r="F19" s="712">
        <v>117.86</v>
      </c>
      <c r="G19" s="712">
        <v>118.61</v>
      </c>
      <c r="H19" s="712">
        <v>117.94</v>
      </c>
      <c r="I19" s="712">
        <v>14.09</v>
      </c>
      <c r="J19" s="712">
        <v>-0.85</v>
      </c>
      <c r="K19" s="712">
        <v>3.36</v>
      </c>
      <c r="L19" s="875">
        <v>-0.56999999999999995</v>
      </c>
      <c r="N19" s="1400"/>
      <c r="O19" s="1400"/>
      <c r="P19" s="1406"/>
      <c r="Q19" s="1406"/>
      <c r="R19" s="1406"/>
      <c r="S19" s="1406"/>
      <c r="T19" s="1406"/>
      <c r="U19" s="1406"/>
      <c r="V19" s="1406"/>
      <c r="W19" s="1406"/>
      <c r="X19" s="1406"/>
      <c r="Y19" s="1406"/>
    </row>
    <row r="20" spans="1:25" ht="15">
      <c r="A20" s="1411" t="s">
        <v>165</v>
      </c>
      <c r="B20" s="1412">
        <v>1.24</v>
      </c>
      <c r="C20" s="712">
        <v>100.56</v>
      </c>
      <c r="D20" s="712">
        <v>105.58</v>
      </c>
      <c r="E20" s="712">
        <v>106.24</v>
      </c>
      <c r="F20" s="712">
        <v>108.23</v>
      </c>
      <c r="G20" s="712">
        <v>108.72</v>
      </c>
      <c r="H20" s="712">
        <v>108.99</v>
      </c>
      <c r="I20" s="712">
        <v>5.65</v>
      </c>
      <c r="J20" s="712">
        <v>0.63</v>
      </c>
      <c r="K20" s="712">
        <v>2.59</v>
      </c>
      <c r="L20" s="875">
        <v>0.25</v>
      </c>
      <c r="N20" s="1400"/>
      <c r="O20" s="1400"/>
      <c r="P20" s="1406"/>
      <c r="Q20" s="1406"/>
      <c r="R20" s="1406"/>
      <c r="S20" s="1406"/>
      <c r="T20" s="1406"/>
      <c r="U20" s="1406"/>
      <c r="V20" s="1406"/>
      <c r="W20" s="1406"/>
      <c r="X20" s="1406"/>
      <c r="Y20" s="1406"/>
    </row>
    <row r="21" spans="1:25" ht="15">
      <c r="A21" s="1411" t="s">
        <v>166</v>
      </c>
      <c r="B21" s="1412">
        <v>0.68</v>
      </c>
      <c r="C21" s="712">
        <v>100.15</v>
      </c>
      <c r="D21" s="712">
        <v>114.62</v>
      </c>
      <c r="E21" s="712">
        <v>116.03</v>
      </c>
      <c r="F21" s="712">
        <v>126.9</v>
      </c>
      <c r="G21" s="712">
        <v>129.53</v>
      </c>
      <c r="H21" s="712">
        <v>128.47999999999999</v>
      </c>
      <c r="I21" s="712">
        <v>15.85</v>
      </c>
      <c r="J21" s="712"/>
      <c r="K21" s="712">
        <v>10.73</v>
      </c>
      <c r="L21" s="875">
        <v>-0.81</v>
      </c>
      <c r="N21" s="1400"/>
      <c r="O21" s="1400"/>
      <c r="P21" s="1406"/>
      <c r="Q21" s="1406"/>
      <c r="R21" s="1406"/>
      <c r="S21" s="1406"/>
      <c r="T21" s="1406"/>
      <c r="U21" s="1406"/>
      <c r="V21" s="1406"/>
      <c r="W21" s="1406"/>
      <c r="X21" s="1406"/>
      <c r="Y21" s="1406"/>
    </row>
    <row r="22" spans="1:25" ht="15">
      <c r="A22" s="1411" t="s">
        <v>167</v>
      </c>
      <c r="B22" s="1412">
        <v>0.41</v>
      </c>
      <c r="C22" s="712">
        <v>100.26</v>
      </c>
      <c r="D22" s="712">
        <v>108</v>
      </c>
      <c r="E22" s="712">
        <v>108.52</v>
      </c>
      <c r="F22" s="712">
        <v>112.92</v>
      </c>
      <c r="G22" s="712">
        <v>112.22</v>
      </c>
      <c r="H22" s="712">
        <v>112.93</v>
      </c>
      <c r="I22" s="712">
        <v>8.24</v>
      </c>
      <c r="J22" s="712">
        <v>0.49</v>
      </c>
      <c r="K22" s="712">
        <v>4.0599999999999996</v>
      </c>
      <c r="L22" s="875">
        <v>0.63</v>
      </c>
      <c r="N22" s="1400"/>
      <c r="O22" s="1400"/>
      <c r="P22" s="1406"/>
      <c r="Q22" s="1406"/>
      <c r="R22" s="1406"/>
      <c r="S22" s="1406"/>
      <c r="T22" s="1406"/>
      <c r="U22" s="1406"/>
      <c r="V22" s="1406"/>
      <c r="W22" s="1406"/>
      <c r="X22" s="1406"/>
      <c r="Y22" s="1406"/>
    </row>
    <row r="23" spans="1:25" ht="15">
      <c r="A23" s="1411" t="s">
        <v>168</v>
      </c>
      <c r="B23" s="1412">
        <v>2.92</v>
      </c>
      <c r="C23" s="712">
        <v>101.38</v>
      </c>
      <c r="D23" s="712">
        <v>111.15</v>
      </c>
      <c r="E23" s="712">
        <v>111.62</v>
      </c>
      <c r="F23" s="712">
        <v>116.45</v>
      </c>
      <c r="G23" s="712">
        <v>118.25</v>
      </c>
      <c r="H23" s="712">
        <v>118.16</v>
      </c>
      <c r="I23" s="712">
        <v>10.09</v>
      </c>
      <c r="J23" s="712">
        <v>0.42</v>
      </c>
      <c r="K23" s="712">
        <v>5.86</v>
      </c>
      <c r="L23" s="875">
        <v>-0.08</v>
      </c>
      <c r="N23" s="1400"/>
      <c r="O23" s="1400"/>
      <c r="P23" s="1406"/>
      <c r="Q23" s="1406"/>
      <c r="R23" s="1406"/>
      <c r="S23" s="1406"/>
      <c r="T23" s="1406"/>
      <c r="U23" s="1406"/>
      <c r="V23" s="1406"/>
      <c r="W23" s="1406"/>
      <c r="X23" s="1406"/>
      <c r="Y23" s="1406"/>
    </row>
    <row r="24" spans="1:25" ht="15">
      <c r="A24" s="1411"/>
      <c r="B24" s="1412"/>
      <c r="C24" s="712"/>
      <c r="D24" s="712"/>
      <c r="E24" s="712"/>
      <c r="F24" s="712"/>
      <c r="G24" s="712"/>
      <c r="H24" s="712"/>
      <c r="I24" s="712"/>
      <c r="J24" s="712"/>
      <c r="K24" s="712"/>
      <c r="L24" s="875"/>
      <c r="N24" s="1400"/>
      <c r="O24" s="1400"/>
      <c r="P24" s="1406"/>
      <c r="Q24" s="1406"/>
      <c r="R24" s="1406"/>
      <c r="S24" s="1406"/>
      <c r="T24" s="1406"/>
      <c r="U24" s="1406"/>
      <c r="V24" s="1406"/>
      <c r="W24" s="1406"/>
      <c r="X24" s="1406"/>
      <c r="Y24" s="1406"/>
    </row>
    <row r="25" spans="1:25" ht="15">
      <c r="A25" s="1407" t="s">
        <v>169</v>
      </c>
      <c r="B25" s="1408">
        <v>56.09</v>
      </c>
      <c r="C25" s="1409">
        <v>101.37</v>
      </c>
      <c r="D25" s="1409">
        <v>109.56</v>
      </c>
      <c r="E25" s="1409">
        <v>111.93</v>
      </c>
      <c r="F25" s="1409">
        <v>115.81</v>
      </c>
      <c r="G25" s="1409">
        <v>116.44</v>
      </c>
      <c r="H25" s="1409">
        <v>118.61</v>
      </c>
      <c r="I25" s="1409">
        <v>10.42</v>
      </c>
      <c r="J25" s="1409">
        <v>2.16</v>
      </c>
      <c r="K25" s="1409">
        <v>5.97</v>
      </c>
      <c r="L25" s="1410">
        <v>1.86</v>
      </c>
      <c r="N25" s="1400"/>
      <c r="O25" s="1400"/>
      <c r="P25" s="1406"/>
      <c r="Q25" s="1406"/>
      <c r="R25" s="1406"/>
      <c r="S25" s="1406"/>
      <c r="T25" s="1406"/>
      <c r="U25" s="1406"/>
      <c r="V25" s="1406"/>
      <c r="W25" s="1406"/>
      <c r="X25" s="1406"/>
      <c r="Y25" s="1406"/>
    </row>
    <row r="26" spans="1:25" ht="15">
      <c r="A26" s="1411" t="s">
        <v>170</v>
      </c>
      <c r="B26" s="1412">
        <v>7.19</v>
      </c>
      <c r="C26" s="712">
        <v>100.86</v>
      </c>
      <c r="D26" s="712">
        <v>115.85</v>
      </c>
      <c r="E26" s="712">
        <v>118.04</v>
      </c>
      <c r="F26" s="712">
        <v>124.4</v>
      </c>
      <c r="G26" s="712">
        <v>125.05</v>
      </c>
      <c r="H26" s="712">
        <v>128.56</v>
      </c>
      <c r="I26" s="712">
        <v>17.04</v>
      </c>
      <c r="J26" s="712">
        <v>1.89</v>
      </c>
      <c r="K26" s="712">
        <v>8.92</v>
      </c>
      <c r="L26" s="875">
        <v>2.81</v>
      </c>
      <c r="N26" s="1400"/>
      <c r="O26" s="1400"/>
      <c r="P26" s="1406"/>
      <c r="Q26" s="1406"/>
      <c r="R26" s="1406"/>
      <c r="S26" s="1406"/>
      <c r="T26" s="1406"/>
      <c r="U26" s="1406"/>
      <c r="V26" s="1406"/>
      <c r="W26" s="1406"/>
      <c r="X26" s="1406"/>
      <c r="Y26" s="1406"/>
    </row>
    <row r="27" spans="1:25" ht="15">
      <c r="A27" s="1411" t="s">
        <v>171</v>
      </c>
      <c r="B27" s="1412">
        <v>20.3</v>
      </c>
      <c r="C27" s="712">
        <v>100.37</v>
      </c>
      <c r="D27" s="712">
        <v>113.01</v>
      </c>
      <c r="E27" s="712">
        <v>116.83</v>
      </c>
      <c r="F27" s="712">
        <v>121.76</v>
      </c>
      <c r="G27" s="712">
        <v>121.94</v>
      </c>
      <c r="H27" s="712">
        <v>125.76</v>
      </c>
      <c r="I27" s="712">
        <v>16.399999999999999</v>
      </c>
      <c r="J27" s="712">
        <v>3.38</v>
      </c>
      <c r="K27" s="712">
        <v>7.64</v>
      </c>
      <c r="L27" s="875">
        <v>3.13</v>
      </c>
      <c r="N27" s="1400"/>
      <c r="O27" s="1400"/>
      <c r="P27" s="1406"/>
      <c r="Q27" s="1406"/>
      <c r="R27" s="1406"/>
      <c r="S27" s="1406"/>
      <c r="T27" s="1406"/>
      <c r="U27" s="1406"/>
      <c r="V27" s="1406"/>
      <c r="W27" s="1406"/>
      <c r="X27" s="1406"/>
      <c r="Y27" s="1406"/>
    </row>
    <row r="28" spans="1:25" ht="15">
      <c r="A28" s="1411" t="s">
        <v>172</v>
      </c>
      <c r="B28" s="1412">
        <v>4.3</v>
      </c>
      <c r="C28" s="712">
        <v>100.76</v>
      </c>
      <c r="D28" s="712">
        <v>107.51</v>
      </c>
      <c r="E28" s="712">
        <v>108.82</v>
      </c>
      <c r="F28" s="712">
        <v>112.51</v>
      </c>
      <c r="G28" s="712">
        <v>113.73</v>
      </c>
      <c r="H28" s="712">
        <v>114.56</v>
      </c>
      <c r="I28" s="712">
        <v>8</v>
      </c>
      <c r="J28" s="712">
        <v>1.22</v>
      </c>
      <c r="K28" s="712">
        <v>5.27</v>
      </c>
      <c r="L28" s="875">
        <v>0.73</v>
      </c>
      <c r="N28" s="1400"/>
      <c r="O28" s="1400"/>
      <c r="P28" s="1406"/>
      <c r="Q28" s="1406"/>
      <c r="R28" s="1406"/>
      <c r="S28" s="1406"/>
      <c r="T28" s="1406"/>
      <c r="U28" s="1406"/>
      <c r="V28" s="1406"/>
      <c r="W28" s="1406"/>
      <c r="X28" s="1406"/>
      <c r="Y28" s="1406"/>
    </row>
    <row r="29" spans="1:25" ht="15">
      <c r="A29" s="1411" t="s">
        <v>173</v>
      </c>
      <c r="B29" s="1412">
        <v>3.47</v>
      </c>
      <c r="C29" s="712">
        <v>100.33</v>
      </c>
      <c r="D29" s="712">
        <v>102.53</v>
      </c>
      <c r="E29" s="712">
        <v>105.09</v>
      </c>
      <c r="F29" s="712">
        <v>104.79</v>
      </c>
      <c r="G29" s="712">
        <v>105</v>
      </c>
      <c r="H29" s="712">
        <v>105.68</v>
      </c>
      <c r="I29" s="712">
        <v>4.74</v>
      </c>
      <c r="J29" s="712">
        <v>2.5</v>
      </c>
      <c r="K29" s="712">
        <v>0.56000000000000005</v>
      </c>
      <c r="L29" s="875">
        <v>0.64</v>
      </c>
      <c r="N29" s="1400"/>
      <c r="O29" s="1400"/>
      <c r="P29" s="1406"/>
      <c r="Q29" s="1406"/>
      <c r="R29" s="1406"/>
      <c r="S29" s="1406"/>
      <c r="T29" s="1406"/>
      <c r="U29" s="1406"/>
      <c r="V29" s="1406"/>
      <c r="W29" s="1406"/>
      <c r="X29" s="1406"/>
      <c r="Y29" s="1406"/>
    </row>
    <row r="30" spans="1:25" ht="15">
      <c r="A30" s="1411" t="s">
        <v>174</v>
      </c>
      <c r="B30" s="1412">
        <v>5.34</v>
      </c>
      <c r="C30" s="712">
        <v>97.92</v>
      </c>
      <c r="D30" s="712">
        <v>101.45</v>
      </c>
      <c r="E30" s="712">
        <v>100.48</v>
      </c>
      <c r="F30" s="712">
        <v>100.99</v>
      </c>
      <c r="G30" s="712">
        <v>101.91</v>
      </c>
      <c r="H30" s="712">
        <v>102</v>
      </c>
      <c r="I30" s="712">
        <v>2.62</v>
      </c>
      <c r="J30" s="712">
        <v>-0.96</v>
      </c>
      <c r="K30" s="712">
        <v>1.51</v>
      </c>
      <c r="L30" s="875">
        <v>0.09</v>
      </c>
      <c r="N30" s="1400"/>
      <c r="O30" s="1400"/>
      <c r="P30" s="1406"/>
      <c r="Q30" s="1406"/>
      <c r="R30" s="1406"/>
      <c r="S30" s="1406"/>
      <c r="T30" s="1406"/>
      <c r="U30" s="1406"/>
      <c r="V30" s="1406"/>
      <c r="W30" s="1406"/>
      <c r="X30" s="1406"/>
      <c r="Y30" s="1406"/>
    </row>
    <row r="31" spans="1:25" ht="15">
      <c r="A31" s="1411" t="s">
        <v>175</v>
      </c>
      <c r="B31" s="1412">
        <v>2.82</v>
      </c>
      <c r="C31" s="712">
        <v>100.43</v>
      </c>
      <c r="D31" s="712">
        <v>105.63</v>
      </c>
      <c r="E31" s="712">
        <v>105.59</v>
      </c>
      <c r="F31" s="712">
        <v>105.68</v>
      </c>
      <c r="G31" s="712">
        <v>104.78</v>
      </c>
      <c r="H31" s="712">
        <v>103.22</v>
      </c>
      <c r="I31" s="712">
        <v>5.14</v>
      </c>
      <c r="J31" s="712">
        <v>-0.04</v>
      </c>
      <c r="K31" s="712">
        <v>-2.2400000000000002</v>
      </c>
      <c r="L31" s="875">
        <v>-1.49</v>
      </c>
      <c r="N31" s="1400"/>
      <c r="O31" s="1400"/>
      <c r="P31" s="1406"/>
      <c r="Q31" s="1406"/>
      <c r="R31" s="1406"/>
      <c r="S31" s="1406"/>
      <c r="T31" s="1406"/>
      <c r="U31" s="1406"/>
      <c r="V31" s="1406"/>
      <c r="W31" s="1406"/>
      <c r="X31" s="1406"/>
      <c r="Y31" s="1406"/>
    </row>
    <row r="32" spans="1:25" ht="15">
      <c r="A32" s="1411" t="s">
        <v>176</v>
      </c>
      <c r="B32" s="1412">
        <v>2.46</v>
      </c>
      <c r="C32" s="712">
        <v>100.18</v>
      </c>
      <c r="D32" s="712">
        <v>104.83</v>
      </c>
      <c r="E32" s="712">
        <v>105.95</v>
      </c>
      <c r="F32" s="712">
        <v>106.56</v>
      </c>
      <c r="G32" s="712">
        <v>106.64</v>
      </c>
      <c r="H32" s="712">
        <v>109.73</v>
      </c>
      <c r="I32" s="712">
        <v>5.75</v>
      </c>
      <c r="J32" s="712">
        <v>1.07</v>
      </c>
      <c r="K32" s="712">
        <v>3.57</v>
      </c>
      <c r="L32" s="875">
        <v>2.89</v>
      </c>
      <c r="N32" s="1400"/>
      <c r="O32" s="1400"/>
      <c r="P32" s="1406"/>
      <c r="Q32" s="1406"/>
      <c r="R32" s="1406"/>
      <c r="S32" s="1406"/>
      <c r="T32" s="1406"/>
      <c r="U32" s="1406"/>
      <c r="V32" s="1406"/>
      <c r="W32" s="1406"/>
      <c r="X32" s="1406"/>
      <c r="Y32" s="1406"/>
    </row>
    <row r="33" spans="1:25" ht="15">
      <c r="A33" s="1411" t="s">
        <v>177</v>
      </c>
      <c r="B33" s="1412">
        <v>7.41</v>
      </c>
      <c r="C33" s="712">
        <v>109.08</v>
      </c>
      <c r="D33" s="712">
        <v>109.16</v>
      </c>
      <c r="E33" s="712">
        <v>112.73</v>
      </c>
      <c r="F33" s="712">
        <v>118.89</v>
      </c>
      <c r="G33" s="712">
        <v>120.28</v>
      </c>
      <c r="H33" s="712">
        <v>123.41</v>
      </c>
      <c r="I33" s="712">
        <v>3.35</v>
      </c>
      <c r="J33" s="712">
        <v>3.27</v>
      </c>
      <c r="K33" s="712">
        <v>9.4700000000000006</v>
      </c>
      <c r="L33" s="875">
        <v>2.6</v>
      </c>
      <c r="N33" s="1400"/>
      <c r="O33" s="1400"/>
      <c r="P33" s="1406"/>
      <c r="Q33" s="1406"/>
      <c r="R33" s="1406"/>
      <c r="S33" s="1406"/>
      <c r="T33" s="1406"/>
      <c r="U33" s="1406"/>
      <c r="V33" s="1406"/>
      <c r="W33" s="1406"/>
      <c r="X33" s="1406"/>
      <c r="Y33" s="1406"/>
    </row>
    <row r="34" spans="1:25" ht="15">
      <c r="A34" s="1411" t="s">
        <v>178</v>
      </c>
      <c r="B34" s="1412">
        <v>2.81</v>
      </c>
      <c r="C34" s="712">
        <v>101.21</v>
      </c>
      <c r="D34" s="712">
        <v>106.85</v>
      </c>
      <c r="E34" s="712">
        <v>108.3</v>
      </c>
      <c r="F34" s="712">
        <v>113.43</v>
      </c>
      <c r="G34" s="712">
        <v>115.87</v>
      </c>
      <c r="H34" s="712">
        <v>113.47</v>
      </c>
      <c r="I34" s="712">
        <v>7</v>
      </c>
      <c r="J34" s="712">
        <v>1.35</v>
      </c>
      <c r="K34" s="712">
        <v>4.78</v>
      </c>
      <c r="L34" s="875">
        <v>-2.0699999999999998</v>
      </c>
      <c r="N34" s="1400"/>
      <c r="O34" s="1400"/>
      <c r="P34" s="1406"/>
      <c r="Q34" s="1406"/>
      <c r="R34" s="1406"/>
      <c r="S34" s="1406"/>
      <c r="T34" s="1406"/>
      <c r="U34" s="1406"/>
      <c r="V34" s="1406"/>
      <c r="W34" s="1406"/>
      <c r="X34" s="1406"/>
      <c r="Y34" s="1406"/>
    </row>
    <row r="35" spans="1:25" ht="15">
      <c r="A35" s="1411"/>
      <c r="B35" s="1412"/>
      <c r="C35" s="712"/>
      <c r="D35" s="712"/>
      <c r="E35" s="712"/>
      <c r="F35" s="712"/>
      <c r="G35" s="712"/>
      <c r="H35" s="712"/>
      <c r="I35" s="712"/>
      <c r="J35" s="712"/>
      <c r="K35" s="712"/>
      <c r="L35" s="875"/>
      <c r="N35" s="1400"/>
      <c r="O35" s="1400"/>
      <c r="P35" s="1406"/>
      <c r="Q35" s="1406"/>
      <c r="R35" s="1406"/>
      <c r="S35" s="1406"/>
      <c r="T35" s="1406"/>
      <c r="U35" s="1406"/>
      <c r="V35" s="1406"/>
      <c r="W35" s="1406"/>
      <c r="X35" s="1406"/>
      <c r="Y35" s="1406"/>
    </row>
    <row r="36" spans="1:25" ht="15">
      <c r="A36" s="1407" t="s">
        <v>179</v>
      </c>
      <c r="B36" s="1412"/>
      <c r="C36" s="712"/>
      <c r="D36" s="712"/>
      <c r="E36" s="712"/>
      <c r="F36" s="712"/>
      <c r="G36" s="712"/>
      <c r="H36" s="712"/>
      <c r="I36" s="712"/>
      <c r="J36" s="712"/>
      <c r="K36" s="712"/>
      <c r="L36" s="875"/>
      <c r="N36" s="1400"/>
      <c r="O36" s="1400"/>
      <c r="P36" s="1406"/>
      <c r="Q36" s="1406"/>
      <c r="R36" s="1406"/>
      <c r="S36" s="1406"/>
      <c r="T36" s="1406"/>
      <c r="U36" s="1406"/>
      <c r="V36" s="1406"/>
      <c r="W36" s="1406"/>
      <c r="X36" s="1406"/>
      <c r="Y36" s="1406"/>
    </row>
    <row r="37" spans="1:25" ht="15">
      <c r="A37" s="1407" t="s">
        <v>154</v>
      </c>
      <c r="B37" s="1408">
        <v>100</v>
      </c>
      <c r="C37" s="1409">
        <v>101.55</v>
      </c>
      <c r="D37" s="1409">
        <v>110.95</v>
      </c>
      <c r="E37" s="1409">
        <v>113.25</v>
      </c>
      <c r="F37" s="1409">
        <v>113.5</v>
      </c>
      <c r="G37" s="1409">
        <v>113.96</v>
      </c>
      <c r="H37" s="1409">
        <v>115.43</v>
      </c>
      <c r="I37" s="1409">
        <v>11.51</v>
      </c>
      <c r="J37" s="1409">
        <v>2.0699999999999998</v>
      </c>
      <c r="K37" s="1409">
        <v>1.93</v>
      </c>
      <c r="L37" s="1410">
        <v>1.29</v>
      </c>
      <c r="N37" s="1400"/>
      <c r="O37" s="1400"/>
      <c r="P37" s="1406"/>
      <c r="Q37" s="1406"/>
      <c r="R37" s="1406"/>
      <c r="S37" s="1406"/>
      <c r="T37" s="1406"/>
      <c r="U37" s="1406"/>
      <c r="V37" s="1406"/>
      <c r="W37" s="1406"/>
      <c r="X37" s="1406"/>
      <c r="Y37" s="1406"/>
    </row>
    <row r="38" spans="1:25" ht="15">
      <c r="A38" s="1411" t="s">
        <v>155</v>
      </c>
      <c r="B38" s="1412">
        <v>39.770000000000003</v>
      </c>
      <c r="C38" s="712">
        <v>101.59</v>
      </c>
      <c r="D38" s="712">
        <v>110.95</v>
      </c>
      <c r="E38" s="712">
        <v>113.84</v>
      </c>
      <c r="F38" s="712">
        <v>111.01</v>
      </c>
      <c r="G38" s="712">
        <v>112.1</v>
      </c>
      <c r="H38" s="712">
        <v>114.05</v>
      </c>
      <c r="I38" s="712">
        <v>12.06</v>
      </c>
      <c r="J38" s="712">
        <v>2.6</v>
      </c>
      <c r="K38" s="712">
        <v>0.19</v>
      </c>
      <c r="L38" s="875">
        <v>1.74</v>
      </c>
      <c r="N38" s="1400"/>
      <c r="O38" s="1400"/>
      <c r="P38" s="1406"/>
      <c r="Q38" s="1406"/>
      <c r="R38" s="1406"/>
      <c r="S38" s="1406"/>
      <c r="T38" s="1406"/>
      <c r="U38" s="1406"/>
      <c r="V38" s="1406"/>
      <c r="W38" s="1406"/>
      <c r="X38" s="1406"/>
      <c r="Y38" s="1406"/>
    </row>
    <row r="39" spans="1:25" ht="15">
      <c r="A39" s="1411" t="s">
        <v>169</v>
      </c>
      <c r="B39" s="1412">
        <v>60.23</v>
      </c>
      <c r="C39" s="712">
        <v>101.53</v>
      </c>
      <c r="D39" s="712">
        <v>110.94</v>
      </c>
      <c r="E39" s="712">
        <v>112.86</v>
      </c>
      <c r="F39" s="712">
        <v>115.18</v>
      </c>
      <c r="G39" s="712">
        <v>115.2</v>
      </c>
      <c r="H39" s="712">
        <v>116.35</v>
      </c>
      <c r="I39" s="712">
        <v>11.16</v>
      </c>
      <c r="J39" s="712">
        <v>1.72</v>
      </c>
      <c r="K39" s="712">
        <v>3.1</v>
      </c>
      <c r="L39" s="875">
        <v>1</v>
      </c>
      <c r="N39" s="1400"/>
      <c r="O39" s="1400"/>
      <c r="P39" s="1406"/>
      <c r="Q39" s="1406"/>
      <c r="R39" s="1406"/>
      <c r="S39" s="1406"/>
      <c r="T39" s="1406"/>
      <c r="U39" s="1406"/>
      <c r="V39" s="1406"/>
      <c r="W39" s="1406"/>
      <c r="X39" s="1406"/>
      <c r="Y39" s="1406"/>
    </row>
    <row r="40" spans="1:25" ht="15">
      <c r="A40" s="1411"/>
      <c r="B40" s="1412"/>
      <c r="C40" s="712"/>
      <c r="D40" s="712"/>
      <c r="E40" s="712"/>
      <c r="F40" s="712"/>
      <c r="G40" s="712"/>
      <c r="H40" s="712"/>
      <c r="I40" s="712"/>
      <c r="J40" s="712"/>
      <c r="K40" s="712"/>
      <c r="L40" s="875"/>
      <c r="N40" s="1400"/>
      <c r="O40" s="1400"/>
      <c r="P40" s="1406"/>
      <c r="Q40" s="1406"/>
      <c r="R40" s="1406"/>
      <c r="S40" s="1406"/>
      <c r="T40" s="1406"/>
      <c r="U40" s="1406"/>
      <c r="V40" s="1406"/>
      <c r="W40" s="1406"/>
      <c r="X40" s="1406"/>
      <c r="Y40" s="1406"/>
    </row>
    <row r="41" spans="1:25" ht="15">
      <c r="A41" s="1407" t="s">
        <v>180</v>
      </c>
      <c r="B41" s="1412"/>
      <c r="C41" s="712"/>
      <c r="D41" s="712"/>
      <c r="E41" s="712"/>
      <c r="F41" s="712"/>
      <c r="G41" s="712"/>
      <c r="H41" s="712"/>
      <c r="I41" s="712"/>
      <c r="J41" s="712"/>
      <c r="K41" s="712"/>
      <c r="L41" s="875"/>
      <c r="N41" s="1400"/>
      <c r="O41" s="1400"/>
      <c r="P41" s="1406"/>
      <c r="Q41" s="1406"/>
      <c r="R41" s="1406"/>
      <c r="S41" s="1406"/>
      <c r="T41" s="1406"/>
      <c r="U41" s="1406"/>
      <c r="V41" s="1406"/>
      <c r="W41" s="1406"/>
      <c r="X41" s="1406"/>
      <c r="Y41" s="1406"/>
    </row>
    <row r="42" spans="1:25" ht="15">
      <c r="A42" s="1407" t="s">
        <v>154</v>
      </c>
      <c r="B42" s="1408">
        <v>100</v>
      </c>
      <c r="C42" s="1409">
        <v>100.99</v>
      </c>
      <c r="D42" s="1409">
        <v>108.01</v>
      </c>
      <c r="E42" s="1409">
        <v>109.67</v>
      </c>
      <c r="F42" s="1409">
        <v>110.48</v>
      </c>
      <c r="G42" s="1409">
        <v>111.63</v>
      </c>
      <c r="H42" s="1409">
        <v>113.66</v>
      </c>
      <c r="I42" s="1409">
        <v>8.59</v>
      </c>
      <c r="J42" s="1409">
        <v>1.53</v>
      </c>
      <c r="K42" s="1409">
        <v>3.64</v>
      </c>
      <c r="L42" s="1410">
        <v>1.82</v>
      </c>
      <c r="N42" s="1400"/>
      <c r="O42" s="1400"/>
      <c r="P42" s="1406"/>
      <c r="Q42" s="1406"/>
      <c r="R42" s="1406"/>
      <c r="S42" s="1406"/>
      <c r="T42" s="1406"/>
      <c r="U42" s="1406"/>
      <c r="V42" s="1406"/>
      <c r="W42" s="1406"/>
      <c r="X42" s="1406"/>
      <c r="Y42" s="1406"/>
    </row>
    <row r="43" spans="1:25" ht="15">
      <c r="A43" s="1411" t="s">
        <v>155</v>
      </c>
      <c r="B43" s="1412">
        <v>44.14</v>
      </c>
      <c r="C43" s="712">
        <v>100.69</v>
      </c>
      <c r="D43" s="712">
        <v>107.66</v>
      </c>
      <c r="E43" s="712">
        <v>109.14</v>
      </c>
      <c r="F43" s="712">
        <v>105.77</v>
      </c>
      <c r="G43" s="712">
        <v>107.34</v>
      </c>
      <c r="H43" s="712">
        <v>108.56</v>
      </c>
      <c r="I43" s="712">
        <v>8.39</v>
      </c>
      <c r="J43" s="712">
        <v>1.37</v>
      </c>
      <c r="K43" s="712">
        <v>-0.53</v>
      </c>
      <c r="L43" s="875">
        <v>1.1399999999999999</v>
      </c>
      <c r="N43" s="1400"/>
      <c r="O43" s="1400"/>
      <c r="P43" s="1406"/>
      <c r="Q43" s="1406"/>
      <c r="R43" s="1406"/>
      <c r="S43" s="1406"/>
      <c r="T43" s="1406"/>
      <c r="U43" s="1406"/>
      <c r="V43" s="1406"/>
      <c r="W43" s="1406"/>
      <c r="X43" s="1406"/>
      <c r="Y43" s="1406"/>
    </row>
    <row r="44" spans="1:25" ht="15">
      <c r="A44" s="1411" t="s">
        <v>169</v>
      </c>
      <c r="B44" s="1412">
        <v>55.86</v>
      </c>
      <c r="C44" s="712">
        <v>101.24</v>
      </c>
      <c r="D44" s="712">
        <v>108.3</v>
      </c>
      <c r="E44" s="712">
        <v>110.09</v>
      </c>
      <c r="F44" s="712">
        <v>114.33</v>
      </c>
      <c r="G44" s="712">
        <v>115.15</v>
      </c>
      <c r="H44" s="712">
        <v>117.86</v>
      </c>
      <c r="I44" s="712">
        <v>8.74</v>
      </c>
      <c r="J44" s="712">
        <v>1.65</v>
      </c>
      <c r="K44" s="712">
        <v>7.06</v>
      </c>
      <c r="L44" s="875">
        <v>2.36</v>
      </c>
      <c r="N44" s="1400"/>
      <c r="O44" s="1400"/>
      <c r="P44" s="1406"/>
      <c r="Q44" s="1406"/>
      <c r="R44" s="1406"/>
      <c r="S44" s="1406"/>
      <c r="T44" s="1406"/>
      <c r="U44" s="1406"/>
      <c r="V44" s="1406"/>
      <c r="W44" s="1406"/>
      <c r="X44" s="1406"/>
      <c r="Y44" s="1406"/>
    </row>
    <row r="45" spans="1:25" ht="15">
      <c r="A45" s="1411"/>
      <c r="B45" s="1412"/>
      <c r="C45" s="712"/>
      <c r="D45" s="712"/>
      <c r="E45" s="712"/>
      <c r="F45" s="712"/>
      <c r="G45" s="712"/>
      <c r="H45" s="712"/>
      <c r="I45" s="712"/>
      <c r="J45" s="712"/>
      <c r="K45" s="712"/>
      <c r="L45" s="875"/>
      <c r="N45" s="1400"/>
      <c r="O45" s="1400"/>
      <c r="P45" s="1406"/>
      <c r="Q45" s="1406"/>
      <c r="R45" s="1406"/>
      <c r="S45" s="1406"/>
      <c r="T45" s="1406"/>
      <c r="U45" s="1406"/>
      <c r="V45" s="1406"/>
      <c r="W45" s="1406"/>
      <c r="X45" s="1406"/>
      <c r="Y45" s="1406"/>
    </row>
    <row r="46" spans="1:25" ht="15">
      <c r="A46" s="1407" t="s">
        <v>181</v>
      </c>
      <c r="B46" s="1412"/>
      <c r="C46" s="712"/>
      <c r="D46" s="712"/>
      <c r="E46" s="712"/>
      <c r="F46" s="712"/>
      <c r="G46" s="712"/>
      <c r="H46" s="712"/>
      <c r="I46" s="712"/>
      <c r="J46" s="712"/>
      <c r="K46" s="712"/>
      <c r="L46" s="875"/>
      <c r="N46" s="1400"/>
      <c r="O46" s="1400"/>
      <c r="P46" s="1406"/>
      <c r="Q46" s="1406"/>
      <c r="R46" s="1406"/>
      <c r="S46" s="1406"/>
      <c r="T46" s="1406"/>
      <c r="U46" s="1406"/>
      <c r="V46" s="1406"/>
      <c r="W46" s="1406"/>
      <c r="X46" s="1406"/>
      <c r="Y46" s="1406"/>
    </row>
    <row r="47" spans="1:25" ht="15">
      <c r="A47" s="1407" t="s">
        <v>154</v>
      </c>
      <c r="B47" s="1408">
        <v>100</v>
      </c>
      <c r="C47" s="1409">
        <v>101.59</v>
      </c>
      <c r="D47" s="1409">
        <v>109.98</v>
      </c>
      <c r="E47" s="1409">
        <v>112.8</v>
      </c>
      <c r="F47" s="1409">
        <v>116.14</v>
      </c>
      <c r="G47" s="1409">
        <v>116.11</v>
      </c>
      <c r="H47" s="1409">
        <v>117.34</v>
      </c>
      <c r="I47" s="1409">
        <v>11.03</v>
      </c>
      <c r="J47" s="1409">
        <v>2.56</v>
      </c>
      <c r="K47" s="1409">
        <v>4.03</v>
      </c>
      <c r="L47" s="1410">
        <v>1.06</v>
      </c>
      <c r="N47" s="1400"/>
      <c r="O47" s="1400"/>
      <c r="P47" s="1406"/>
      <c r="Q47" s="1406"/>
      <c r="R47" s="1406"/>
      <c r="S47" s="1406"/>
      <c r="T47" s="1406"/>
      <c r="U47" s="1406"/>
      <c r="V47" s="1406"/>
      <c r="W47" s="1406"/>
      <c r="X47" s="1406"/>
      <c r="Y47" s="1406"/>
    </row>
    <row r="48" spans="1:25" ht="15">
      <c r="A48" s="1411" t="s">
        <v>155</v>
      </c>
      <c r="B48" s="1412">
        <v>46.88</v>
      </c>
      <c r="C48" s="712">
        <v>101.76</v>
      </c>
      <c r="D48" s="712">
        <v>109.85</v>
      </c>
      <c r="E48" s="712">
        <v>111.26</v>
      </c>
      <c r="F48" s="712">
        <v>111.09</v>
      </c>
      <c r="G48" s="712">
        <v>111.96</v>
      </c>
      <c r="H48" s="712">
        <v>112.19</v>
      </c>
      <c r="I48" s="712">
        <v>9.34</v>
      </c>
      <c r="J48" s="712">
        <v>1.29</v>
      </c>
      <c r="K48" s="712">
        <v>0.83</v>
      </c>
      <c r="L48" s="875">
        <v>0.2</v>
      </c>
      <c r="N48" s="1400"/>
      <c r="O48" s="1400"/>
      <c r="P48" s="1406"/>
      <c r="Q48" s="1406"/>
      <c r="R48" s="1406"/>
      <c r="S48" s="1406"/>
      <c r="T48" s="1406"/>
      <c r="U48" s="1406"/>
      <c r="V48" s="1406"/>
      <c r="W48" s="1406"/>
      <c r="X48" s="1406"/>
      <c r="Y48" s="1406"/>
    </row>
    <row r="49" spans="1:25" ht="15">
      <c r="A49" s="1411" t="s">
        <v>169</v>
      </c>
      <c r="B49" s="1412">
        <v>53.12</v>
      </c>
      <c r="C49" s="712">
        <v>101.44</v>
      </c>
      <c r="D49" s="712">
        <v>110.1</v>
      </c>
      <c r="E49" s="712">
        <v>114.17</v>
      </c>
      <c r="F49" s="712">
        <v>120.79</v>
      </c>
      <c r="G49" s="712">
        <v>119.99</v>
      </c>
      <c r="H49" s="712">
        <v>122.24</v>
      </c>
      <c r="I49" s="712">
        <v>12.55</v>
      </c>
      <c r="J49" s="712">
        <v>3.7</v>
      </c>
      <c r="K49" s="712">
        <v>7.07</v>
      </c>
      <c r="L49" s="875">
        <v>1.88</v>
      </c>
      <c r="N49" s="1400"/>
      <c r="O49" s="1400"/>
      <c r="P49" s="1406"/>
      <c r="Q49" s="1406"/>
      <c r="R49" s="1406"/>
      <c r="S49" s="1406"/>
      <c r="T49" s="1406"/>
      <c r="U49" s="1406"/>
      <c r="V49" s="1406"/>
      <c r="W49" s="1406"/>
      <c r="X49" s="1406"/>
      <c r="Y49" s="1406"/>
    </row>
    <row r="50" spans="1:25" ht="15">
      <c r="A50" s="1411"/>
      <c r="B50" s="1412"/>
      <c r="C50" s="712"/>
      <c r="D50" s="712"/>
      <c r="E50" s="712"/>
      <c r="F50" s="712"/>
      <c r="G50" s="712"/>
      <c r="H50" s="712"/>
      <c r="I50" s="712"/>
      <c r="J50" s="712"/>
      <c r="K50" s="712"/>
      <c r="L50" s="875"/>
      <c r="N50" s="1400"/>
      <c r="O50" s="1400"/>
      <c r="P50" s="1406"/>
      <c r="Q50" s="1406"/>
      <c r="R50" s="1406"/>
      <c r="S50" s="1406"/>
      <c r="T50" s="1406"/>
      <c r="U50" s="1406"/>
      <c r="V50" s="1406"/>
      <c r="W50" s="1406"/>
      <c r="X50" s="1406"/>
      <c r="Y50" s="1406"/>
    </row>
    <row r="51" spans="1:25" ht="15">
      <c r="A51" s="1407" t="s">
        <v>182</v>
      </c>
      <c r="B51" s="1412"/>
      <c r="C51" s="712"/>
      <c r="D51" s="712"/>
      <c r="E51" s="712"/>
      <c r="F51" s="712"/>
      <c r="G51" s="712"/>
      <c r="H51" s="712"/>
      <c r="I51" s="712"/>
      <c r="J51" s="712"/>
      <c r="K51" s="712"/>
      <c r="L51" s="875"/>
      <c r="N51" s="1400"/>
      <c r="O51" s="1400"/>
      <c r="P51" s="1406"/>
      <c r="Q51" s="1406"/>
      <c r="R51" s="1406"/>
      <c r="S51" s="1406"/>
      <c r="T51" s="1406"/>
      <c r="U51" s="1406"/>
      <c r="V51" s="1406"/>
      <c r="W51" s="1406"/>
      <c r="X51" s="1406"/>
      <c r="Y51" s="1406"/>
    </row>
    <row r="52" spans="1:25" ht="15">
      <c r="A52" s="1407" t="s">
        <v>154</v>
      </c>
      <c r="B52" s="1408">
        <v>100</v>
      </c>
      <c r="C52" s="1409">
        <v>100.91</v>
      </c>
      <c r="D52" s="1409">
        <v>108.45</v>
      </c>
      <c r="E52" s="1409">
        <v>110.11</v>
      </c>
      <c r="F52" s="1409">
        <v>112.48</v>
      </c>
      <c r="G52" s="1409">
        <v>111.53</v>
      </c>
      <c r="H52" s="1409">
        <v>113.15</v>
      </c>
      <c r="I52" s="1409">
        <v>9.1199999999999992</v>
      </c>
      <c r="J52" s="1409">
        <v>1.52</v>
      </c>
      <c r="K52" s="1409">
        <v>2.77</v>
      </c>
      <c r="L52" s="1410">
        <v>1.46</v>
      </c>
      <c r="N52" s="1400"/>
      <c r="O52" s="1400"/>
      <c r="P52" s="1406"/>
      <c r="Q52" s="1406"/>
      <c r="R52" s="1406"/>
      <c r="S52" s="1406"/>
      <c r="T52" s="1406"/>
      <c r="U52" s="1406"/>
      <c r="V52" s="1406"/>
      <c r="W52" s="1406"/>
      <c r="X52" s="1406"/>
      <c r="Y52" s="1406"/>
    </row>
    <row r="53" spans="1:25" ht="15">
      <c r="A53" s="1411" t="s">
        <v>155</v>
      </c>
      <c r="B53" s="1412">
        <v>59.53</v>
      </c>
      <c r="C53" s="712">
        <v>100.98</v>
      </c>
      <c r="D53" s="712">
        <v>107.48</v>
      </c>
      <c r="E53" s="712">
        <v>108.82</v>
      </c>
      <c r="F53" s="712">
        <v>109.95</v>
      </c>
      <c r="G53" s="712">
        <v>107.99</v>
      </c>
      <c r="H53" s="712">
        <v>111.03</v>
      </c>
      <c r="I53" s="712">
        <v>7.76</v>
      </c>
      <c r="J53" s="712">
        <v>1.24</v>
      </c>
      <c r="K53" s="712">
        <v>2.04</v>
      </c>
      <c r="L53" s="875">
        <v>2.82</v>
      </c>
      <c r="N53" s="1400"/>
      <c r="O53" s="1400"/>
      <c r="P53" s="1406"/>
      <c r="Q53" s="1406"/>
      <c r="R53" s="1406"/>
      <c r="S53" s="1406"/>
      <c r="T53" s="1406"/>
      <c r="U53" s="1406"/>
      <c r="V53" s="1406"/>
      <c r="W53" s="1406"/>
      <c r="X53" s="1406"/>
      <c r="Y53" s="1406"/>
    </row>
    <row r="54" spans="1:25" ht="15.75" thickBot="1">
      <c r="A54" s="1413" t="s">
        <v>169</v>
      </c>
      <c r="B54" s="1414">
        <v>40.47</v>
      </c>
      <c r="C54" s="729">
        <v>100.8</v>
      </c>
      <c r="D54" s="729">
        <v>109.9</v>
      </c>
      <c r="E54" s="729">
        <v>112.03</v>
      </c>
      <c r="F54" s="729">
        <v>116.3</v>
      </c>
      <c r="G54" s="729">
        <v>117.07</v>
      </c>
      <c r="H54" s="729">
        <v>116.34</v>
      </c>
      <c r="I54" s="729">
        <v>11.14</v>
      </c>
      <c r="J54" s="729">
        <v>1.94</v>
      </c>
      <c r="K54" s="729">
        <v>3.85</v>
      </c>
      <c r="L54" s="880">
        <v>-0.62</v>
      </c>
      <c r="N54" s="1400"/>
      <c r="O54" s="1400"/>
      <c r="P54" s="1406"/>
      <c r="Q54" s="1406"/>
      <c r="R54" s="1406"/>
      <c r="S54" s="1406"/>
      <c r="T54" s="1406"/>
      <c r="U54" s="1406"/>
      <c r="V54" s="1406"/>
      <c r="W54" s="1406"/>
      <c r="X54" s="1406"/>
      <c r="Y54" s="1406"/>
    </row>
    <row r="55" spans="1:25" ht="14.25" thickTop="1"/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rintOptions horizontalCentered="1"/>
  <pageMargins left="0.75" right="0.7" top="0.25" bottom="0.23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view="pageBreakPreview" zoomScaleSheetLayoutView="100" workbookViewId="0">
      <selection activeCell="K12" sqref="K12"/>
    </sheetView>
  </sheetViews>
  <sheetFormatPr defaultRowHeight="15"/>
  <cols>
    <col min="2" max="2" width="30.140625" customWidth="1"/>
    <col min="3" max="3" width="12.140625" customWidth="1"/>
    <col min="4" max="4" width="11.7109375" customWidth="1"/>
    <col min="5" max="5" width="10.85546875" customWidth="1"/>
    <col min="6" max="6" width="13.140625" customWidth="1"/>
    <col min="7" max="7" width="12.5703125" customWidth="1"/>
    <col min="8" max="8" width="12.28515625" customWidth="1"/>
  </cols>
  <sheetData>
    <row r="1" spans="1:11">
      <c r="A1" s="1677" t="s">
        <v>988</v>
      </c>
      <c r="B1" s="1677"/>
      <c r="C1" s="1677"/>
      <c r="D1" s="1677"/>
      <c r="E1" s="1677"/>
      <c r="F1" s="1677"/>
      <c r="G1" s="1677"/>
      <c r="H1" s="1677"/>
    </row>
    <row r="2" spans="1:11" ht="23.25">
      <c r="A2" s="1678" t="s">
        <v>822</v>
      </c>
      <c r="B2" s="1678"/>
      <c r="C2" s="1678"/>
      <c r="D2" s="1678"/>
      <c r="E2" s="1678"/>
      <c r="F2" s="1678"/>
      <c r="G2" s="1678"/>
      <c r="H2" s="1678"/>
      <c r="I2" s="640"/>
    </row>
    <row r="3" spans="1:11" ht="18.75">
      <c r="A3" s="1679" t="s">
        <v>823</v>
      </c>
      <c r="B3" s="1679"/>
      <c r="C3" s="1679"/>
      <c r="D3" s="1679"/>
      <c r="E3" s="1679"/>
      <c r="F3" s="1679"/>
      <c r="G3" s="1679"/>
      <c r="H3" s="1679"/>
      <c r="I3" s="641"/>
    </row>
    <row r="4" spans="1:11" ht="12" customHeight="1" thickBot="1">
      <c r="A4" s="642"/>
      <c r="B4" s="1680" t="s">
        <v>824</v>
      </c>
      <c r="C4" s="1680"/>
      <c r="D4" s="1680"/>
      <c r="E4" s="1680"/>
      <c r="F4" s="1680"/>
      <c r="G4" s="1680"/>
      <c r="H4" s="1680"/>
    </row>
    <row r="5" spans="1:11" ht="15" customHeight="1" thickTop="1">
      <c r="A5" s="1681" t="s">
        <v>241</v>
      </c>
      <c r="B5" s="1683" t="s">
        <v>825</v>
      </c>
      <c r="C5" s="1685" t="s">
        <v>826</v>
      </c>
      <c r="D5" s="1685"/>
      <c r="E5" s="1685"/>
      <c r="F5" s="1685" t="s">
        <v>827</v>
      </c>
      <c r="G5" s="1685"/>
      <c r="H5" s="1686"/>
    </row>
    <row r="6" spans="1:11">
      <c r="A6" s="1682"/>
      <c r="B6" s="1684"/>
      <c r="C6" s="643" t="s">
        <v>6</v>
      </c>
      <c r="D6" s="643" t="s">
        <v>121</v>
      </c>
      <c r="E6" s="643" t="s">
        <v>828</v>
      </c>
      <c r="F6" s="643" t="s">
        <v>6</v>
      </c>
      <c r="G6" s="643" t="s">
        <v>121</v>
      </c>
      <c r="H6" s="644" t="s">
        <v>828</v>
      </c>
    </row>
    <row r="7" spans="1:11">
      <c r="A7" s="645">
        <v>1</v>
      </c>
      <c r="B7" s="646" t="s">
        <v>829</v>
      </c>
      <c r="C7" s="647">
        <v>6252.6384459999999</v>
      </c>
      <c r="D7" s="647">
        <v>12731.703011000001</v>
      </c>
      <c r="E7" s="647">
        <f t="shared" ref="E7:E16" si="0">(D7/C7 -1)*100</f>
        <v>103.62128917185119</v>
      </c>
      <c r="F7" s="647">
        <v>123894.29166500001</v>
      </c>
      <c r="G7" s="647">
        <v>267183.27200400003</v>
      </c>
      <c r="H7" s="648">
        <f t="shared" ref="H7:H16" si="1">(G7/F7 -1)*100</f>
        <v>115.65422297779597</v>
      </c>
      <c r="I7" s="649"/>
      <c r="J7" s="650"/>
      <c r="K7" s="74"/>
    </row>
    <row r="8" spans="1:11">
      <c r="A8" s="645">
        <v>2</v>
      </c>
      <c r="B8" s="647" t="s">
        <v>830</v>
      </c>
      <c r="C8" s="647">
        <v>3651.954299</v>
      </c>
      <c r="D8" s="651">
        <v>2575.9292310000001</v>
      </c>
      <c r="E8" s="651">
        <f t="shared" si="0"/>
        <v>-29.464362910966425</v>
      </c>
      <c r="F8" s="647">
        <v>142399.12586200004</v>
      </c>
      <c r="G8" s="647">
        <v>144303.55578199998</v>
      </c>
      <c r="H8" s="652">
        <f t="shared" si="1"/>
        <v>1.3373887715051991</v>
      </c>
      <c r="I8" s="649"/>
      <c r="J8" s="650"/>
      <c r="K8" s="74"/>
    </row>
    <row r="9" spans="1:11">
      <c r="A9" s="645">
        <v>3</v>
      </c>
      <c r="B9" s="647" t="s">
        <v>1265</v>
      </c>
      <c r="C9" s="647">
        <v>17506.237999000001</v>
      </c>
      <c r="D9" s="647">
        <v>17978.974600000001</v>
      </c>
      <c r="E9" s="647">
        <f t="shared" si="0"/>
        <v>2.700389432766781</v>
      </c>
      <c r="F9" s="647">
        <v>93265.416362000018</v>
      </c>
      <c r="G9" s="647">
        <v>89920.52605700001</v>
      </c>
      <c r="H9" s="652">
        <f t="shared" si="1"/>
        <v>-3.5864208143532639</v>
      </c>
      <c r="I9" s="649"/>
      <c r="J9" s="650"/>
      <c r="K9" s="74"/>
    </row>
    <row r="10" spans="1:11">
      <c r="A10" s="645">
        <v>4</v>
      </c>
      <c r="B10" s="647" t="s">
        <v>831</v>
      </c>
      <c r="C10" s="647">
        <v>18204.430213999996</v>
      </c>
      <c r="D10" s="647">
        <v>17202.759511</v>
      </c>
      <c r="E10" s="647">
        <f t="shared" si="0"/>
        <v>-5.5023458093715449</v>
      </c>
      <c r="F10" s="647">
        <v>78969.258138999998</v>
      </c>
      <c r="G10" s="647">
        <v>100067.665073</v>
      </c>
      <c r="H10" s="652">
        <f t="shared" si="1"/>
        <v>26.717240900076632</v>
      </c>
      <c r="I10" s="649"/>
      <c r="J10" s="650"/>
      <c r="K10" s="74"/>
    </row>
    <row r="11" spans="1:11">
      <c r="A11" s="645">
        <v>5</v>
      </c>
      <c r="B11" s="647" t="s">
        <v>832</v>
      </c>
      <c r="C11" s="647">
        <v>2927.4922230000002</v>
      </c>
      <c r="D11" s="647">
        <v>2945.695279</v>
      </c>
      <c r="E11" s="647">
        <f t="shared" si="0"/>
        <v>0.62179690374535301</v>
      </c>
      <c r="F11" s="647">
        <v>79245.072297000006</v>
      </c>
      <c r="G11" s="647">
        <v>111907.03903099999</v>
      </c>
      <c r="H11" s="652">
        <f t="shared" si="1"/>
        <v>41.216400953724005</v>
      </c>
      <c r="I11" s="649"/>
      <c r="J11" s="650"/>
      <c r="K11" s="74"/>
    </row>
    <row r="12" spans="1:11">
      <c r="A12" s="645">
        <v>6</v>
      </c>
      <c r="B12" s="647" t="s">
        <v>833</v>
      </c>
      <c r="C12" s="647">
        <v>1544.7025069999997</v>
      </c>
      <c r="D12" s="647">
        <v>1780.544257</v>
      </c>
      <c r="E12" s="647">
        <f t="shared" si="0"/>
        <v>15.267778030478741</v>
      </c>
      <c r="F12" s="647">
        <v>21353.602698000002</v>
      </c>
      <c r="G12" s="647">
        <v>25479.029893999999</v>
      </c>
      <c r="H12" s="652">
        <f t="shared" si="1"/>
        <v>19.319583933189822</v>
      </c>
      <c r="I12" s="649"/>
      <c r="J12" s="650"/>
      <c r="K12" s="74"/>
    </row>
    <row r="13" spans="1:11">
      <c r="A13" s="645">
        <v>7</v>
      </c>
      <c r="B13" s="647" t="s">
        <v>834</v>
      </c>
      <c r="C13" s="647">
        <v>4245.1278510000002</v>
      </c>
      <c r="D13" s="647">
        <v>4112.9187480000001</v>
      </c>
      <c r="E13" s="647">
        <f t="shared" si="0"/>
        <v>-3.1143727030236934</v>
      </c>
      <c r="F13" s="647">
        <v>25991.809336000002</v>
      </c>
      <c r="G13" s="647">
        <v>26448.740816999994</v>
      </c>
      <c r="H13" s="652">
        <f t="shared" si="1"/>
        <v>1.7579825824865392</v>
      </c>
      <c r="I13" s="649"/>
      <c r="J13" s="650"/>
      <c r="K13" s="74"/>
    </row>
    <row r="14" spans="1:11">
      <c r="A14" s="645">
        <v>8</v>
      </c>
      <c r="B14" s="647" t="s">
        <v>835</v>
      </c>
      <c r="C14" s="647">
        <v>369.93151899999998</v>
      </c>
      <c r="D14" s="647">
        <v>523.71463500000004</v>
      </c>
      <c r="E14" s="647">
        <f t="shared" si="0"/>
        <v>41.570698386476245</v>
      </c>
      <c r="F14" s="647">
        <v>12009.663825</v>
      </c>
      <c r="G14" s="647">
        <v>12421.446757</v>
      </c>
      <c r="H14" s="652">
        <f t="shared" si="1"/>
        <v>3.4287631860502987</v>
      </c>
      <c r="I14" s="649"/>
      <c r="J14" s="650"/>
      <c r="K14" s="74"/>
    </row>
    <row r="15" spans="1:11">
      <c r="A15" s="645">
        <v>9</v>
      </c>
      <c r="B15" s="647" t="s">
        <v>836</v>
      </c>
      <c r="C15" s="647">
        <v>466.44556600000004</v>
      </c>
      <c r="D15" s="647">
        <v>403.29108099999996</v>
      </c>
      <c r="E15" s="647">
        <f t="shared" si="0"/>
        <v>-13.539518778489168</v>
      </c>
      <c r="F15" s="647">
        <v>12024.121897000001</v>
      </c>
      <c r="G15" s="647">
        <v>10357.402044000002</v>
      </c>
      <c r="H15" s="652">
        <f t="shared" si="1"/>
        <v>-13.861468365651241</v>
      </c>
      <c r="I15" s="649"/>
      <c r="J15" s="650"/>
      <c r="K15" s="74"/>
    </row>
    <row r="16" spans="1:11">
      <c r="A16" s="645">
        <v>10</v>
      </c>
      <c r="B16" s="647" t="s">
        <v>837</v>
      </c>
      <c r="C16" s="647">
        <v>1.60822</v>
      </c>
      <c r="D16" s="647">
        <v>0.17</v>
      </c>
      <c r="E16" s="647">
        <f t="shared" si="0"/>
        <v>-89.429306935618257</v>
      </c>
      <c r="F16" s="647">
        <v>2220.5498279999997</v>
      </c>
      <c r="G16" s="647">
        <v>4605.0097170000008</v>
      </c>
      <c r="H16" s="652">
        <f t="shared" si="1"/>
        <v>107.38150790102429</v>
      </c>
      <c r="I16" s="649"/>
      <c r="J16" s="650"/>
      <c r="K16" s="74"/>
    </row>
    <row r="17" spans="1:11">
      <c r="A17" s="645">
        <v>11</v>
      </c>
      <c r="B17" s="647" t="s">
        <v>838</v>
      </c>
      <c r="C17" s="647">
        <v>0</v>
      </c>
      <c r="D17" s="647">
        <v>0</v>
      </c>
      <c r="E17" s="653" t="s">
        <v>25</v>
      </c>
      <c r="F17" s="654">
        <v>0</v>
      </c>
      <c r="G17" s="647">
        <v>0</v>
      </c>
      <c r="H17" s="655" t="s">
        <v>25</v>
      </c>
      <c r="I17" s="649"/>
      <c r="J17" s="650"/>
      <c r="K17" s="74"/>
    </row>
    <row r="18" spans="1:11">
      <c r="A18" s="645">
        <v>12</v>
      </c>
      <c r="B18" s="647" t="s">
        <v>839</v>
      </c>
      <c r="C18" s="647">
        <v>12.249006</v>
      </c>
      <c r="D18" s="647">
        <v>22.57864</v>
      </c>
      <c r="E18" s="653" t="s">
        <v>25</v>
      </c>
      <c r="F18" s="654">
        <v>962.52485100000013</v>
      </c>
      <c r="G18" s="647">
        <v>1160.7633859999999</v>
      </c>
      <c r="H18" s="652">
        <f>(G18/F18 -1)*100</f>
        <v>20.59567966417104</v>
      </c>
      <c r="I18" s="649"/>
      <c r="J18" s="650"/>
      <c r="K18" s="74"/>
    </row>
    <row r="19" spans="1:11" ht="15.75" customHeight="1">
      <c r="A19" s="656">
        <v>13</v>
      </c>
      <c r="B19" s="647" t="s">
        <v>840</v>
      </c>
      <c r="C19" s="647">
        <v>419.05092200000001</v>
      </c>
      <c r="D19" s="647">
        <v>626.27936000000193</v>
      </c>
      <c r="E19" s="647">
        <f>(D19/C19 -1)*100</f>
        <v>49.451851104625867</v>
      </c>
      <c r="F19" s="654">
        <v>7022.1724539999996</v>
      </c>
      <c r="G19" s="647">
        <v>13258.372908000014</v>
      </c>
      <c r="H19" s="652">
        <f>(G19/F19 -1)*100</f>
        <v>88.807281433934634</v>
      </c>
      <c r="I19" s="649"/>
      <c r="J19" s="650"/>
      <c r="K19" s="74"/>
    </row>
    <row r="20" spans="1:11">
      <c r="A20" s="645">
        <v>14</v>
      </c>
      <c r="B20" s="647" t="s">
        <v>841</v>
      </c>
      <c r="C20" s="647">
        <v>0</v>
      </c>
      <c r="D20" s="647">
        <v>119.97523000000071</v>
      </c>
      <c r="E20" s="653" t="s">
        <v>25</v>
      </c>
      <c r="F20" s="654">
        <v>0</v>
      </c>
      <c r="G20" s="647">
        <v>1563.8880790000369</v>
      </c>
      <c r="H20" s="655" t="s">
        <v>25</v>
      </c>
      <c r="J20" s="650"/>
      <c r="K20" s="74"/>
    </row>
    <row r="21" spans="1:11" ht="15.75" thickBot="1">
      <c r="A21" s="657"/>
      <c r="B21" s="658" t="s">
        <v>566</v>
      </c>
      <c r="C21" s="659">
        <v>55601.868772000002</v>
      </c>
      <c r="D21" s="659">
        <v>61024.577733000006</v>
      </c>
      <c r="E21" s="659">
        <f>(D21/C21 -1)*100</f>
        <v>9.7527458712516779</v>
      </c>
      <c r="F21" s="660">
        <v>599357.60921400005</v>
      </c>
      <c r="G21" s="659">
        <v>808677.69650000008</v>
      </c>
      <c r="H21" s="661">
        <f>(G21/F21 -1)*100</f>
        <v>34.924072718539968</v>
      </c>
    </row>
    <row r="22" spans="1:11" ht="15.75" thickTop="1">
      <c r="A22" s="662"/>
      <c r="B22" s="662"/>
      <c r="C22" s="662"/>
      <c r="D22" s="662"/>
      <c r="E22" s="662"/>
      <c r="F22" s="662"/>
      <c r="G22" s="662"/>
      <c r="H22" s="662"/>
    </row>
    <row r="24" spans="1:11">
      <c r="D24" t="s">
        <v>232</v>
      </c>
    </row>
  </sheetData>
  <mergeCells count="8">
    <mergeCell ref="A1:H1"/>
    <mergeCell ref="A2:H2"/>
    <mergeCell ref="A3:H3"/>
    <mergeCell ref="B4:H4"/>
    <mergeCell ref="A5:A6"/>
    <mergeCell ref="B5:B6"/>
    <mergeCell ref="C5:E5"/>
    <mergeCell ref="F5:H5"/>
  </mergeCells>
  <printOptions horizontalCentered="1"/>
  <pageMargins left="0.7" right="0.7" top="0.75" bottom="0.75" header="0.3" footer="0.3"/>
  <pageSetup paperSize="9" scale="7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view="pageBreakPreview" zoomScaleSheetLayoutView="100" workbookViewId="0">
      <selection activeCell="A2" sqref="A2:H2"/>
    </sheetView>
  </sheetViews>
  <sheetFormatPr defaultRowHeight="17.25" customHeight="1"/>
  <cols>
    <col min="1" max="1" width="32.7109375" style="1" bestFit="1" customWidth="1"/>
    <col min="2" max="2" width="17.28515625" style="1" customWidth="1"/>
    <col min="3" max="3" width="12.140625" style="1" bestFit="1" customWidth="1"/>
    <col min="4" max="4" width="16.42578125" style="1" customWidth="1"/>
    <col min="5" max="5" width="13.28515625" style="1" customWidth="1"/>
    <col min="6" max="6" width="15.42578125" style="1" bestFit="1" customWidth="1"/>
    <col min="7" max="7" width="13.140625" style="1" customWidth="1"/>
    <col min="8" max="8" width="10.140625" style="1" customWidth="1"/>
    <col min="9" max="256" width="9.140625" style="1"/>
    <col min="257" max="257" width="24.28515625" style="1" customWidth="1"/>
    <col min="258" max="258" width="17.28515625" style="1" customWidth="1"/>
    <col min="259" max="259" width="12.140625" style="1" bestFit="1" customWidth="1"/>
    <col min="260" max="260" width="16.42578125" style="1" customWidth="1"/>
    <col min="261" max="261" width="13.28515625" style="1" customWidth="1"/>
    <col min="262" max="262" width="15.42578125" style="1" bestFit="1" customWidth="1"/>
    <col min="263" max="263" width="13.140625" style="1" customWidth="1"/>
    <col min="264" max="264" width="10.140625" style="1" customWidth="1"/>
    <col min="265" max="512" width="9.140625" style="1"/>
    <col min="513" max="513" width="24.28515625" style="1" customWidth="1"/>
    <col min="514" max="514" width="17.28515625" style="1" customWidth="1"/>
    <col min="515" max="515" width="12.140625" style="1" bestFit="1" customWidth="1"/>
    <col min="516" max="516" width="16.42578125" style="1" customWidth="1"/>
    <col min="517" max="517" width="13.28515625" style="1" customWidth="1"/>
    <col min="518" max="518" width="15.42578125" style="1" bestFit="1" customWidth="1"/>
    <col min="519" max="519" width="13.140625" style="1" customWidth="1"/>
    <col min="520" max="520" width="10.140625" style="1" customWidth="1"/>
    <col min="521" max="768" width="9.140625" style="1"/>
    <col min="769" max="769" width="24.28515625" style="1" customWidth="1"/>
    <col min="770" max="770" width="17.28515625" style="1" customWidth="1"/>
    <col min="771" max="771" width="12.140625" style="1" bestFit="1" customWidth="1"/>
    <col min="772" max="772" width="16.42578125" style="1" customWidth="1"/>
    <col min="773" max="773" width="13.28515625" style="1" customWidth="1"/>
    <col min="774" max="774" width="15.42578125" style="1" bestFit="1" customWidth="1"/>
    <col min="775" max="775" width="13.140625" style="1" customWidth="1"/>
    <col min="776" max="776" width="10.140625" style="1" customWidth="1"/>
    <col min="777" max="1024" width="9.140625" style="1"/>
    <col min="1025" max="1025" width="24.28515625" style="1" customWidth="1"/>
    <col min="1026" max="1026" width="17.28515625" style="1" customWidth="1"/>
    <col min="1027" max="1027" width="12.140625" style="1" bestFit="1" customWidth="1"/>
    <col min="1028" max="1028" width="16.42578125" style="1" customWidth="1"/>
    <col min="1029" max="1029" width="13.28515625" style="1" customWidth="1"/>
    <col min="1030" max="1030" width="15.42578125" style="1" bestFit="1" customWidth="1"/>
    <col min="1031" max="1031" width="13.140625" style="1" customWidth="1"/>
    <col min="1032" max="1032" width="10.140625" style="1" customWidth="1"/>
    <col min="1033" max="1280" width="9.140625" style="1"/>
    <col min="1281" max="1281" width="24.28515625" style="1" customWidth="1"/>
    <col min="1282" max="1282" width="17.28515625" style="1" customWidth="1"/>
    <col min="1283" max="1283" width="12.140625" style="1" bestFit="1" customWidth="1"/>
    <col min="1284" max="1284" width="16.42578125" style="1" customWidth="1"/>
    <col min="1285" max="1285" width="13.28515625" style="1" customWidth="1"/>
    <col min="1286" max="1286" width="15.42578125" style="1" bestFit="1" customWidth="1"/>
    <col min="1287" max="1287" width="13.140625" style="1" customWidth="1"/>
    <col min="1288" max="1288" width="10.140625" style="1" customWidth="1"/>
    <col min="1289" max="1536" width="9.140625" style="1"/>
    <col min="1537" max="1537" width="24.28515625" style="1" customWidth="1"/>
    <col min="1538" max="1538" width="17.28515625" style="1" customWidth="1"/>
    <col min="1539" max="1539" width="12.140625" style="1" bestFit="1" customWidth="1"/>
    <col min="1540" max="1540" width="16.42578125" style="1" customWidth="1"/>
    <col min="1541" max="1541" width="13.28515625" style="1" customWidth="1"/>
    <col min="1542" max="1542" width="15.42578125" style="1" bestFit="1" customWidth="1"/>
    <col min="1543" max="1543" width="13.140625" style="1" customWidth="1"/>
    <col min="1544" max="1544" width="10.140625" style="1" customWidth="1"/>
    <col min="1545" max="1792" width="9.140625" style="1"/>
    <col min="1793" max="1793" width="24.28515625" style="1" customWidth="1"/>
    <col min="1794" max="1794" width="17.28515625" style="1" customWidth="1"/>
    <col min="1795" max="1795" width="12.140625" style="1" bestFit="1" customWidth="1"/>
    <col min="1796" max="1796" width="16.42578125" style="1" customWidth="1"/>
    <col min="1797" max="1797" width="13.28515625" style="1" customWidth="1"/>
    <col min="1798" max="1798" width="15.42578125" style="1" bestFit="1" customWidth="1"/>
    <col min="1799" max="1799" width="13.140625" style="1" customWidth="1"/>
    <col min="1800" max="1800" width="10.140625" style="1" customWidth="1"/>
    <col min="1801" max="2048" width="9.140625" style="1"/>
    <col min="2049" max="2049" width="24.28515625" style="1" customWidth="1"/>
    <col min="2050" max="2050" width="17.28515625" style="1" customWidth="1"/>
    <col min="2051" max="2051" width="12.140625" style="1" bestFit="1" customWidth="1"/>
    <col min="2052" max="2052" width="16.42578125" style="1" customWidth="1"/>
    <col min="2053" max="2053" width="13.28515625" style="1" customWidth="1"/>
    <col min="2054" max="2054" width="15.42578125" style="1" bestFit="1" customWidth="1"/>
    <col min="2055" max="2055" width="13.140625" style="1" customWidth="1"/>
    <col min="2056" max="2056" width="10.140625" style="1" customWidth="1"/>
    <col min="2057" max="2304" width="9.140625" style="1"/>
    <col min="2305" max="2305" width="24.28515625" style="1" customWidth="1"/>
    <col min="2306" max="2306" width="17.28515625" style="1" customWidth="1"/>
    <col min="2307" max="2307" width="12.140625" style="1" bestFit="1" customWidth="1"/>
    <col min="2308" max="2308" width="16.42578125" style="1" customWidth="1"/>
    <col min="2309" max="2309" width="13.28515625" style="1" customWidth="1"/>
    <col min="2310" max="2310" width="15.42578125" style="1" bestFit="1" customWidth="1"/>
    <col min="2311" max="2311" width="13.140625" style="1" customWidth="1"/>
    <col min="2312" max="2312" width="10.140625" style="1" customWidth="1"/>
    <col min="2313" max="2560" width="9.140625" style="1"/>
    <col min="2561" max="2561" width="24.28515625" style="1" customWidth="1"/>
    <col min="2562" max="2562" width="17.28515625" style="1" customWidth="1"/>
    <col min="2563" max="2563" width="12.140625" style="1" bestFit="1" customWidth="1"/>
    <col min="2564" max="2564" width="16.42578125" style="1" customWidth="1"/>
    <col min="2565" max="2565" width="13.28515625" style="1" customWidth="1"/>
    <col min="2566" max="2566" width="15.42578125" style="1" bestFit="1" customWidth="1"/>
    <col min="2567" max="2567" width="13.140625" style="1" customWidth="1"/>
    <col min="2568" max="2568" width="10.140625" style="1" customWidth="1"/>
    <col min="2569" max="2816" width="9.140625" style="1"/>
    <col min="2817" max="2817" width="24.28515625" style="1" customWidth="1"/>
    <col min="2818" max="2818" width="17.28515625" style="1" customWidth="1"/>
    <col min="2819" max="2819" width="12.140625" style="1" bestFit="1" customWidth="1"/>
    <col min="2820" max="2820" width="16.42578125" style="1" customWidth="1"/>
    <col min="2821" max="2821" width="13.28515625" style="1" customWidth="1"/>
    <col min="2822" max="2822" width="15.42578125" style="1" bestFit="1" customWidth="1"/>
    <col min="2823" max="2823" width="13.140625" style="1" customWidth="1"/>
    <col min="2824" max="2824" width="10.140625" style="1" customWidth="1"/>
    <col min="2825" max="3072" width="9.140625" style="1"/>
    <col min="3073" max="3073" width="24.28515625" style="1" customWidth="1"/>
    <col min="3074" max="3074" width="17.28515625" style="1" customWidth="1"/>
    <col min="3075" max="3075" width="12.140625" style="1" bestFit="1" customWidth="1"/>
    <col min="3076" max="3076" width="16.42578125" style="1" customWidth="1"/>
    <col min="3077" max="3077" width="13.28515625" style="1" customWidth="1"/>
    <col min="3078" max="3078" width="15.42578125" style="1" bestFit="1" customWidth="1"/>
    <col min="3079" max="3079" width="13.140625" style="1" customWidth="1"/>
    <col min="3080" max="3080" width="10.140625" style="1" customWidth="1"/>
    <col min="3081" max="3328" width="9.140625" style="1"/>
    <col min="3329" max="3329" width="24.28515625" style="1" customWidth="1"/>
    <col min="3330" max="3330" width="17.28515625" style="1" customWidth="1"/>
    <col min="3331" max="3331" width="12.140625" style="1" bestFit="1" customWidth="1"/>
    <col min="3332" max="3332" width="16.42578125" style="1" customWidth="1"/>
    <col min="3333" max="3333" width="13.28515625" style="1" customWidth="1"/>
    <col min="3334" max="3334" width="15.42578125" style="1" bestFit="1" customWidth="1"/>
    <col min="3335" max="3335" width="13.140625" style="1" customWidth="1"/>
    <col min="3336" max="3336" width="10.140625" style="1" customWidth="1"/>
    <col min="3337" max="3584" width="9.140625" style="1"/>
    <col min="3585" max="3585" width="24.28515625" style="1" customWidth="1"/>
    <col min="3586" max="3586" width="17.28515625" style="1" customWidth="1"/>
    <col min="3587" max="3587" width="12.140625" style="1" bestFit="1" customWidth="1"/>
    <col min="3588" max="3588" width="16.42578125" style="1" customWidth="1"/>
    <col min="3589" max="3589" width="13.28515625" style="1" customWidth="1"/>
    <col min="3590" max="3590" width="15.42578125" style="1" bestFit="1" customWidth="1"/>
    <col min="3591" max="3591" width="13.140625" style="1" customWidth="1"/>
    <col min="3592" max="3592" width="10.140625" style="1" customWidth="1"/>
    <col min="3593" max="3840" width="9.140625" style="1"/>
    <col min="3841" max="3841" width="24.28515625" style="1" customWidth="1"/>
    <col min="3842" max="3842" width="17.28515625" style="1" customWidth="1"/>
    <col min="3843" max="3843" width="12.140625" style="1" bestFit="1" customWidth="1"/>
    <col min="3844" max="3844" width="16.42578125" style="1" customWidth="1"/>
    <col min="3845" max="3845" width="13.28515625" style="1" customWidth="1"/>
    <col min="3846" max="3846" width="15.42578125" style="1" bestFit="1" customWidth="1"/>
    <col min="3847" max="3847" width="13.140625" style="1" customWidth="1"/>
    <col min="3848" max="3848" width="10.140625" style="1" customWidth="1"/>
    <col min="3849" max="4096" width="9.140625" style="1"/>
    <col min="4097" max="4097" width="24.28515625" style="1" customWidth="1"/>
    <col min="4098" max="4098" width="17.28515625" style="1" customWidth="1"/>
    <col min="4099" max="4099" width="12.140625" style="1" bestFit="1" customWidth="1"/>
    <col min="4100" max="4100" width="16.42578125" style="1" customWidth="1"/>
    <col min="4101" max="4101" width="13.28515625" style="1" customWidth="1"/>
    <col min="4102" max="4102" width="15.42578125" style="1" bestFit="1" customWidth="1"/>
    <col min="4103" max="4103" width="13.140625" style="1" customWidth="1"/>
    <col min="4104" max="4104" width="10.140625" style="1" customWidth="1"/>
    <col min="4105" max="4352" width="9.140625" style="1"/>
    <col min="4353" max="4353" width="24.28515625" style="1" customWidth="1"/>
    <col min="4354" max="4354" width="17.28515625" style="1" customWidth="1"/>
    <col min="4355" max="4355" width="12.140625" style="1" bestFit="1" customWidth="1"/>
    <col min="4356" max="4356" width="16.42578125" style="1" customWidth="1"/>
    <col min="4357" max="4357" width="13.28515625" style="1" customWidth="1"/>
    <col min="4358" max="4358" width="15.42578125" style="1" bestFit="1" customWidth="1"/>
    <col min="4359" max="4359" width="13.140625" style="1" customWidth="1"/>
    <col min="4360" max="4360" width="10.140625" style="1" customWidth="1"/>
    <col min="4361" max="4608" width="9.140625" style="1"/>
    <col min="4609" max="4609" width="24.28515625" style="1" customWidth="1"/>
    <col min="4610" max="4610" width="17.28515625" style="1" customWidth="1"/>
    <col min="4611" max="4611" width="12.140625" style="1" bestFit="1" customWidth="1"/>
    <col min="4612" max="4612" width="16.42578125" style="1" customWidth="1"/>
    <col min="4613" max="4613" width="13.28515625" style="1" customWidth="1"/>
    <col min="4614" max="4614" width="15.42578125" style="1" bestFit="1" customWidth="1"/>
    <col min="4615" max="4615" width="13.140625" style="1" customWidth="1"/>
    <col min="4616" max="4616" width="10.140625" style="1" customWidth="1"/>
    <col min="4617" max="4864" width="9.140625" style="1"/>
    <col min="4865" max="4865" width="24.28515625" style="1" customWidth="1"/>
    <col min="4866" max="4866" width="17.28515625" style="1" customWidth="1"/>
    <col min="4867" max="4867" width="12.140625" style="1" bestFit="1" customWidth="1"/>
    <col min="4868" max="4868" width="16.42578125" style="1" customWidth="1"/>
    <col min="4869" max="4869" width="13.28515625" style="1" customWidth="1"/>
    <col min="4870" max="4870" width="15.42578125" style="1" bestFit="1" customWidth="1"/>
    <col min="4871" max="4871" width="13.140625" style="1" customWidth="1"/>
    <col min="4872" max="4872" width="10.140625" style="1" customWidth="1"/>
    <col min="4873" max="5120" width="9.140625" style="1"/>
    <col min="5121" max="5121" width="24.28515625" style="1" customWidth="1"/>
    <col min="5122" max="5122" width="17.28515625" style="1" customWidth="1"/>
    <col min="5123" max="5123" width="12.140625" style="1" bestFit="1" customWidth="1"/>
    <col min="5124" max="5124" width="16.42578125" style="1" customWidth="1"/>
    <col min="5125" max="5125" width="13.28515625" style="1" customWidth="1"/>
    <col min="5126" max="5126" width="15.42578125" style="1" bestFit="1" customWidth="1"/>
    <col min="5127" max="5127" width="13.140625" style="1" customWidth="1"/>
    <col min="5128" max="5128" width="10.140625" style="1" customWidth="1"/>
    <col min="5129" max="5376" width="9.140625" style="1"/>
    <col min="5377" max="5377" width="24.28515625" style="1" customWidth="1"/>
    <col min="5378" max="5378" width="17.28515625" style="1" customWidth="1"/>
    <col min="5379" max="5379" width="12.140625" style="1" bestFit="1" customWidth="1"/>
    <col min="5380" max="5380" width="16.42578125" style="1" customWidth="1"/>
    <col min="5381" max="5381" width="13.28515625" style="1" customWidth="1"/>
    <col min="5382" max="5382" width="15.42578125" style="1" bestFit="1" customWidth="1"/>
    <col min="5383" max="5383" width="13.140625" style="1" customWidth="1"/>
    <col min="5384" max="5384" width="10.140625" style="1" customWidth="1"/>
    <col min="5385" max="5632" width="9.140625" style="1"/>
    <col min="5633" max="5633" width="24.28515625" style="1" customWidth="1"/>
    <col min="5634" max="5634" width="17.28515625" style="1" customWidth="1"/>
    <col min="5635" max="5635" width="12.140625" style="1" bestFit="1" customWidth="1"/>
    <col min="5636" max="5636" width="16.42578125" style="1" customWidth="1"/>
    <col min="5637" max="5637" width="13.28515625" style="1" customWidth="1"/>
    <col min="5638" max="5638" width="15.42578125" style="1" bestFit="1" customWidth="1"/>
    <col min="5639" max="5639" width="13.140625" style="1" customWidth="1"/>
    <col min="5640" max="5640" width="10.140625" style="1" customWidth="1"/>
    <col min="5641" max="5888" width="9.140625" style="1"/>
    <col min="5889" max="5889" width="24.28515625" style="1" customWidth="1"/>
    <col min="5890" max="5890" width="17.28515625" style="1" customWidth="1"/>
    <col min="5891" max="5891" width="12.140625" style="1" bestFit="1" customWidth="1"/>
    <col min="5892" max="5892" width="16.42578125" style="1" customWidth="1"/>
    <col min="5893" max="5893" width="13.28515625" style="1" customWidth="1"/>
    <col min="5894" max="5894" width="15.42578125" style="1" bestFit="1" customWidth="1"/>
    <col min="5895" max="5895" width="13.140625" style="1" customWidth="1"/>
    <col min="5896" max="5896" width="10.140625" style="1" customWidth="1"/>
    <col min="5897" max="6144" width="9.140625" style="1"/>
    <col min="6145" max="6145" width="24.28515625" style="1" customWidth="1"/>
    <col min="6146" max="6146" width="17.28515625" style="1" customWidth="1"/>
    <col min="6147" max="6147" width="12.140625" style="1" bestFit="1" customWidth="1"/>
    <col min="6148" max="6148" width="16.42578125" style="1" customWidth="1"/>
    <col min="6149" max="6149" width="13.28515625" style="1" customWidth="1"/>
    <col min="6150" max="6150" width="15.42578125" style="1" bestFit="1" customWidth="1"/>
    <col min="6151" max="6151" width="13.140625" style="1" customWidth="1"/>
    <col min="6152" max="6152" width="10.140625" style="1" customWidth="1"/>
    <col min="6153" max="6400" width="9.140625" style="1"/>
    <col min="6401" max="6401" width="24.28515625" style="1" customWidth="1"/>
    <col min="6402" max="6402" width="17.28515625" style="1" customWidth="1"/>
    <col min="6403" max="6403" width="12.140625" style="1" bestFit="1" customWidth="1"/>
    <col min="6404" max="6404" width="16.42578125" style="1" customWidth="1"/>
    <col min="6405" max="6405" width="13.28515625" style="1" customWidth="1"/>
    <col min="6406" max="6406" width="15.42578125" style="1" bestFit="1" customWidth="1"/>
    <col min="6407" max="6407" width="13.140625" style="1" customWidth="1"/>
    <col min="6408" max="6408" width="10.140625" style="1" customWidth="1"/>
    <col min="6409" max="6656" width="9.140625" style="1"/>
    <col min="6657" max="6657" width="24.28515625" style="1" customWidth="1"/>
    <col min="6658" max="6658" width="17.28515625" style="1" customWidth="1"/>
    <col min="6659" max="6659" width="12.140625" style="1" bestFit="1" customWidth="1"/>
    <col min="6660" max="6660" width="16.42578125" style="1" customWidth="1"/>
    <col min="6661" max="6661" width="13.28515625" style="1" customWidth="1"/>
    <col min="6662" max="6662" width="15.42578125" style="1" bestFit="1" customWidth="1"/>
    <col min="6663" max="6663" width="13.140625" style="1" customWidth="1"/>
    <col min="6664" max="6664" width="10.140625" style="1" customWidth="1"/>
    <col min="6665" max="6912" width="9.140625" style="1"/>
    <col min="6913" max="6913" width="24.28515625" style="1" customWidth="1"/>
    <col min="6914" max="6914" width="17.28515625" style="1" customWidth="1"/>
    <col min="6915" max="6915" width="12.140625" style="1" bestFit="1" customWidth="1"/>
    <col min="6916" max="6916" width="16.42578125" style="1" customWidth="1"/>
    <col min="6917" max="6917" width="13.28515625" style="1" customWidth="1"/>
    <col min="6918" max="6918" width="15.42578125" style="1" bestFit="1" customWidth="1"/>
    <col min="6919" max="6919" width="13.140625" style="1" customWidth="1"/>
    <col min="6920" max="6920" width="10.140625" style="1" customWidth="1"/>
    <col min="6921" max="7168" width="9.140625" style="1"/>
    <col min="7169" max="7169" width="24.28515625" style="1" customWidth="1"/>
    <col min="7170" max="7170" width="17.28515625" style="1" customWidth="1"/>
    <col min="7171" max="7171" width="12.140625" style="1" bestFit="1" customWidth="1"/>
    <col min="7172" max="7172" width="16.42578125" style="1" customWidth="1"/>
    <col min="7173" max="7173" width="13.28515625" style="1" customWidth="1"/>
    <col min="7174" max="7174" width="15.42578125" style="1" bestFit="1" customWidth="1"/>
    <col min="7175" max="7175" width="13.140625" style="1" customWidth="1"/>
    <col min="7176" max="7176" width="10.140625" style="1" customWidth="1"/>
    <col min="7177" max="7424" width="9.140625" style="1"/>
    <col min="7425" max="7425" width="24.28515625" style="1" customWidth="1"/>
    <col min="7426" max="7426" width="17.28515625" style="1" customWidth="1"/>
    <col min="7427" max="7427" width="12.140625" style="1" bestFit="1" customWidth="1"/>
    <col min="7428" max="7428" width="16.42578125" style="1" customWidth="1"/>
    <col min="7429" max="7429" width="13.28515625" style="1" customWidth="1"/>
    <col min="7430" max="7430" width="15.42578125" style="1" bestFit="1" customWidth="1"/>
    <col min="7431" max="7431" width="13.140625" style="1" customWidth="1"/>
    <col min="7432" max="7432" width="10.140625" style="1" customWidth="1"/>
    <col min="7433" max="7680" width="9.140625" style="1"/>
    <col min="7681" max="7681" width="24.28515625" style="1" customWidth="1"/>
    <col min="7682" max="7682" width="17.28515625" style="1" customWidth="1"/>
    <col min="7683" max="7683" width="12.140625" style="1" bestFit="1" customWidth="1"/>
    <col min="7684" max="7684" width="16.42578125" style="1" customWidth="1"/>
    <col min="7685" max="7685" width="13.28515625" style="1" customWidth="1"/>
    <col min="7686" max="7686" width="15.42578125" style="1" bestFit="1" customWidth="1"/>
    <col min="7687" max="7687" width="13.140625" style="1" customWidth="1"/>
    <col min="7688" max="7688" width="10.140625" style="1" customWidth="1"/>
    <col min="7689" max="7936" width="9.140625" style="1"/>
    <col min="7937" max="7937" width="24.28515625" style="1" customWidth="1"/>
    <col min="7938" max="7938" width="17.28515625" style="1" customWidth="1"/>
    <col min="7939" max="7939" width="12.140625" style="1" bestFit="1" customWidth="1"/>
    <col min="7940" max="7940" width="16.42578125" style="1" customWidth="1"/>
    <col min="7941" max="7941" width="13.28515625" style="1" customWidth="1"/>
    <col min="7942" max="7942" width="15.42578125" style="1" bestFit="1" customWidth="1"/>
    <col min="7943" max="7943" width="13.140625" style="1" customWidth="1"/>
    <col min="7944" max="7944" width="10.140625" style="1" customWidth="1"/>
    <col min="7945" max="8192" width="9.140625" style="1"/>
    <col min="8193" max="8193" width="24.28515625" style="1" customWidth="1"/>
    <col min="8194" max="8194" width="17.28515625" style="1" customWidth="1"/>
    <col min="8195" max="8195" width="12.140625" style="1" bestFit="1" customWidth="1"/>
    <col min="8196" max="8196" width="16.42578125" style="1" customWidth="1"/>
    <col min="8197" max="8197" width="13.28515625" style="1" customWidth="1"/>
    <col min="8198" max="8198" width="15.42578125" style="1" bestFit="1" customWidth="1"/>
    <col min="8199" max="8199" width="13.140625" style="1" customWidth="1"/>
    <col min="8200" max="8200" width="10.140625" style="1" customWidth="1"/>
    <col min="8201" max="8448" width="9.140625" style="1"/>
    <col min="8449" max="8449" width="24.28515625" style="1" customWidth="1"/>
    <col min="8450" max="8450" width="17.28515625" style="1" customWidth="1"/>
    <col min="8451" max="8451" width="12.140625" style="1" bestFit="1" customWidth="1"/>
    <col min="8452" max="8452" width="16.42578125" style="1" customWidth="1"/>
    <col min="8453" max="8453" width="13.28515625" style="1" customWidth="1"/>
    <col min="8454" max="8454" width="15.42578125" style="1" bestFit="1" customWidth="1"/>
    <col min="8455" max="8455" width="13.140625" style="1" customWidth="1"/>
    <col min="8456" max="8456" width="10.140625" style="1" customWidth="1"/>
    <col min="8457" max="8704" width="9.140625" style="1"/>
    <col min="8705" max="8705" width="24.28515625" style="1" customWidth="1"/>
    <col min="8706" max="8706" width="17.28515625" style="1" customWidth="1"/>
    <col min="8707" max="8707" width="12.140625" style="1" bestFit="1" customWidth="1"/>
    <col min="8708" max="8708" width="16.42578125" style="1" customWidth="1"/>
    <col min="8709" max="8709" width="13.28515625" style="1" customWidth="1"/>
    <col min="8710" max="8710" width="15.42578125" style="1" bestFit="1" customWidth="1"/>
    <col min="8711" max="8711" width="13.140625" style="1" customWidth="1"/>
    <col min="8712" max="8712" width="10.140625" style="1" customWidth="1"/>
    <col min="8713" max="8960" width="9.140625" style="1"/>
    <col min="8961" max="8961" width="24.28515625" style="1" customWidth="1"/>
    <col min="8962" max="8962" width="17.28515625" style="1" customWidth="1"/>
    <col min="8963" max="8963" width="12.140625" style="1" bestFit="1" customWidth="1"/>
    <col min="8964" max="8964" width="16.42578125" style="1" customWidth="1"/>
    <col min="8965" max="8965" width="13.28515625" style="1" customWidth="1"/>
    <col min="8966" max="8966" width="15.42578125" style="1" bestFit="1" customWidth="1"/>
    <col min="8967" max="8967" width="13.140625" style="1" customWidth="1"/>
    <col min="8968" max="8968" width="10.140625" style="1" customWidth="1"/>
    <col min="8969" max="9216" width="9.140625" style="1"/>
    <col min="9217" max="9217" width="24.28515625" style="1" customWidth="1"/>
    <col min="9218" max="9218" width="17.28515625" style="1" customWidth="1"/>
    <col min="9219" max="9219" width="12.140625" style="1" bestFit="1" customWidth="1"/>
    <col min="9220" max="9220" width="16.42578125" style="1" customWidth="1"/>
    <col min="9221" max="9221" width="13.28515625" style="1" customWidth="1"/>
    <col min="9222" max="9222" width="15.42578125" style="1" bestFit="1" customWidth="1"/>
    <col min="9223" max="9223" width="13.140625" style="1" customWidth="1"/>
    <col min="9224" max="9224" width="10.140625" style="1" customWidth="1"/>
    <col min="9225" max="9472" width="9.140625" style="1"/>
    <col min="9473" max="9473" width="24.28515625" style="1" customWidth="1"/>
    <col min="9474" max="9474" width="17.28515625" style="1" customWidth="1"/>
    <col min="9475" max="9475" width="12.140625" style="1" bestFit="1" customWidth="1"/>
    <col min="9476" max="9476" width="16.42578125" style="1" customWidth="1"/>
    <col min="9477" max="9477" width="13.28515625" style="1" customWidth="1"/>
    <col min="9478" max="9478" width="15.42578125" style="1" bestFit="1" customWidth="1"/>
    <col min="9479" max="9479" width="13.140625" style="1" customWidth="1"/>
    <col min="9480" max="9480" width="10.140625" style="1" customWidth="1"/>
    <col min="9481" max="9728" width="9.140625" style="1"/>
    <col min="9729" max="9729" width="24.28515625" style="1" customWidth="1"/>
    <col min="9730" max="9730" width="17.28515625" style="1" customWidth="1"/>
    <col min="9731" max="9731" width="12.140625" style="1" bestFit="1" customWidth="1"/>
    <col min="9732" max="9732" width="16.42578125" style="1" customWidth="1"/>
    <col min="9733" max="9733" width="13.28515625" style="1" customWidth="1"/>
    <col min="9734" max="9734" width="15.42578125" style="1" bestFit="1" customWidth="1"/>
    <col min="9735" max="9735" width="13.140625" style="1" customWidth="1"/>
    <col min="9736" max="9736" width="10.140625" style="1" customWidth="1"/>
    <col min="9737" max="9984" width="9.140625" style="1"/>
    <col min="9985" max="9985" width="24.28515625" style="1" customWidth="1"/>
    <col min="9986" max="9986" width="17.28515625" style="1" customWidth="1"/>
    <col min="9987" max="9987" width="12.140625" style="1" bestFit="1" customWidth="1"/>
    <col min="9988" max="9988" width="16.42578125" style="1" customWidth="1"/>
    <col min="9989" max="9989" width="13.28515625" style="1" customWidth="1"/>
    <col min="9990" max="9990" width="15.42578125" style="1" bestFit="1" customWidth="1"/>
    <col min="9991" max="9991" width="13.140625" style="1" customWidth="1"/>
    <col min="9992" max="9992" width="10.140625" style="1" customWidth="1"/>
    <col min="9993" max="10240" width="9.140625" style="1"/>
    <col min="10241" max="10241" width="24.28515625" style="1" customWidth="1"/>
    <col min="10242" max="10242" width="17.28515625" style="1" customWidth="1"/>
    <col min="10243" max="10243" width="12.140625" style="1" bestFit="1" customWidth="1"/>
    <col min="10244" max="10244" width="16.42578125" style="1" customWidth="1"/>
    <col min="10245" max="10245" width="13.28515625" style="1" customWidth="1"/>
    <col min="10246" max="10246" width="15.42578125" style="1" bestFit="1" customWidth="1"/>
    <col min="10247" max="10247" width="13.140625" style="1" customWidth="1"/>
    <col min="10248" max="10248" width="10.140625" style="1" customWidth="1"/>
    <col min="10249" max="10496" width="9.140625" style="1"/>
    <col min="10497" max="10497" width="24.28515625" style="1" customWidth="1"/>
    <col min="10498" max="10498" width="17.28515625" style="1" customWidth="1"/>
    <col min="10499" max="10499" width="12.140625" style="1" bestFit="1" customWidth="1"/>
    <col min="10500" max="10500" width="16.42578125" style="1" customWidth="1"/>
    <col min="10501" max="10501" width="13.28515625" style="1" customWidth="1"/>
    <col min="10502" max="10502" width="15.42578125" style="1" bestFit="1" customWidth="1"/>
    <col min="10503" max="10503" width="13.140625" style="1" customWidth="1"/>
    <col min="10504" max="10504" width="10.140625" style="1" customWidth="1"/>
    <col min="10505" max="10752" width="9.140625" style="1"/>
    <col min="10753" max="10753" width="24.28515625" style="1" customWidth="1"/>
    <col min="10754" max="10754" width="17.28515625" style="1" customWidth="1"/>
    <col min="10755" max="10755" width="12.140625" style="1" bestFit="1" customWidth="1"/>
    <col min="10756" max="10756" width="16.42578125" style="1" customWidth="1"/>
    <col min="10757" max="10757" width="13.28515625" style="1" customWidth="1"/>
    <col min="10758" max="10758" width="15.42578125" style="1" bestFit="1" customWidth="1"/>
    <col min="10759" max="10759" width="13.140625" style="1" customWidth="1"/>
    <col min="10760" max="10760" width="10.140625" style="1" customWidth="1"/>
    <col min="10761" max="11008" width="9.140625" style="1"/>
    <col min="11009" max="11009" width="24.28515625" style="1" customWidth="1"/>
    <col min="11010" max="11010" width="17.28515625" style="1" customWidth="1"/>
    <col min="11011" max="11011" width="12.140625" style="1" bestFit="1" customWidth="1"/>
    <col min="11012" max="11012" width="16.42578125" style="1" customWidth="1"/>
    <col min="11013" max="11013" width="13.28515625" style="1" customWidth="1"/>
    <col min="11014" max="11014" width="15.42578125" style="1" bestFit="1" customWidth="1"/>
    <col min="11015" max="11015" width="13.140625" style="1" customWidth="1"/>
    <col min="11016" max="11016" width="10.140625" style="1" customWidth="1"/>
    <col min="11017" max="11264" width="9.140625" style="1"/>
    <col min="11265" max="11265" width="24.28515625" style="1" customWidth="1"/>
    <col min="11266" max="11266" width="17.28515625" style="1" customWidth="1"/>
    <col min="11267" max="11267" width="12.140625" style="1" bestFit="1" customWidth="1"/>
    <col min="11268" max="11268" width="16.42578125" style="1" customWidth="1"/>
    <col min="11269" max="11269" width="13.28515625" style="1" customWidth="1"/>
    <col min="11270" max="11270" width="15.42578125" style="1" bestFit="1" customWidth="1"/>
    <col min="11271" max="11271" width="13.140625" style="1" customWidth="1"/>
    <col min="11272" max="11272" width="10.140625" style="1" customWidth="1"/>
    <col min="11273" max="11520" width="9.140625" style="1"/>
    <col min="11521" max="11521" width="24.28515625" style="1" customWidth="1"/>
    <col min="11522" max="11522" width="17.28515625" style="1" customWidth="1"/>
    <col min="11523" max="11523" width="12.140625" style="1" bestFit="1" customWidth="1"/>
    <col min="11524" max="11524" width="16.42578125" style="1" customWidth="1"/>
    <col min="11525" max="11525" width="13.28515625" style="1" customWidth="1"/>
    <col min="11526" max="11526" width="15.42578125" style="1" bestFit="1" customWidth="1"/>
    <col min="11527" max="11527" width="13.140625" style="1" customWidth="1"/>
    <col min="11528" max="11528" width="10.140625" style="1" customWidth="1"/>
    <col min="11529" max="11776" width="9.140625" style="1"/>
    <col min="11777" max="11777" width="24.28515625" style="1" customWidth="1"/>
    <col min="11778" max="11778" width="17.28515625" style="1" customWidth="1"/>
    <col min="11779" max="11779" width="12.140625" style="1" bestFit="1" customWidth="1"/>
    <col min="11780" max="11780" width="16.42578125" style="1" customWidth="1"/>
    <col min="11781" max="11781" width="13.28515625" style="1" customWidth="1"/>
    <col min="11782" max="11782" width="15.42578125" style="1" bestFit="1" customWidth="1"/>
    <col min="11783" max="11783" width="13.140625" style="1" customWidth="1"/>
    <col min="11784" max="11784" width="10.140625" style="1" customWidth="1"/>
    <col min="11785" max="12032" width="9.140625" style="1"/>
    <col min="12033" max="12033" width="24.28515625" style="1" customWidth="1"/>
    <col min="12034" max="12034" width="17.28515625" style="1" customWidth="1"/>
    <col min="12035" max="12035" width="12.140625" style="1" bestFit="1" customWidth="1"/>
    <col min="12036" max="12036" width="16.42578125" style="1" customWidth="1"/>
    <col min="12037" max="12037" width="13.28515625" style="1" customWidth="1"/>
    <col min="12038" max="12038" width="15.42578125" style="1" bestFit="1" customWidth="1"/>
    <col min="12039" max="12039" width="13.140625" style="1" customWidth="1"/>
    <col min="12040" max="12040" width="10.140625" style="1" customWidth="1"/>
    <col min="12041" max="12288" width="9.140625" style="1"/>
    <col min="12289" max="12289" width="24.28515625" style="1" customWidth="1"/>
    <col min="12290" max="12290" width="17.28515625" style="1" customWidth="1"/>
    <col min="12291" max="12291" width="12.140625" style="1" bestFit="1" customWidth="1"/>
    <col min="12292" max="12292" width="16.42578125" style="1" customWidth="1"/>
    <col min="12293" max="12293" width="13.28515625" style="1" customWidth="1"/>
    <col min="12294" max="12294" width="15.42578125" style="1" bestFit="1" customWidth="1"/>
    <col min="12295" max="12295" width="13.140625" style="1" customWidth="1"/>
    <col min="12296" max="12296" width="10.140625" style="1" customWidth="1"/>
    <col min="12297" max="12544" width="9.140625" style="1"/>
    <col min="12545" max="12545" width="24.28515625" style="1" customWidth="1"/>
    <col min="12546" max="12546" width="17.28515625" style="1" customWidth="1"/>
    <col min="12547" max="12547" width="12.140625" style="1" bestFit="1" customWidth="1"/>
    <col min="12548" max="12548" width="16.42578125" style="1" customWidth="1"/>
    <col min="12549" max="12549" width="13.28515625" style="1" customWidth="1"/>
    <col min="12550" max="12550" width="15.42578125" style="1" bestFit="1" customWidth="1"/>
    <col min="12551" max="12551" width="13.140625" style="1" customWidth="1"/>
    <col min="12552" max="12552" width="10.140625" style="1" customWidth="1"/>
    <col min="12553" max="12800" width="9.140625" style="1"/>
    <col min="12801" max="12801" width="24.28515625" style="1" customWidth="1"/>
    <col min="12802" max="12802" width="17.28515625" style="1" customWidth="1"/>
    <col min="12803" max="12803" width="12.140625" style="1" bestFit="1" customWidth="1"/>
    <col min="12804" max="12804" width="16.42578125" style="1" customWidth="1"/>
    <col min="12805" max="12805" width="13.28515625" style="1" customWidth="1"/>
    <col min="12806" max="12806" width="15.42578125" style="1" bestFit="1" customWidth="1"/>
    <col min="12807" max="12807" width="13.140625" style="1" customWidth="1"/>
    <col min="12808" max="12808" width="10.140625" style="1" customWidth="1"/>
    <col min="12809" max="13056" width="9.140625" style="1"/>
    <col min="13057" max="13057" width="24.28515625" style="1" customWidth="1"/>
    <col min="13058" max="13058" width="17.28515625" style="1" customWidth="1"/>
    <col min="13059" max="13059" width="12.140625" style="1" bestFit="1" customWidth="1"/>
    <col min="13060" max="13060" width="16.42578125" style="1" customWidth="1"/>
    <col min="13061" max="13061" width="13.28515625" style="1" customWidth="1"/>
    <col min="13062" max="13062" width="15.42578125" style="1" bestFit="1" customWidth="1"/>
    <col min="13063" max="13063" width="13.140625" style="1" customWidth="1"/>
    <col min="13064" max="13064" width="10.140625" style="1" customWidth="1"/>
    <col min="13065" max="13312" width="9.140625" style="1"/>
    <col min="13313" max="13313" width="24.28515625" style="1" customWidth="1"/>
    <col min="13314" max="13314" width="17.28515625" style="1" customWidth="1"/>
    <col min="13315" max="13315" width="12.140625" style="1" bestFit="1" customWidth="1"/>
    <col min="13316" max="13316" width="16.42578125" style="1" customWidth="1"/>
    <col min="13317" max="13317" width="13.28515625" style="1" customWidth="1"/>
    <col min="13318" max="13318" width="15.42578125" style="1" bestFit="1" customWidth="1"/>
    <col min="13319" max="13319" width="13.140625" style="1" customWidth="1"/>
    <col min="13320" max="13320" width="10.140625" style="1" customWidth="1"/>
    <col min="13321" max="13568" width="9.140625" style="1"/>
    <col min="13569" max="13569" width="24.28515625" style="1" customWidth="1"/>
    <col min="13570" max="13570" width="17.28515625" style="1" customWidth="1"/>
    <col min="13571" max="13571" width="12.140625" style="1" bestFit="1" customWidth="1"/>
    <col min="13572" max="13572" width="16.42578125" style="1" customWidth="1"/>
    <col min="13573" max="13573" width="13.28515625" style="1" customWidth="1"/>
    <col min="13574" max="13574" width="15.42578125" style="1" bestFit="1" customWidth="1"/>
    <col min="13575" max="13575" width="13.140625" style="1" customWidth="1"/>
    <col min="13576" max="13576" width="10.140625" style="1" customWidth="1"/>
    <col min="13577" max="13824" width="9.140625" style="1"/>
    <col min="13825" max="13825" width="24.28515625" style="1" customWidth="1"/>
    <col min="13826" max="13826" width="17.28515625" style="1" customWidth="1"/>
    <col min="13827" max="13827" width="12.140625" style="1" bestFit="1" customWidth="1"/>
    <col min="13828" max="13828" width="16.42578125" style="1" customWidth="1"/>
    <col min="13829" max="13829" width="13.28515625" style="1" customWidth="1"/>
    <col min="13830" max="13830" width="15.42578125" style="1" bestFit="1" customWidth="1"/>
    <col min="13831" max="13831" width="13.140625" style="1" customWidth="1"/>
    <col min="13832" max="13832" width="10.140625" style="1" customWidth="1"/>
    <col min="13833" max="14080" width="9.140625" style="1"/>
    <col min="14081" max="14081" width="24.28515625" style="1" customWidth="1"/>
    <col min="14082" max="14082" width="17.28515625" style="1" customWidth="1"/>
    <col min="14083" max="14083" width="12.140625" style="1" bestFit="1" customWidth="1"/>
    <col min="14084" max="14084" width="16.42578125" style="1" customWidth="1"/>
    <col min="14085" max="14085" width="13.28515625" style="1" customWidth="1"/>
    <col min="14086" max="14086" width="15.42578125" style="1" bestFit="1" customWidth="1"/>
    <col min="14087" max="14087" width="13.140625" style="1" customWidth="1"/>
    <col min="14088" max="14088" width="10.140625" style="1" customWidth="1"/>
    <col min="14089" max="14336" width="9.140625" style="1"/>
    <col min="14337" max="14337" width="24.28515625" style="1" customWidth="1"/>
    <col min="14338" max="14338" width="17.28515625" style="1" customWidth="1"/>
    <col min="14339" max="14339" width="12.140625" style="1" bestFit="1" customWidth="1"/>
    <col min="14340" max="14340" width="16.42578125" style="1" customWidth="1"/>
    <col min="14341" max="14341" width="13.28515625" style="1" customWidth="1"/>
    <col min="14342" max="14342" width="15.42578125" style="1" bestFit="1" customWidth="1"/>
    <col min="14343" max="14343" width="13.140625" style="1" customWidth="1"/>
    <col min="14344" max="14344" width="10.140625" style="1" customWidth="1"/>
    <col min="14345" max="14592" width="9.140625" style="1"/>
    <col min="14593" max="14593" width="24.28515625" style="1" customWidth="1"/>
    <col min="14594" max="14594" width="17.28515625" style="1" customWidth="1"/>
    <col min="14595" max="14595" width="12.140625" style="1" bestFit="1" customWidth="1"/>
    <col min="14596" max="14596" width="16.42578125" style="1" customWidth="1"/>
    <col min="14597" max="14597" width="13.28515625" style="1" customWidth="1"/>
    <col min="14598" max="14598" width="15.42578125" style="1" bestFit="1" customWidth="1"/>
    <col min="14599" max="14599" width="13.140625" style="1" customWidth="1"/>
    <col min="14600" max="14600" width="10.140625" style="1" customWidth="1"/>
    <col min="14601" max="14848" width="9.140625" style="1"/>
    <col min="14849" max="14849" width="24.28515625" style="1" customWidth="1"/>
    <col min="14850" max="14850" width="17.28515625" style="1" customWidth="1"/>
    <col min="14851" max="14851" width="12.140625" style="1" bestFit="1" customWidth="1"/>
    <col min="14852" max="14852" width="16.42578125" style="1" customWidth="1"/>
    <col min="14853" max="14853" width="13.28515625" style="1" customWidth="1"/>
    <col min="14854" max="14854" width="15.42578125" style="1" bestFit="1" customWidth="1"/>
    <col min="14855" max="14855" width="13.140625" style="1" customWidth="1"/>
    <col min="14856" max="14856" width="10.140625" style="1" customWidth="1"/>
    <col min="14857" max="15104" width="9.140625" style="1"/>
    <col min="15105" max="15105" width="24.28515625" style="1" customWidth="1"/>
    <col min="15106" max="15106" width="17.28515625" style="1" customWidth="1"/>
    <col min="15107" max="15107" width="12.140625" style="1" bestFit="1" customWidth="1"/>
    <col min="15108" max="15108" width="16.42578125" style="1" customWidth="1"/>
    <col min="15109" max="15109" width="13.28515625" style="1" customWidth="1"/>
    <col min="15110" max="15110" width="15.42578125" style="1" bestFit="1" customWidth="1"/>
    <col min="15111" max="15111" width="13.140625" style="1" customWidth="1"/>
    <col min="15112" max="15112" width="10.140625" style="1" customWidth="1"/>
    <col min="15113" max="15360" width="9.140625" style="1"/>
    <col min="15361" max="15361" width="24.28515625" style="1" customWidth="1"/>
    <col min="15362" max="15362" width="17.28515625" style="1" customWidth="1"/>
    <col min="15363" max="15363" width="12.140625" style="1" bestFit="1" customWidth="1"/>
    <col min="15364" max="15364" width="16.42578125" style="1" customWidth="1"/>
    <col min="15365" max="15365" width="13.28515625" style="1" customWidth="1"/>
    <col min="15366" max="15366" width="15.42578125" style="1" bestFit="1" customWidth="1"/>
    <col min="15367" max="15367" width="13.140625" style="1" customWidth="1"/>
    <col min="15368" max="15368" width="10.140625" style="1" customWidth="1"/>
    <col min="15369" max="15616" width="9.140625" style="1"/>
    <col min="15617" max="15617" width="24.28515625" style="1" customWidth="1"/>
    <col min="15618" max="15618" width="17.28515625" style="1" customWidth="1"/>
    <col min="15619" max="15619" width="12.140625" style="1" bestFit="1" customWidth="1"/>
    <col min="15620" max="15620" width="16.42578125" style="1" customWidth="1"/>
    <col min="15621" max="15621" width="13.28515625" style="1" customWidth="1"/>
    <col min="15622" max="15622" width="15.42578125" style="1" bestFit="1" customWidth="1"/>
    <col min="15623" max="15623" width="13.140625" style="1" customWidth="1"/>
    <col min="15624" max="15624" width="10.140625" style="1" customWidth="1"/>
    <col min="15625" max="15872" width="9.140625" style="1"/>
    <col min="15873" max="15873" width="24.28515625" style="1" customWidth="1"/>
    <col min="15874" max="15874" width="17.28515625" style="1" customWidth="1"/>
    <col min="15875" max="15875" width="12.140625" style="1" bestFit="1" customWidth="1"/>
    <col min="15876" max="15876" width="16.42578125" style="1" customWidth="1"/>
    <col min="15877" max="15877" width="13.28515625" style="1" customWidth="1"/>
    <col min="15878" max="15878" width="15.42578125" style="1" bestFit="1" customWidth="1"/>
    <col min="15879" max="15879" width="13.140625" style="1" customWidth="1"/>
    <col min="15880" max="15880" width="10.140625" style="1" customWidth="1"/>
    <col min="15881" max="16128" width="9.140625" style="1"/>
    <col min="16129" max="16129" width="24.28515625" style="1" customWidth="1"/>
    <col min="16130" max="16130" width="17.28515625" style="1" customWidth="1"/>
    <col min="16131" max="16131" width="12.140625" style="1" bestFit="1" customWidth="1"/>
    <col min="16132" max="16132" width="16.42578125" style="1" customWidth="1"/>
    <col min="16133" max="16133" width="13.28515625" style="1" customWidth="1"/>
    <col min="16134" max="16134" width="15.42578125" style="1" bestFit="1" customWidth="1"/>
    <col min="16135" max="16135" width="13.140625" style="1" customWidth="1"/>
    <col min="16136" max="16136" width="10.140625" style="1" customWidth="1"/>
    <col min="16137" max="16384" width="9.140625" style="1"/>
  </cols>
  <sheetData>
    <row r="1" spans="1:8" ht="17.25" customHeight="1">
      <c r="A1" s="1687" t="s">
        <v>821</v>
      </c>
      <c r="B1" s="1687"/>
      <c r="C1" s="1687"/>
      <c r="D1" s="1687"/>
      <c r="E1" s="1687"/>
      <c r="F1" s="1687"/>
      <c r="G1" s="1687"/>
      <c r="H1" s="1687"/>
    </row>
    <row r="2" spans="1:8" ht="15.75">
      <c r="A2" s="1688" t="s">
        <v>0</v>
      </c>
      <c r="B2" s="1688"/>
      <c r="C2" s="1688"/>
      <c r="D2" s="1688"/>
      <c r="E2" s="1688"/>
      <c r="F2" s="1688"/>
      <c r="G2" s="1688"/>
      <c r="H2" s="1688"/>
    </row>
    <row r="3" spans="1:8" ht="17.25" customHeight="1">
      <c r="A3" s="1689" t="s">
        <v>580</v>
      </c>
      <c r="B3" s="1689"/>
      <c r="C3" s="1689"/>
      <c r="D3" s="1689"/>
      <c r="E3" s="1689"/>
      <c r="F3" s="1689"/>
      <c r="G3" s="1689"/>
      <c r="H3" s="1689"/>
    </row>
    <row r="4" spans="1:8" ht="11.25" customHeight="1" thickBot="1">
      <c r="A4" s="1421"/>
      <c r="B4" s="1422"/>
      <c r="C4" s="1422"/>
      <c r="D4" s="1422"/>
      <c r="E4" s="1421"/>
      <c r="F4" s="1421"/>
      <c r="G4" s="1693" t="s">
        <v>1</v>
      </c>
      <c r="H4" s="1693"/>
    </row>
    <row r="5" spans="1:8" ht="17.25" customHeight="1" thickTop="1">
      <c r="A5" s="1694" t="s">
        <v>2</v>
      </c>
      <c r="B5" s="1697" t="s">
        <v>3</v>
      </c>
      <c r="C5" s="1697"/>
      <c r="D5" s="1697"/>
      <c r="E5" s="1697"/>
      <c r="F5" s="1697"/>
      <c r="G5" s="1698" t="s">
        <v>4</v>
      </c>
      <c r="H5" s="1699"/>
    </row>
    <row r="6" spans="1:8" ht="17.25" customHeight="1">
      <c r="A6" s="1695"/>
      <c r="B6" s="1700" t="s">
        <v>5</v>
      </c>
      <c r="C6" s="1701"/>
      <c r="D6" s="1700" t="s">
        <v>6</v>
      </c>
      <c r="E6" s="1701"/>
      <c r="F6" s="1423" t="s">
        <v>588</v>
      </c>
      <c r="G6" s="1702" t="s">
        <v>1267</v>
      </c>
      <c r="H6" s="1703"/>
    </row>
    <row r="7" spans="1:8" ht="24" customHeight="1">
      <c r="A7" s="1696"/>
      <c r="B7" s="1424" t="s">
        <v>114</v>
      </c>
      <c r="C7" s="1424" t="s">
        <v>7</v>
      </c>
      <c r="D7" s="1425" t="s">
        <v>114</v>
      </c>
      <c r="E7" s="1425" t="s">
        <v>7</v>
      </c>
      <c r="F7" s="1425" t="s">
        <v>114</v>
      </c>
      <c r="G7" s="1426" t="s">
        <v>6</v>
      </c>
      <c r="H7" s="1427" t="s">
        <v>588</v>
      </c>
    </row>
    <row r="8" spans="1:8" ht="17.25" customHeight="1">
      <c r="A8" s="1428" t="s">
        <v>8</v>
      </c>
      <c r="B8" s="1429">
        <v>308346.2</v>
      </c>
      <c r="C8" s="1429">
        <v>509213.9</v>
      </c>
      <c r="D8" s="1429">
        <v>333144.90000000002</v>
      </c>
      <c r="E8" s="1429">
        <v>581704.39100000006</v>
      </c>
      <c r="F8" s="1429">
        <v>478629.89999999997</v>
      </c>
      <c r="G8" s="1430">
        <v>8.0424860108540486</v>
      </c>
      <c r="H8" s="1431">
        <v>43.670186756573486</v>
      </c>
    </row>
    <row r="9" spans="1:8" s="2" customFormat="1" ht="17.25" customHeight="1">
      <c r="A9" s="1428" t="s">
        <v>9</v>
      </c>
      <c r="B9" s="1432">
        <v>222705</v>
      </c>
      <c r="C9" s="1432">
        <v>334881.5</v>
      </c>
      <c r="D9" s="1432">
        <v>240994.9</v>
      </c>
      <c r="E9" s="1432">
        <v>364469.23300000001</v>
      </c>
      <c r="F9" s="1432">
        <v>344986.1</v>
      </c>
      <c r="G9" s="1430">
        <v>8.2126130980444856</v>
      </c>
      <c r="H9" s="1431">
        <v>43.150788668141928</v>
      </c>
    </row>
    <row r="10" spans="1:8" ht="17.25" customHeight="1">
      <c r="A10" s="1433" t="s">
        <v>10</v>
      </c>
      <c r="B10" s="1434">
        <v>208945.4</v>
      </c>
      <c r="C10" s="1434">
        <v>309169.3</v>
      </c>
      <c r="D10" s="1434">
        <v>224669.9</v>
      </c>
      <c r="E10" s="1434">
        <v>333275.03399999999</v>
      </c>
      <c r="F10" s="1434">
        <v>318490.5</v>
      </c>
      <c r="G10" s="1435">
        <v>7.525650241642083</v>
      </c>
      <c r="H10" s="1436">
        <v>41.759309992126219</v>
      </c>
    </row>
    <row r="11" spans="1:8" ht="17.25" customHeight="1">
      <c r="A11" s="1433" t="s">
        <v>11</v>
      </c>
      <c r="B11" s="1434">
        <v>1822.1</v>
      </c>
      <c r="C11" s="1434">
        <v>3625.7</v>
      </c>
      <c r="D11" s="1434">
        <v>4518.3</v>
      </c>
      <c r="E11" s="1434">
        <v>9490.5519999999997</v>
      </c>
      <c r="F11" s="1434">
        <v>12139.099999999999</v>
      </c>
      <c r="G11" s="1435">
        <v>147.97212008122497</v>
      </c>
      <c r="H11" s="1436">
        <v>168.66520594028725</v>
      </c>
    </row>
    <row r="12" spans="1:8" ht="17.25" customHeight="1">
      <c r="A12" s="1433" t="s">
        <v>12</v>
      </c>
      <c r="B12" s="1434">
        <v>11937.5</v>
      </c>
      <c r="C12" s="1434">
        <v>22086.5</v>
      </c>
      <c r="D12" s="1434">
        <v>11806.699999999999</v>
      </c>
      <c r="E12" s="1434">
        <v>21703.646999999997</v>
      </c>
      <c r="F12" s="1434">
        <v>14356.5</v>
      </c>
      <c r="G12" s="1435">
        <v>-1.0957068062827346</v>
      </c>
      <c r="H12" s="1436">
        <v>21.596212320123328</v>
      </c>
    </row>
    <row r="13" spans="1:8" s="2" customFormat="1" ht="17.25" customHeight="1">
      <c r="A13" s="1428" t="s">
        <v>13</v>
      </c>
      <c r="B13" s="1432">
        <v>36193.699999999997</v>
      </c>
      <c r="C13" s="1432">
        <v>81030.3</v>
      </c>
      <c r="D13" s="1432">
        <v>42986.8</v>
      </c>
      <c r="E13" s="1432">
        <v>115677.41900000001</v>
      </c>
      <c r="F13" s="1432">
        <v>90242.6</v>
      </c>
      <c r="G13" s="1430">
        <v>18.768735995490957</v>
      </c>
      <c r="H13" s="1431">
        <v>109.9309555491453</v>
      </c>
    </row>
    <row r="14" spans="1:8" ht="17.25" customHeight="1">
      <c r="A14" s="1433" t="s">
        <v>10</v>
      </c>
      <c r="B14" s="1434">
        <v>29609.3</v>
      </c>
      <c r="C14" s="1434">
        <v>68626</v>
      </c>
      <c r="D14" s="1434">
        <v>36394.1</v>
      </c>
      <c r="E14" s="1434">
        <v>101579.099</v>
      </c>
      <c r="F14" s="1434">
        <v>71781.899999999994</v>
      </c>
      <c r="G14" s="1435">
        <v>22.914422157903076</v>
      </c>
      <c r="H14" s="1436">
        <v>97.234991385966396</v>
      </c>
    </row>
    <row r="15" spans="1:8" ht="17.25" customHeight="1">
      <c r="A15" s="1433" t="s">
        <v>11</v>
      </c>
      <c r="B15" s="1434">
        <v>4535.8999999999996</v>
      </c>
      <c r="C15" s="1434">
        <v>7646.2</v>
      </c>
      <c r="D15" s="1434">
        <v>3589.8</v>
      </c>
      <c r="E15" s="1434">
        <v>7247.4970000000003</v>
      </c>
      <c r="F15" s="1434">
        <v>13011.6</v>
      </c>
      <c r="G15" s="1435">
        <v>-20.858043607663291</v>
      </c>
      <c r="H15" s="1436">
        <v>262.46030419521975</v>
      </c>
    </row>
    <row r="16" spans="1:8" ht="17.25" customHeight="1">
      <c r="A16" s="1433" t="s">
        <v>12</v>
      </c>
      <c r="B16" s="1434">
        <v>2048.5</v>
      </c>
      <c r="C16" s="1434">
        <v>4758.0999999999995</v>
      </c>
      <c r="D16" s="1434">
        <v>3002.9</v>
      </c>
      <c r="E16" s="1434">
        <v>6850.8230000000003</v>
      </c>
      <c r="F16" s="1434">
        <v>5449.1</v>
      </c>
      <c r="G16" s="1435">
        <v>46.590187942396881</v>
      </c>
      <c r="H16" s="1437">
        <v>81.461254121016367</v>
      </c>
    </row>
    <row r="17" spans="1:8" s="2" customFormat="1" ht="17.25" customHeight="1">
      <c r="A17" s="1438" t="s">
        <v>14</v>
      </c>
      <c r="B17" s="1432">
        <v>49447.5</v>
      </c>
      <c r="C17" s="1432">
        <v>93302.1</v>
      </c>
      <c r="D17" s="1432">
        <v>49163.200000000004</v>
      </c>
      <c r="E17" s="1432">
        <v>101557.739</v>
      </c>
      <c r="F17" s="1432">
        <v>43401.2</v>
      </c>
      <c r="G17" s="1430">
        <v>-0.57495323322716274</v>
      </c>
      <c r="H17" s="1431">
        <v>-11.720148403684078</v>
      </c>
    </row>
    <row r="18" spans="1:8" ht="17.25" customHeight="1">
      <c r="A18" s="1433" t="s">
        <v>10</v>
      </c>
      <c r="B18" s="1434">
        <v>47337.599999999999</v>
      </c>
      <c r="C18" s="1434">
        <v>87750.5</v>
      </c>
      <c r="D18" s="1434">
        <v>45167.8</v>
      </c>
      <c r="E18" s="1434">
        <v>93336.894</v>
      </c>
      <c r="F18" s="1434">
        <v>42212.7</v>
      </c>
      <c r="G18" s="1435">
        <v>-4.5836713310349353</v>
      </c>
      <c r="H18" s="1436">
        <v>-6.5424926607007876</v>
      </c>
    </row>
    <row r="19" spans="1:8" ht="17.25" customHeight="1">
      <c r="A19" s="1433" t="s">
        <v>11</v>
      </c>
      <c r="B19" s="1434">
        <v>1212.9000000000001</v>
      </c>
      <c r="C19" s="1434">
        <v>4051.6</v>
      </c>
      <c r="D19" s="1434">
        <v>3969.4</v>
      </c>
      <c r="E19" s="1434">
        <v>7834.1750000000002</v>
      </c>
      <c r="F19" s="1434">
        <v>860</v>
      </c>
      <c r="G19" s="1435">
        <v>227.26523208838319</v>
      </c>
      <c r="H19" s="1436">
        <v>-78.334257066559175</v>
      </c>
    </row>
    <row r="20" spans="1:8" ht="17.25" customHeight="1" thickBot="1">
      <c r="A20" s="1433" t="s">
        <v>12</v>
      </c>
      <c r="B20" s="1434">
        <v>897</v>
      </c>
      <c r="C20" s="1434">
        <v>1500</v>
      </c>
      <c r="D20" s="1434">
        <v>26</v>
      </c>
      <c r="E20" s="1434">
        <v>386.67</v>
      </c>
      <c r="F20" s="1434">
        <v>328.5</v>
      </c>
      <c r="G20" s="1435">
        <v>-97.101449275362313</v>
      </c>
      <c r="H20" s="1436"/>
    </row>
    <row r="21" spans="1:8" ht="17.25" customHeight="1" thickBot="1">
      <c r="A21" s="1439" t="s">
        <v>15</v>
      </c>
      <c r="B21" s="1440">
        <v>308346.2</v>
      </c>
      <c r="C21" s="1440">
        <v>509213.9</v>
      </c>
      <c r="D21" s="1440">
        <v>333144.90000000002</v>
      </c>
      <c r="E21" s="1440">
        <v>581704.39100000006</v>
      </c>
      <c r="F21" s="1440">
        <v>478629.89999999997</v>
      </c>
      <c r="G21" s="1441">
        <v>8.0424860108540486</v>
      </c>
      <c r="H21" s="1442">
        <v>43.670186756573486</v>
      </c>
    </row>
    <row r="22" spans="1:8" ht="17.25" customHeight="1" thickBot="1">
      <c r="A22" s="1439" t="s">
        <v>16</v>
      </c>
      <c r="B22" s="1440">
        <v>362243.89999999997</v>
      </c>
      <c r="C22" s="1440">
        <v>463333.4</v>
      </c>
      <c r="D22" s="1440">
        <v>397961.49999999994</v>
      </c>
      <c r="E22" s="1440">
        <v>531870.38300000003</v>
      </c>
      <c r="F22" s="1440">
        <v>538538.80000000005</v>
      </c>
      <c r="G22" s="1441">
        <v>9.8600970230278477</v>
      </c>
      <c r="H22" s="1442">
        <v>35.324346701879477</v>
      </c>
    </row>
    <row r="23" spans="1:8" ht="17.25" customHeight="1">
      <c r="A23" s="1443" t="s">
        <v>17</v>
      </c>
      <c r="B23" s="1444">
        <v>337667.8</v>
      </c>
      <c r="C23" s="1444">
        <v>434795.2</v>
      </c>
      <c r="D23" s="1444">
        <v>376235.8</v>
      </c>
      <c r="E23" s="1444">
        <v>521761.38299999997</v>
      </c>
      <c r="F23" s="1444">
        <v>476010.3</v>
      </c>
      <c r="G23" s="1430">
        <v>11.421876767639674</v>
      </c>
      <c r="H23" s="1431">
        <v>26.519140390148948</v>
      </c>
    </row>
    <row r="24" spans="1:8" ht="17.25" customHeight="1">
      <c r="A24" s="1445" t="s">
        <v>18</v>
      </c>
      <c r="B24" s="1446">
        <v>312935.39999999997</v>
      </c>
      <c r="C24" s="1446">
        <v>405846.60000000003</v>
      </c>
      <c r="D24" s="1446">
        <v>350266.8</v>
      </c>
      <c r="E24" s="1434">
        <v>481978.14599999995</v>
      </c>
      <c r="F24" s="1446">
        <v>464416.8</v>
      </c>
      <c r="G24" s="1447">
        <v>11.929426967994033</v>
      </c>
      <c r="H24" s="1448">
        <v>32.589443247261812</v>
      </c>
    </row>
    <row r="25" spans="1:8" ht="17.25" customHeight="1">
      <c r="A25" s="1445" t="s">
        <v>19</v>
      </c>
      <c r="B25" s="1446">
        <v>24732.400000000001</v>
      </c>
      <c r="C25" s="1446">
        <v>28948.599999999995</v>
      </c>
      <c r="D25" s="1446">
        <v>25969.000000000004</v>
      </c>
      <c r="E25" s="1434">
        <v>39783.237000000008</v>
      </c>
      <c r="F25" s="1446">
        <v>11593.500000000004</v>
      </c>
      <c r="G25" s="1447">
        <v>4.9999191344147818</v>
      </c>
      <c r="H25" s="1448">
        <v>-55.356386460780158</v>
      </c>
    </row>
    <row r="26" spans="1:8" ht="17.25" customHeight="1">
      <c r="A26" s="1449" t="s">
        <v>20</v>
      </c>
      <c r="B26" s="1434">
        <v>10202.1</v>
      </c>
      <c r="C26" s="1434">
        <v>11104.8</v>
      </c>
      <c r="D26" s="1434">
        <v>8380.1000000000022</v>
      </c>
      <c r="E26" s="1434">
        <v>5713.4240000000009</v>
      </c>
      <c r="F26" s="1434">
        <v>16157.500000000002</v>
      </c>
      <c r="G26" s="1435">
        <v>-17.859068231050443</v>
      </c>
      <c r="H26" s="1436">
        <v>92.807961718833894</v>
      </c>
    </row>
    <row r="27" spans="1:8" ht="17.25" customHeight="1">
      <c r="A27" s="1449" t="s">
        <v>21</v>
      </c>
      <c r="B27" s="1434">
        <v>83.7</v>
      </c>
      <c r="C27" s="1434">
        <v>-26.5</v>
      </c>
      <c r="D27" s="1434">
        <v>190.00000000000006</v>
      </c>
      <c r="E27" s="1434">
        <v>1096.5</v>
      </c>
      <c r="F27" s="1434">
        <v>-1038.9999999999998</v>
      </c>
      <c r="G27" s="1435">
        <v>127.00119474313027</v>
      </c>
      <c r="H27" s="1436">
        <v>-646.84210526315758</v>
      </c>
    </row>
    <row r="28" spans="1:8" ht="17.25" customHeight="1">
      <c r="A28" s="1449" t="s">
        <v>22</v>
      </c>
      <c r="B28" s="1434">
        <v>993.6</v>
      </c>
      <c r="C28" s="1434">
        <v>1129.5999999999999</v>
      </c>
      <c r="D28" s="1434">
        <v>-696.19999999999993</v>
      </c>
      <c r="E28" s="1434">
        <v>-3.1</v>
      </c>
      <c r="F28" s="1434">
        <v>-775.80000000000007</v>
      </c>
      <c r="G28" s="1435">
        <v>-170.06843800322059</v>
      </c>
      <c r="H28" s="1436">
        <v>11.433496121804097</v>
      </c>
    </row>
    <row r="29" spans="1:8" ht="17.25" customHeight="1">
      <c r="A29" s="1449" t="s">
        <v>23</v>
      </c>
      <c r="B29" s="1434">
        <v>1097</v>
      </c>
      <c r="C29" s="1434">
        <v>832.9</v>
      </c>
      <c r="D29" s="1434">
        <v>1032.5999999999999</v>
      </c>
      <c r="E29" s="1434">
        <v>216</v>
      </c>
      <c r="F29" s="1434">
        <v>135.20000000000005</v>
      </c>
      <c r="G29" s="1435">
        <v>5.8705560619872585</v>
      </c>
      <c r="H29" s="1436">
        <v>-86.906837110207235</v>
      </c>
    </row>
    <row r="30" spans="1:8" ht="17.25" customHeight="1">
      <c r="A30" s="1450" t="s">
        <v>24</v>
      </c>
      <c r="B30" s="1434">
        <v>0</v>
      </c>
      <c r="C30" s="1434">
        <v>10000</v>
      </c>
      <c r="D30" s="1434">
        <v>0</v>
      </c>
      <c r="E30" s="1434">
        <v>0</v>
      </c>
      <c r="F30" s="1434">
        <v>18287.099999999999</v>
      </c>
      <c r="G30" s="1435" t="s">
        <v>25</v>
      </c>
      <c r="H30" s="1436" t="s">
        <v>25</v>
      </c>
    </row>
    <row r="31" spans="1:8" ht="17.25" customHeight="1" thickBot="1">
      <c r="A31" s="1449" t="s">
        <v>26</v>
      </c>
      <c r="B31" s="1451">
        <v>12199.7</v>
      </c>
      <c r="C31" s="1451">
        <v>5497.4</v>
      </c>
      <c r="D31" s="1451">
        <v>12819.200000000003</v>
      </c>
      <c r="E31" s="1452">
        <v>3086.1759999999999</v>
      </c>
      <c r="F31" s="1451">
        <v>29763.5</v>
      </c>
      <c r="G31" s="1435">
        <v>5.0779937211570854</v>
      </c>
      <c r="H31" s="1436">
        <v>132.17907513729401</v>
      </c>
    </row>
    <row r="32" spans="1:8" ht="17.25" customHeight="1" thickBot="1">
      <c r="A32" s="1439" t="s">
        <v>27</v>
      </c>
      <c r="B32" s="1440">
        <v>53897.699999999953</v>
      </c>
      <c r="C32" s="1440">
        <v>-45880.5</v>
      </c>
      <c r="D32" s="1440">
        <v>64816.599999999919</v>
      </c>
      <c r="E32" s="1440">
        <v>-49834.008000000031</v>
      </c>
      <c r="F32" s="1440">
        <v>59908.900000000081</v>
      </c>
      <c r="G32" s="1441">
        <v>20.258563909035033</v>
      </c>
      <c r="H32" s="1442">
        <v>-7.5716714545345525</v>
      </c>
    </row>
    <row r="33" spans="1:8" ht="17.25" customHeight="1" thickBot="1">
      <c r="A33" s="1439" t="s">
        <v>28</v>
      </c>
      <c r="B33" s="1453">
        <v>-53897.7</v>
      </c>
      <c r="C33" s="1453">
        <v>45880.5</v>
      </c>
      <c r="D33" s="1453">
        <v>-64816.600000000035</v>
      </c>
      <c r="E33" s="1453">
        <v>49834.017999999996</v>
      </c>
      <c r="F33" s="1453">
        <v>-59908.869999999937</v>
      </c>
      <c r="G33" s="1441">
        <v>20.258563909035146</v>
      </c>
      <c r="H33" s="1442">
        <v>-7.5717177389744279</v>
      </c>
    </row>
    <row r="34" spans="1:8" ht="17.25" customHeight="1">
      <c r="A34" s="1443" t="s">
        <v>29</v>
      </c>
      <c r="B34" s="1444">
        <v>-62431.299999999996</v>
      </c>
      <c r="C34" s="1444">
        <v>32055.300000000003</v>
      </c>
      <c r="D34" s="1444">
        <v>-94024.500000000029</v>
      </c>
      <c r="E34" s="1444">
        <v>6366.5299999999988</v>
      </c>
      <c r="F34" s="1444">
        <v>-89708.16999999994</v>
      </c>
      <c r="G34" s="1435">
        <v>50.60474473541322</v>
      </c>
      <c r="H34" s="1436">
        <v>-4.5906439279125095</v>
      </c>
    </row>
    <row r="35" spans="1:8" ht="17.25" customHeight="1">
      <c r="A35" s="1454" t="s">
        <v>30</v>
      </c>
      <c r="B35" s="1434">
        <v>0</v>
      </c>
      <c r="C35" s="1434">
        <v>42423.1</v>
      </c>
      <c r="D35" s="1434">
        <v>82662.100000000006</v>
      </c>
      <c r="E35" s="1434">
        <v>87774.5</v>
      </c>
      <c r="F35" s="1434">
        <v>58256.53</v>
      </c>
      <c r="G35" s="1435" t="s">
        <v>25</v>
      </c>
      <c r="H35" s="1436">
        <v>-29.524497925893499</v>
      </c>
    </row>
    <row r="36" spans="1:8" ht="17.25" customHeight="1">
      <c r="A36" s="1455" t="s">
        <v>31</v>
      </c>
      <c r="B36" s="1456">
        <v>0</v>
      </c>
      <c r="C36" s="1456">
        <v>10000</v>
      </c>
      <c r="D36" s="1456">
        <v>15500</v>
      </c>
      <c r="E36" s="1456">
        <v>20500</v>
      </c>
      <c r="F36" s="1456">
        <v>23000</v>
      </c>
      <c r="G36" s="1435" t="s">
        <v>25</v>
      </c>
      <c r="H36" s="1436" t="s">
        <v>25</v>
      </c>
    </row>
    <row r="37" spans="1:8" ht="17.25" customHeight="1">
      <c r="A37" s="1455" t="s">
        <v>32</v>
      </c>
      <c r="B37" s="1456">
        <v>0</v>
      </c>
      <c r="C37" s="1456">
        <v>30000</v>
      </c>
      <c r="D37" s="1456">
        <v>62000</v>
      </c>
      <c r="E37" s="1456">
        <v>62000</v>
      </c>
      <c r="F37" s="1456">
        <v>35000</v>
      </c>
      <c r="G37" s="1435" t="s">
        <v>25</v>
      </c>
      <c r="H37" s="1436" t="s">
        <v>25</v>
      </c>
    </row>
    <row r="38" spans="1:8" ht="15">
      <c r="A38" s="1455" t="s">
        <v>33</v>
      </c>
      <c r="B38" s="1456">
        <v>0</v>
      </c>
      <c r="C38" s="1456">
        <v>0</v>
      </c>
      <c r="D38" s="1456">
        <v>0</v>
      </c>
      <c r="E38" s="1456">
        <v>0</v>
      </c>
      <c r="F38" s="1456">
        <v>0</v>
      </c>
      <c r="G38" s="1435" t="s">
        <v>25</v>
      </c>
      <c r="H38" s="1436" t="s">
        <v>25</v>
      </c>
    </row>
    <row r="39" spans="1:8" ht="15">
      <c r="A39" s="1455" t="s">
        <v>34</v>
      </c>
      <c r="B39" s="1456">
        <v>0</v>
      </c>
      <c r="C39" s="1456">
        <v>2339.4</v>
      </c>
      <c r="D39" s="1456">
        <v>5000</v>
      </c>
      <c r="E39" s="1456">
        <v>5000</v>
      </c>
      <c r="F39" s="1456">
        <v>204.43</v>
      </c>
      <c r="G39" s="1435" t="s">
        <v>25</v>
      </c>
      <c r="H39" s="1436" t="s">
        <v>25</v>
      </c>
    </row>
    <row r="40" spans="1:8" ht="15">
      <c r="A40" s="1455" t="s">
        <v>35</v>
      </c>
      <c r="B40" s="1456">
        <v>0</v>
      </c>
      <c r="C40" s="1456">
        <v>83.7</v>
      </c>
      <c r="D40" s="1456">
        <v>162.1</v>
      </c>
      <c r="E40" s="1456">
        <v>274.5</v>
      </c>
      <c r="F40" s="1456">
        <v>52.1</v>
      </c>
      <c r="G40" s="1457" t="s">
        <v>25</v>
      </c>
      <c r="H40" s="1436" t="s">
        <v>25</v>
      </c>
    </row>
    <row r="41" spans="1:8" ht="17.25" customHeight="1">
      <c r="A41" s="1443" t="s">
        <v>1266</v>
      </c>
      <c r="B41" s="1444">
        <v>-62351.7</v>
      </c>
      <c r="C41" s="1444">
        <v>-10312.299999999996</v>
      </c>
      <c r="D41" s="1444">
        <v>-176403.10000000003</v>
      </c>
      <c r="E41" s="1444">
        <v>-81221.570000000007</v>
      </c>
      <c r="F41" s="1444">
        <v>-147330.99999999994</v>
      </c>
      <c r="G41" s="1457">
        <v>182.91626371053246</v>
      </c>
      <c r="H41" s="1436">
        <v>-16.480492689754371</v>
      </c>
    </row>
    <row r="42" spans="1:8" ht="17.25" customHeight="1">
      <c r="A42" s="1443" t="s">
        <v>36</v>
      </c>
      <c r="B42" s="1444">
        <v>-79.599999999999994</v>
      </c>
      <c r="C42" s="1444">
        <v>-55.5</v>
      </c>
      <c r="D42" s="1444">
        <v>-283.5</v>
      </c>
      <c r="E42" s="1444">
        <v>-186.39999999999418</v>
      </c>
      <c r="F42" s="1444">
        <v>-633.69999999999709</v>
      </c>
      <c r="G42" s="1457">
        <v>256.15577889447241</v>
      </c>
      <c r="H42" s="1436">
        <v>123.52733686066918</v>
      </c>
    </row>
    <row r="43" spans="1:8" ht="15">
      <c r="A43" s="1443" t="s">
        <v>1268</v>
      </c>
      <c r="B43" s="1444">
        <v>5494.1</v>
      </c>
      <c r="C43" s="1444">
        <v>11224</v>
      </c>
      <c r="D43" s="1444">
        <v>5314.9</v>
      </c>
      <c r="E43" s="1444">
        <v>13694</v>
      </c>
      <c r="F43" s="1444">
        <v>1124.3</v>
      </c>
      <c r="G43" s="1457">
        <v>-3.261680712036565</v>
      </c>
      <c r="H43" s="1436">
        <v>-78.84626239440064</v>
      </c>
    </row>
    <row r="44" spans="1:8" ht="17.25" customHeight="1" thickBot="1">
      <c r="A44" s="1458" t="s">
        <v>37</v>
      </c>
      <c r="B44" s="1459">
        <v>3039.5</v>
      </c>
      <c r="C44" s="1459">
        <v>2601.1999999999989</v>
      </c>
      <c r="D44" s="1459">
        <v>23893</v>
      </c>
      <c r="E44" s="1459">
        <v>29773.488000000001</v>
      </c>
      <c r="F44" s="1459">
        <v>28675.000000000004</v>
      </c>
      <c r="G44" s="1460">
        <v>686.08323737456817</v>
      </c>
      <c r="H44" s="1461">
        <v>20.014230109237033</v>
      </c>
    </row>
    <row r="45" spans="1:8" ht="43.5" customHeight="1" thickTop="1">
      <c r="A45" s="1690" t="s">
        <v>38</v>
      </c>
      <c r="B45" s="1690"/>
      <c r="C45" s="1690"/>
      <c r="D45" s="1690"/>
      <c r="E45" s="1690"/>
      <c r="F45" s="1690"/>
      <c r="G45" s="1690"/>
      <c r="H45" s="1690"/>
    </row>
    <row r="46" spans="1:8" ht="19.5" customHeight="1">
      <c r="A46" s="1691" t="s">
        <v>39</v>
      </c>
      <c r="B46" s="1691"/>
      <c r="C46" s="1691"/>
      <c r="D46" s="1691"/>
      <c r="E46" s="1691"/>
      <c r="F46" s="1691"/>
      <c r="G46" s="1691"/>
      <c r="H46" s="1691"/>
    </row>
    <row r="47" spans="1:8" ht="17.25" customHeight="1">
      <c r="A47" s="1692" t="s">
        <v>40</v>
      </c>
      <c r="B47" s="1692"/>
      <c r="C47" s="1692"/>
      <c r="D47" s="1692"/>
      <c r="E47" s="1692"/>
      <c r="F47" s="1692"/>
      <c r="G47" s="1692"/>
      <c r="H47" s="1692"/>
    </row>
    <row r="48" spans="1:8" ht="17.25" customHeight="1">
      <c r="A48" s="3" t="s">
        <v>41</v>
      </c>
      <c r="B48" s="3"/>
      <c r="C48" s="3"/>
      <c r="D48" s="3"/>
      <c r="E48" s="3"/>
      <c r="F48" s="3"/>
      <c r="G48" s="3"/>
      <c r="H48" s="3"/>
    </row>
  </sheetData>
  <mergeCells count="13">
    <mergeCell ref="A47:H47"/>
    <mergeCell ref="G4:H4"/>
    <mergeCell ref="A5:A7"/>
    <mergeCell ref="B5:F5"/>
    <mergeCell ref="G5:H5"/>
    <mergeCell ref="B6:C6"/>
    <mergeCell ref="D6:E6"/>
    <mergeCell ref="G6:H6"/>
    <mergeCell ref="A1:H1"/>
    <mergeCell ref="A2:H2"/>
    <mergeCell ref="A3:H3"/>
    <mergeCell ref="A45:H45"/>
    <mergeCell ref="A46:H46"/>
  </mergeCells>
  <pageMargins left="0.87" right="0.44" top="0.47" bottom="0.05" header="0.3" footer="0.05"/>
  <pageSetup scale="7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21"/>
  <sheetViews>
    <sheetView view="pageBreakPreview" zoomScaleSheetLayoutView="100" workbookViewId="0">
      <selection activeCell="L4" sqref="L4"/>
    </sheetView>
  </sheetViews>
  <sheetFormatPr defaultRowHeight="12.75"/>
  <cols>
    <col min="1" max="1" width="21.42578125" style="47" customWidth="1"/>
    <col min="2" max="2" width="12" style="47" bestFit="1" customWidth="1"/>
    <col min="3" max="3" width="12.7109375" style="47" bestFit="1" customWidth="1"/>
    <col min="4" max="5" width="12.5703125" style="47" bestFit="1" customWidth="1"/>
    <col min="6" max="6" width="12.28515625" style="47" bestFit="1" customWidth="1"/>
    <col min="7" max="9" width="8.28515625" style="47" bestFit="1" customWidth="1"/>
    <col min="10" max="10" width="9.85546875" style="47" customWidth="1"/>
    <col min="11" max="256" width="9.140625" style="47"/>
    <col min="257" max="257" width="21.42578125" style="47" customWidth="1"/>
    <col min="258" max="258" width="10.85546875" style="47" bestFit="1" customWidth="1"/>
    <col min="259" max="259" width="9.140625" style="47"/>
    <col min="260" max="260" width="10.85546875" style="47" bestFit="1" customWidth="1"/>
    <col min="261" max="261" width="9.140625" style="47"/>
    <col min="262" max="262" width="10.85546875" style="47" bestFit="1" customWidth="1"/>
    <col min="263" max="265" width="8.140625" style="47" bestFit="1" customWidth="1"/>
    <col min="266" max="266" width="9.85546875" style="47" customWidth="1"/>
    <col min="267" max="512" width="9.140625" style="47"/>
    <col min="513" max="513" width="21.42578125" style="47" customWidth="1"/>
    <col min="514" max="514" width="10.85546875" style="47" bestFit="1" customWidth="1"/>
    <col min="515" max="515" width="9.140625" style="47"/>
    <col min="516" max="516" width="10.85546875" style="47" bestFit="1" customWidth="1"/>
    <col min="517" max="517" width="9.140625" style="47"/>
    <col min="518" max="518" width="10.85546875" style="47" bestFit="1" customWidth="1"/>
    <col min="519" max="521" width="8.140625" style="47" bestFit="1" customWidth="1"/>
    <col min="522" max="522" width="9.85546875" style="47" customWidth="1"/>
    <col min="523" max="768" width="9.140625" style="47"/>
    <col min="769" max="769" width="21.42578125" style="47" customWidth="1"/>
    <col min="770" max="770" width="10.85546875" style="47" bestFit="1" customWidth="1"/>
    <col min="771" max="771" width="9.140625" style="47"/>
    <col min="772" max="772" width="10.85546875" style="47" bestFit="1" customWidth="1"/>
    <col min="773" max="773" width="9.140625" style="47"/>
    <col min="774" max="774" width="10.85546875" style="47" bestFit="1" customWidth="1"/>
    <col min="775" max="777" width="8.140625" style="47" bestFit="1" customWidth="1"/>
    <col min="778" max="778" width="9.85546875" style="47" customWidth="1"/>
    <col min="779" max="1024" width="9.140625" style="47"/>
    <col min="1025" max="1025" width="21.42578125" style="47" customWidth="1"/>
    <col min="1026" max="1026" width="10.85546875" style="47" bestFit="1" customWidth="1"/>
    <col min="1027" max="1027" width="9.140625" style="47"/>
    <col min="1028" max="1028" width="10.85546875" style="47" bestFit="1" customWidth="1"/>
    <col min="1029" max="1029" width="9.140625" style="47"/>
    <col min="1030" max="1030" width="10.85546875" style="47" bestFit="1" customWidth="1"/>
    <col min="1031" max="1033" width="8.140625" style="47" bestFit="1" customWidth="1"/>
    <col min="1034" max="1034" width="9.85546875" style="47" customWidth="1"/>
    <col min="1035" max="1280" width="9.140625" style="47"/>
    <col min="1281" max="1281" width="21.42578125" style="47" customWidth="1"/>
    <col min="1282" max="1282" width="10.85546875" style="47" bestFit="1" customWidth="1"/>
    <col min="1283" max="1283" width="9.140625" style="47"/>
    <col min="1284" max="1284" width="10.85546875" style="47" bestFit="1" customWidth="1"/>
    <col min="1285" max="1285" width="9.140625" style="47"/>
    <col min="1286" max="1286" width="10.85546875" style="47" bestFit="1" customWidth="1"/>
    <col min="1287" max="1289" width="8.140625" style="47" bestFit="1" customWidth="1"/>
    <col min="1290" max="1290" width="9.85546875" style="47" customWidth="1"/>
    <col min="1291" max="1536" width="9.140625" style="47"/>
    <col min="1537" max="1537" width="21.42578125" style="47" customWidth="1"/>
    <col min="1538" max="1538" width="10.85546875" style="47" bestFit="1" customWidth="1"/>
    <col min="1539" max="1539" width="9.140625" style="47"/>
    <col min="1540" max="1540" width="10.85546875" style="47" bestFit="1" customWidth="1"/>
    <col min="1541" max="1541" width="9.140625" style="47"/>
    <col min="1542" max="1542" width="10.85546875" style="47" bestFit="1" customWidth="1"/>
    <col min="1543" max="1545" width="8.140625" style="47" bestFit="1" customWidth="1"/>
    <col min="1546" max="1546" width="9.85546875" style="47" customWidth="1"/>
    <col min="1547" max="1792" width="9.140625" style="47"/>
    <col min="1793" max="1793" width="21.42578125" style="47" customWidth="1"/>
    <col min="1794" max="1794" width="10.85546875" style="47" bestFit="1" customWidth="1"/>
    <col min="1795" max="1795" width="9.140625" style="47"/>
    <col min="1796" max="1796" width="10.85546875" style="47" bestFit="1" customWidth="1"/>
    <col min="1797" max="1797" width="9.140625" style="47"/>
    <col min="1798" max="1798" width="10.85546875" style="47" bestFit="1" customWidth="1"/>
    <col min="1799" max="1801" width="8.140625" style="47" bestFit="1" customWidth="1"/>
    <col min="1802" max="1802" width="9.85546875" style="47" customWidth="1"/>
    <col min="1803" max="2048" width="9.140625" style="47"/>
    <col min="2049" max="2049" width="21.42578125" style="47" customWidth="1"/>
    <col min="2050" max="2050" width="10.85546875" style="47" bestFit="1" customWidth="1"/>
    <col min="2051" max="2051" width="9.140625" style="47"/>
    <col min="2052" max="2052" width="10.85546875" style="47" bestFit="1" customWidth="1"/>
    <col min="2053" max="2053" width="9.140625" style="47"/>
    <col min="2054" max="2054" width="10.85546875" style="47" bestFit="1" customWidth="1"/>
    <col min="2055" max="2057" width="8.140625" style="47" bestFit="1" customWidth="1"/>
    <col min="2058" max="2058" width="9.85546875" style="47" customWidth="1"/>
    <col min="2059" max="2304" width="9.140625" style="47"/>
    <col min="2305" max="2305" width="21.42578125" style="47" customWidth="1"/>
    <col min="2306" max="2306" width="10.85546875" style="47" bestFit="1" customWidth="1"/>
    <col min="2307" max="2307" width="9.140625" style="47"/>
    <col min="2308" max="2308" width="10.85546875" style="47" bestFit="1" customWidth="1"/>
    <col min="2309" max="2309" width="9.140625" style="47"/>
    <col min="2310" max="2310" width="10.85546875" style="47" bestFit="1" customWidth="1"/>
    <col min="2311" max="2313" width="8.140625" style="47" bestFit="1" customWidth="1"/>
    <col min="2314" max="2314" width="9.85546875" style="47" customWidth="1"/>
    <col min="2315" max="2560" width="9.140625" style="47"/>
    <col min="2561" max="2561" width="21.42578125" style="47" customWidth="1"/>
    <col min="2562" max="2562" width="10.85546875" style="47" bestFit="1" customWidth="1"/>
    <col min="2563" max="2563" width="9.140625" style="47"/>
    <col min="2564" max="2564" width="10.85546875" style="47" bestFit="1" customWidth="1"/>
    <col min="2565" max="2565" width="9.140625" style="47"/>
    <col min="2566" max="2566" width="10.85546875" style="47" bestFit="1" customWidth="1"/>
    <col min="2567" max="2569" width="8.140625" style="47" bestFit="1" customWidth="1"/>
    <col min="2570" max="2570" width="9.85546875" style="47" customWidth="1"/>
    <col min="2571" max="2816" width="9.140625" style="47"/>
    <col min="2817" max="2817" width="21.42578125" style="47" customWidth="1"/>
    <col min="2818" max="2818" width="10.85546875" style="47" bestFit="1" customWidth="1"/>
    <col min="2819" max="2819" width="9.140625" style="47"/>
    <col min="2820" max="2820" width="10.85546875" style="47" bestFit="1" customWidth="1"/>
    <col min="2821" max="2821" width="9.140625" style="47"/>
    <col min="2822" max="2822" width="10.85546875" style="47" bestFit="1" customWidth="1"/>
    <col min="2823" max="2825" width="8.140625" style="47" bestFit="1" customWidth="1"/>
    <col min="2826" max="2826" width="9.85546875" style="47" customWidth="1"/>
    <col min="2827" max="3072" width="9.140625" style="47"/>
    <col min="3073" max="3073" width="21.42578125" style="47" customWidth="1"/>
    <col min="3074" max="3074" width="10.85546875" style="47" bestFit="1" customWidth="1"/>
    <col min="3075" max="3075" width="9.140625" style="47"/>
    <col min="3076" max="3076" width="10.85546875" style="47" bestFit="1" customWidth="1"/>
    <col min="3077" max="3077" width="9.140625" style="47"/>
    <col min="3078" max="3078" width="10.85546875" style="47" bestFit="1" customWidth="1"/>
    <col min="3079" max="3081" width="8.140625" style="47" bestFit="1" customWidth="1"/>
    <col min="3082" max="3082" width="9.85546875" style="47" customWidth="1"/>
    <col min="3083" max="3328" width="9.140625" style="47"/>
    <col min="3329" max="3329" width="21.42578125" style="47" customWidth="1"/>
    <col min="3330" max="3330" width="10.85546875" style="47" bestFit="1" customWidth="1"/>
    <col min="3331" max="3331" width="9.140625" style="47"/>
    <col min="3332" max="3332" width="10.85546875" style="47" bestFit="1" customWidth="1"/>
    <col min="3333" max="3333" width="9.140625" style="47"/>
    <col min="3334" max="3334" width="10.85546875" style="47" bestFit="1" customWidth="1"/>
    <col min="3335" max="3337" width="8.140625" style="47" bestFit="1" customWidth="1"/>
    <col min="3338" max="3338" width="9.85546875" style="47" customWidth="1"/>
    <col min="3339" max="3584" width="9.140625" style="47"/>
    <col min="3585" max="3585" width="21.42578125" style="47" customWidth="1"/>
    <col min="3586" max="3586" width="10.85546875" style="47" bestFit="1" customWidth="1"/>
    <col min="3587" max="3587" width="9.140625" style="47"/>
    <col min="3588" max="3588" width="10.85546875" style="47" bestFit="1" customWidth="1"/>
    <col min="3589" max="3589" width="9.140625" style="47"/>
    <col min="3590" max="3590" width="10.85546875" style="47" bestFit="1" customWidth="1"/>
    <col min="3591" max="3593" width="8.140625" style="47" bestFit="1" customWidth="1"/>
    <col min="3594" max="3594" width="9.85546875" style="47" customWidth="1"/>
    <col min="3595" max="3840" width="9.140625" style="47"/>
    <col min="3841" max="3841" width="21.42578125" style="47" customWidth="1"/>
    <col min="3842" max="3842" width="10.85546875" style="47" bestFit="1" customWidth="1"/>
    <col min="3843" max="3843" width="9.140625" style="47"/>
    <col min="3844" max="3844" width="10.85546875" style="47" bestFit="1" customWidth="1"/>
    <col min="3845" max="3845" width="9.140625" style="47"/>
    <col min="3846" max="3846" width="10.85546875" style="47" bestFit="1" customWidth="1"/>
    <col min="3847" max="3849" width="8.140625" style="47" bestFit="1" customWidth="1"/>
    <col min="3850" max="3850" width="9.85546875" style="47" customWidth="1"/>
    <col min="3851" max="4096" width="9.140625" style="47"/>
    <col min="4097" max="4097" width="21.42578125" style="47" customWidth="1"/>
    <col min="4098" max="4098" width="10.85546875" style="47" bestFit="1" customWidth="1"/>
    <col min="4099" max="4099" width="9.140625" style="47"/>
    <col min="4100" max="4100" width="10.85546875" style="47" bestFit="1" customWidth="1"/>
    <col min="4101" max="4101" width="9.140625" style="47"/>
    <col min="4102" max="4102" width="10.85546875" style="47" bestFit="1" customWidth="1"/>
    <col min="4103" max="4105" width="8.140625" style="47" bestFit="1" customWidth="1"/>
    <col min="4106" max="4106" width="9.85546875" style="47" customWidth="1"/>
    <col min="4107" max="4352" width="9.140625" style="47"/>
    <col min="4353" max="4353" width="21.42578125" style="47" customWidth="1"/>
    <col min="4354" max="4354" width="10.85546875" style="47" bestFit="1" customWidth="1"/>
    <col min="4355" max="4355" width="9.140625" style="47"/>
    <col min="4356" max="4356" width="10.85546875" style="47" bestFit="1" customWidth="1"/>
    <col min="4357" max="4357" width="9.140625" style="47"/>
    <col min="4358" max="4358" width="10.85546875" style="47" bestFit="1" customWidth="1"/>
    <col min="4359" max="4361" width="8.140625" style="47" bestFit="1" customWidth="1"/>
    <col min="4362" max="4362" width="9.85546875" style="47" customWidth="1"/>
    <col min="4363" max="4608" width="9.140625" style="47"/>
    <col min="4609" max="4609" width="21.42578125" style="47" customWidth="1"/>
    <col min="4610" max="4610" width="10.85546875" style="47" bestFit="1" customWidth="1"/>
    <col min="4611" max="4611" width="9.140625" style="47"/>
    <col min="4612" max="4612" width="10.85546875" style="47" bestFit="1" customWidth="1"/>
    <col min="4613" max="4613" width="9.140625" style="47"/>
    <col min="4614" max="4614" width="10.85546875" style="47" bestFit="1" customWidth="1"/>
    <col min="4615" max="4617" width="8.140625" style="47" bestFit="1" customWidth="1"/>
    <col min="4618" max="4618" width="9.85546875" style="47" customWidth="1"/>
    <col min="4619" max="4864" width="9.140625" style="47"/>
    <col min="4865" max="4865" width="21.42578125" style="47" customWidth="1"/>
    <col min="4866" max="4866" width="10.85546875" style="47" bestFit="1" customWidth="1"/>
    <col min="4867" max="4867" width="9.140625" style="47"/>
    <col min="4868" max="4868" width="10.85546875" style="47" bestFit="1" customWidth="1"/>
    <col min="4869" max="4869" width="9.140625" style="47"/>
    <col min="4870" max="4870" width="10.85546875" style="47" bestFit="1" customWidth="1"/>
    <col min="4871" max="4873" width="8.140625" style="47" bestFit="1" customWidth="1"/>
    <col min="4874" max="4874" width="9.85546875" style="47" customWidth="1"/>
    <col min="4875" max="5120" width="9.140625" style="47"/>
    <col min="5121" max="5121" width="21.42578125" style="47" customWidth="1"/>
    <col min="5122" max="5122" width="10.85546875" style="47" bestFit="1" customWidth="1"/>
    <col min="5123" max="5123" width="9.140625" style="47"/>
    <col min="5124" max="5124" width="10.85546875" style="47" bestFit="1" customWidth="1"/>
    <col min="5125" max="5125" width="9.140625" style="47"/>
    <col min="5126" max="5126" width="10.85546875" style="47" bestFit="1" customWidth="1"/>
    <col min="5127" max="5129" width="8.140625" style="47" bestFit="1" customWidth="1"/>
    <col min="5130" max="5130" width="9.85546875" style="47" customWidth="1"/>
    <col min="5131" max="5376" width="9.140625" style="47"/>
    <col min="5377" max="5377" width="21.42578125" style="47" customWidth="1"/>
    <col min="5378" max="5378" width="10.85546875" style="47" bestFit="1" customWidth="1"/>
    <col min="5379" max="5379" width="9.140625" style="47"/>
    <col min="5380" max="5380" width="10.85546875" style="47" bestFit="1" customWidth="1"/>
    <col min="5381" max="5381" width="9.140625" style="47"/>
    <col min="5382" max="5382" width="10.85546875" style="47" bestFit="1" customWidth="1"/>
    <col min="5383" max="5385" width="8.140625" style="47" bestFit="1" customWidth="1"/>
    <col min="5386" max="5386" width="9.85546875" style="47" customWidth="1"/>
    <col min="5387" max="5632" width="9.140625" style="47"/>
    <col min="5633" max="5633" width="21.42578125" style="47" customWidth="1"/>
    <col min="5634" max="5634" width="10.85546875" style="47" bestFit="1" customWidth="1"/>
    <col min="5635" max="5635" width="9.140625" style="47"/>
    <col min="5636" max="5636" width="10.85546875" style="47" bestFit="1" customWidth="1"/>
    <col min="5637" max="5637" width="9.140625" style="47"/>
    <col min="5638" max="5638" width="10.85546875" style="47" bestFit="1" customWidth="1"/>
    <col min="5639" max="5641" width="8.140625" style="47" bestFit="1" customWidth="1"/>
    <col min="5642" max="5642" width="9.85546875" style="47" customWidth="1"/>
    <col min="5643" max="5888" width="9.140625" style="47"/>
    <col min="5889" max="5889" width="21.42578125" style="47" customWidth="1"/>
    <col min="5890" max="5890" width="10.85546875" style="47" bestFit="1" customWidth="1"/>
    <col min="5891" max="5891" width="9.140625" style="47"/>
    <col min="5892" max="5892" width="10.85546875" style="47" bestFit="1" customWidth="1"/>
    <col min="5893" max="5893" width="9.140625" style="47"/>
    <col min="5894" max="5894" width="10.85546875" style="47" bestFit="1" customWidth="1"/>
    <col min="5895" max="5897" width="8.140625" style="47" bestFit="1" customWidth="1"/>
    <col min="5898" max="5898" width="9.85546875" style="47" customWidth="1"/>
    <col min="5899" max="6144" width="9.140625" style="47"/>
    <col min="6145" max="6145" width="21.42578125" style="47" customWidth="1"/>
    <col min="6146" max="6146" width="10.85546875" style="47" bestFit="1" customWidth="1"/>
    <col min="6147" max="6147" width="9.140625" style="47"/>
    <col min="6148" max="6148" width="10.85546875" style="47" bestFit="1" customWidth="1"/>
    <col min="6149" max="6149" width="9.140625" style="47"/>
    <col min="6150" max="6150" width="10.85546875" style="47" bestFit="1" customWidth="1"/>
    <col min="6151" max="6153" width="8.140625" style="47" bestFit="1" customWidth="1"/>
    <col min="6154" max="6154" width="9.85546875" style="47" customWidth="1"/>
    <col min="6155" max="6400" width="9.140625" style="47"/>
    <col min="6401" max="6401" width="21.42578125" style="47" customWidth="1"/>
    <col min="6402" max="6402" width="10.85546875" style="47" bestFit="1" customWidth="1"/>
    <col min="6403" max="6403" width="9.140625" style="47"/>
    <col min="6404" max="6404" width="10.85546875" style="47" bestFit="1" customWidth="1"/>
    <col min="6405" max="6405" width="9.140625" style="47"/>
    <col min="6406" max="6406" width="10.85546875" style="47" bestFit="1" customWidth="1"/>
    <col min="6407" max="6409" width="8.140625" style="47" bestFit="1" customWidth="1"/>
    <col min="6410" max="6410" width="9.85546875" style="47" customWidth="1"/>
    <col min="6411" max="6656" width="9.140625" style="47"/>
    <col min="6657" max="6657" width="21.42578125" style="47" customWidth="1"/>
    <col min="6658" max="6658" width="10.85546875" style="47" bestFit="1" customWidth="1"/>
    <col min="6659" max="6659" width="9.140625" style="47"/>
    <col min="6660" max="6660" width="10.85546875" style="47" bestFit="1" customWidth="1"/>
    <col min="6661" max="6661" width="9.140625" style="47"/>
    <col min="6662" max="6662" width="10.85546875" style="47" bestFit="1" customWidth="1"/>
    <col min="6663" max="6665" width="8.140625" style="47" bestFit="1" customWidth="1"/>
    <col min="6666" max="6666" width="9.85546875" style="47" customWidth="1"/>
    <col min="6667" max="6912" width="9.140625" style="47"/>
    <col min="6913" max="6913" width="21.42578125" style="47" customWidth="1"/>
    <col min="6914" max="6914" width="10.85546875" style="47" bestFit="1" customWidth="1"/>
    <col min="6915" max="6915" width="9.140625" style="47"/>
    <col min="6916" max="6916" width="10.85546875" style="47" bestFit="1" customWidth="1"/>
    <col min="6917" max="6917" width="9.140625" style="47"/>
    <col min="6918" max="6918" width="10.85546875" style="47" bestFit="1" customWidth="1"/>
    <col min="6919" max="6921" width="8.140625" style="47" bestFit="1" customWidth="1"/>
    <col min="6922" max="6922" width="9.85546875" style="47" customWidth="1"/>
    <col min="6923" max="7168" width="9.140625" style="47"/>
    <col min="7169" max="7169" width="21.42578125" style="47" customWidth="1"/>
    <col min="7170" max="7170" width="10.85546875" style="47" bestFit="1" customWidth="1"/>
    <col min="7171" max="7171" width="9.140625" style="47"/>
    <col min="7172" max="7172" width="10.85546875" style="47" bestFit="1" customWidth="1"/>
    <col min="7173" max="7173" width="9.140625" style="47"/>
    <col min="7174" max="7174" width="10.85546875" style="47" bestFit="1" customWidth="1"/>
    <col min="7175" max="7177" width="8.140625" style="47" bestFit="1" customWidth="1"/>
    <col min="7178" max="7178" width="9.85546875" style="47" customWidth="1"/>
    <col min="7179" max="7424" width="9.140625" style="47"/>
    <col min="7425" max="7425" width="21.42578125" style="47" customWidth="1"/>
    <col min="7426" max="7426" width="10.85546875" style="47" bestFit="1" customWidth="1"/>
    <col min="7427" max="7427" width="9.140625" style="47"/>
    <col min="7428" max="7428" width="10.85546875" style="47" bestFit="1" customWidth="1"/>
    <col min="7429" max="7429" width="9.140625" style="47"/>
    <col min="7430" max="7430" width="10.85546875" style="47" bestFit="1" customWidth="1"/>
    <col min="7431" max="7433" width="8.140625" style="47" bestFit="1" customWidth="1"/>
    <col min="7434" max="7434" width="9.85546875" style="47" customWidth="1"/>
    <col min="7435" max="7680" width="9.140625" style="47"/>
    <col min="7681" max="7681" width="21.42578125" style="47" customWidth="1"/>
    <col min="7682" max="7682" width="10.85546875" style="47" bestFit="1" customWidth="1"/>
    <col min="7683" max="7683" width="9.140625" style="47"/>
    <col min="7684" max="7684" width="10.85546875" style="47" bestFit="1" customWidth="1"/>
    <col min="7685" max="7685" width="9.140625" style="47"/>
    <col min="7686" max="7686" width="10.85546875" style="47" bestFit="1" customWidth="1"/>
    <col min="7687" max="7689" width="8.140625" style="47" bestFit="1" customWidth="1"/>
    <col min="7690" max="7690" width="9.85546875" style="47" customWidth="1"/>
    <col min="7691" max="7936" width="9.140625" style="47"/>
    <col min="7937" max="7937" width="21.42578125" style="47" customWidth="1"/>
    <col min="7938" max="7938" width="10.85546875" style="47" bestFit="1" customWidth="1"/>
    <col min="7939" max="7939" width="9.140625" style="47"/>
    <col min="7940" max="7940" width="10.85546875" style="47" bestFit="1" customWidth="1"/>
    <col min="7941" max="7941" width="9.140625" style="47"/>
    <col min="7942" max="7942" width="10.85546875" style="47" bestFit="1" customWidth="1"/>
    <col min="7943" max="7945" width="8.140625" style="47" bestFit="1" customWidth="1"/>
    <col min="7946" max="7946" width="9.85546875" style="47" customWidth="1"/>
    <col min="7947" max="8192" width="9.140625" style="47"/>
    <col min="8193" max="8193" width="21.42578125" style="47" customWidth="1"/>
    <col min="8194" max="8194" width="10.85546875" style="47" bestFit="1" customWidth="1"/>
    <col min="8195" max="8195" width="9.140625" style="47"/>
    <col min="8196" max="8196" width="10.85546875" style="47" bestFit="1" customWidth="1"/>
    <col min="8197" max="8197" width="9.140625" style="47"/>
    <col min="8198" max="8198" width="10.85546875" style="47" bestFit="1" customWidth="1"/>
    <col min="8199" max="8201" width="8.140625" style="47" bestFit="1" customWidth="1"/>
    <col min="8202" max="8202" width="9.85546875" style="47" customWidth="1"/>
    <col min="8203" max="8448" width="9.140625" style="47"/>
    <col min="8449" max="8449" width="21.42578125" style="47" customWidth="1"/>
    <col min="8450" max="8450" width="10.85546875" style="47" bestFit="1" customWidth="1"/>
    <col min="8451" max="8451" width="9.140625" style="47"/>
    <col min="8452" max="8452" width="10.85546875" style="47" bestFit="1" customWidth="1"/>
    <col min="8453" max="8453" width="9.140625" style="47"/>
    <col min="8454" max="8454" width="10.85546875" style="47" bestFit="1" customWidth="1"/>
    <col min="8455" max="8457" width="8.140625" style="47" bestFit="1" customWidth="1"/>
    <col min="8458" max="8458" width="9.85546875" style="47" customWidth="1"/>
    <col min="8459" max="8704" width="9.140625" style="47"/>
    <col min="8705" max="8705" width="21.42578125" style="47" customWidth="1"/>
    <col min="8706" max="8706" width="10.85546875" style="47" bestFit="1" customWidth="1"/>
    <col min="8707" max="8707" width="9.140625" style="47"/>
    <col min="8708" max="8708" width="10.85546875" style="47" bestFit="1" customWidth="1"/>
    <col min="8709" max="8709" width="9.140625" style="47"/>
    <col min="8710" max="8710" width="10.85546875" style="47" bestFit="1" customWidth="1"/>
    <col min="8711" max="8713" width="8.140625" style="47" bestFit="1" customWidth="1"/>
    <col min="8714" max="8714" width="9.85546875" style="47" customWidth="1"/>
    <col min="8715" max="8960" width="9.140625" style="47"/>
    <col min="8961" max="8961" width="21.42578125" style="47" customWidth="1"/>
    <col min="8962" max="8962" width="10.85546875" style="47" bestFit="1" customWidth="1"/>
    <col min="8963" max="8963" width="9.140625" style="47"/>
    <col min="8964" max="8964" width="10.85546875" style="47" bestFit="1" customWidth="1"/>
    <col min="8965" max="8965" width="9.140625" style="47"/>
    <col min="8966" max="8966" width="10.85546875" style="47" bestFit="1" customWidth="1"/>
    <col min="8967" max="8969" width="8.140625" style="47" bestFit="1" customWidth="1"/>
    <col min="8970" max="8970" width="9.85546875" style="47" customWidth="1"/>
    <col min="8971" max="9216" width="9.140625" style="47"/>
    <col min="9217" max="9217" width="21.42578125" style="47" customWidth="1"/>
    <col min="9218" max="9218" width="10.85546875" style="47" bestFit="1" customWidth="1"/>
    <col min="9219" max="9219" width="9.140625" style="47"/>
    <col min="9220" max="9220" width="10.85546875" style="47" bestFit="1" customWidth="1"/>
    <col min="9221" max="9221" width="9.140625" style="47"/>
    <col min="9222" max="9222" width="10.85546875" style="47" bestFit="1" customWidth="1"/>
    <col min="9223" max="9225" width="8.140625" style="47" bestFit="1" customWidth="1"/>
    <col min="9226" max="9226" width="9.85546875" style="47" customWidth="1"/>
    <col min="9227" max="9472" width="9.140625" style="47"/>
    <col min="9473" max="9473" width="21.42578125" style="47" customWidth="1"/>
    <col min="9474" max="9474" width="10.85546875" style="47" bestFit="1" customWidth="1"/>
    <col min="9475" max="9475" width="9.140625" style="47"/>
    <col min="9476" max="9476" width="10.85546875" style="47" bestFit="1" customWidth="1"/>
    <col min="9477" max="9477" width="9.140625" style="47"/>
    <col min="9478" max="9478" width="10.85546875" style="47" bestFit="1" customWidth="1"/>
    <col min="9479" max="9481" width="8.140625" style="47" bestFit="1" customWidth="1"/>
    <col min="9482" max="9482" width="9.85546875" style="47" customWidth="1"/>
    <col min="9483" max="9728" width="9.140625" style="47"/>
    <col min="9729" max="9729" width="21.42578125" style="47" customWidth="1"/>
    <col min="9730" max="9730" width="10.85546875" style="47" bestFit="1" customWidth="1"/>
    <col min="9731" max="9731" width="9.140625" style="47"/>
    <col min="9732" max="9732" width="10.85546875" style="47" bestFit="1" customWidth="1"/>
    <col min="9733" max="9733" width="9.140625" style="47"/>
    <col min="9734" max="9734" width="10.85546875" style="47" bestFit="1" customWidth="1"/>
    <col min="9735" max="9737" width="8.140625" style="47" bestFit="1" customWidth="1"/>
    <col min="9738" max="9738" width="9.85546875" style="47" customWidth="1"/>
    <col min="9739" max="9984" width="9.140625" style="47"/>
    <col min="9985" max="9985" width="21.42578125" style="47" customWidth="1"/>
    <col min="9986" max="9986" width="10.85546875" style="47" bestFit="1" customWidth="1"/>
    <col min="9987" max="9987" width="9.140625" style="47"/>
    <col min="9988" max="9988" width="10.85546875" style="47" bestFit="1" customWidth="1"/>
    <col min="9989" max="9989" width="9.140625" style="47"/>
    <col min="9990" max="9990" width="10.85546875" style="47" bestFit="1" customWidth="1"/>
    <col min="9991" max="9993" width="8.140625" style="47" bestFit="1" customWidth="1"/>
    <col min="9994" max="9994" width="9.85546875" style="47" customWidth="1"/>
    <col min="9995" max="10240" width="9.140625" style="47"/>
    <col min="10241" max="10241" width="21.42578125" style="47" customWidth="1"/>
    <col min="10242" max="10242" width="10.85546875" style="47" bestFit="1" customWidth="1"/>
    <col min="10243" max="10243" width="9.140625" style="47"/>
    <col min="10244" max="10244" width="10.85546875" style="47" bestFit="1" customWidth="1"/>
    <col min="10245" max="10245" width="9.140625" style="47"/>
    <col min="10246" max="10246" width="10.85546875" style="47" bestFit="1" customWidth="1"/>
    <col min="10247" max="10249" width="8.140625" style="47" bestFit="1" customWidth="1"/>
    <col min="10250" max="10250" width="9.85546875" style="47" customWidth="1"/>
    <col min="10251" max="10496" width="9.140625" style="47"/>
    <col min="10497" max="10497" width="21.42578125" style="47" customWidth="1"/>
    <col min="10498" max="10498" width="10.85546875" style="47" bestFit="1" customWidth="1"/>
    <col min="10499" max="10499" width="9.140625" style="47"/>
    <col min="10500" max="10500" width="10.85546875" style="47" bestFit="1" customWidth="1"/>
    <col min="10501" max="10501" width="9.140625" style="47"/>
    <col min="10502" max="10502" width="10.85546875" style="47" bestFit="1" customWidth="1"/>
    <col min="10503" max="10505" width="8.140625" style="47" bestFit="1" customWidth="1"/>
    <col min="10506" max="10506" width="9.85546875" style="47" customWidth="1"/>
    <col min="10507" max="10752" width="9.140625" style="47"/>
    <col min="10753" max="10753" width="21.42578125" style="47" customWidth="1"/>
    <col min="10754" max="10754" width="10.85546875" style="47" bestFit="1" customWidth="1"/>
    <col min="10755" max="10755" width="9.140625" style="47"/>
    <col min="10756" max="10756" width="10.85546875" style="47" bestFit="1" customWidth="1"/>
    <col min="10757" max="10757" width="9.140625" style="47"/>
    <col min="10758" max="10758" width="10.85546875" style="47" bestFit="1" customWidth="1"/>
    <col min="10759" max="10761" width="8.140625" style="47" bestFit="1" customWidth="1"/>
    <col min="10762" max="10762" width="9.85546875" style="47" customWidth="1"/>
    <col min="10763" max="11008" width="9.140625" style="47"/>
    <col min="11009" max="11009" width="21.42578125" style="47" customWidth="1"/>
    <col min="11010" max="11010" width="10.85546875" style="47" bestFit="1" customWidth="1"/>
    <col min="11011" max="11011" width="9.140625" style="47"/>
    <col min="11012" max="11012" width="10.85546875" style="47" bestFit="1" customWidth="1"/>
    <col min="11013" max="11013" width="9.140625" style="47"/>
    <col min="11014" max="11014" width="10.85546875" style="47" bestFit="1" customWidth="1"/>
    <col min="11015" max="11017" width="8.140625" style="47" bestFit="1" customWidth="1"/>
    <col min="11018" max="11018" width="9.85546875" style="47" customWidth="1"/>
    <col min="11019" max="11264" width="9.140625" style="47"/>
    <col min="11265" max="11265" width="21.42578125" style="47" customWidth="1"/>
    <col min="11266" max="11266" width="10.85546875" style="47" bestFit="1" customWidth="1"/>
    <col min="11267" max="11267" width="9.140625" style="47"/>
    <col min="11268" max="11268" width="10.85546875" style="47" bestFit="1" customWidth="1"/>
    <col min="11269" max="11269" width="9.140625" style="47"/>
    <col min="11270" max="11270" width="10.85546875" style="47" bestFit="1" customWidth="1"/>
    <col min="11271" max="11273" width="8.140625" style="47" bestFit="1" customWidth="1"/>
    <col min="11274" max="11274" width="9.85546875" style="47" customWidth="1"/>
    <col min="11275" max="11520" width="9.140625" style="47"/>
    <col min="11521" max="11521" width="21.42578125" style="47" customWidth="1"/>
    <col min="11522" max="11522" width="10.85546875" style="47" bestFit="1" customWidth="1"/>
    <col min="11523" max="11523" width="9.140625" style="47"/>
    <col min="11524" max="11524" width="10.85546875" style="47" bestFit="1" customWidth="1"/>
    <col min="11525" max="11525" width="9.140625" style="47"/>
    <col min="11526" max="11526" width="10.85546875" style="47" bestFit="1" customWidth="1"/>
    <col min="11527" max="11529" width="8.140625" style="47" bestFit="1" customWidth="1"/>
    <col min="11530" max="11530" width="9.85546875" style="47" customWidth="1"/>
    <col min="11531" max="11776" width="9.140625" style="47"/>
    <col min="11777" max="11777" width="21.42578125" style="47" customWidth="1"/>
    <col min="11778" max="11778" width="10.85546875" style="47" bestFit="1" customWidth="1"/>
    <col min="11779" max="11779" width="9.140625" style="47"/>
    <col min="11780" max="11780" width="10.85546875" style="47" bestFit="1" customWidth="1"/>
    <col min="11781" max="11781" width="9.140625" style="47"/>
    <col min="11782" max="11782" width="10.85546875" style="47" bestFit="1" customWidth="1"/>
    <col min="11783" max="11785" width="8.140625" style="47" bestFit="1" customWidth="1"/>
    <col min="11786" max="11786" width="9.85546875" style="47" customWidth="1"/>
    <col min="11787" max="12032" width="9.140625" style="47"/>
    <col min="12033" max="12033" width="21.42578125" style="47" customWidth="1"/>
    <col min="12034" max="12034" width="10.85546875" style="47" bestFit="1" customWidth="1"/>
    <col min="12035" max="12035" width="9.140625" style="47"/>
    <col min="12036" max="12036" width="10.85546875" style="47" bestFit="1" customWidth="1"/>
    <col min="12037" max="12037" width="9.140625" style="47"/>
    <col min="12038" max="12038" width="10.85546875" style="47" bestFit="1" customWidth="1"/>
    <col min="12039" max="12041" width="8.140625" style="47" bestFit="1" customWidth="1"/>
    <col min="12042" max="12042" width="9.85546875" style="47" customWidth="1"/>
    <col min="12043" max="12288" width="9.140625" style="47"/>
    <col min="12289" max="12289" width="21.42578125" style="47" customWidth="1"/>
    <col min="12290" max="12290" width="10.85546875" style="47" bestFit="1" customWidth="1"/>
    <col min="12291" max="12291" width="9.140625" style="47"/>
    <col min="12292" max="12292" width="10.85546875" style="47" bestFit="1" customWidth="1"/>
    <col min="12293" max="12293" width="9.140625" style="47"/>
    <col min="12294" max="12294" width="10.85546875" style="47" bestFit="1" customWidth="1"/>
    <col min="12295" max="12297" width="8.140625" style="47" bestFit="1" customWidth="1"/>
    <col min="12298" max="12298" width="9.85546875" style="47" customWidth="1"/>
    <col min="12299" max="12544" width="9.140625" style="47"/>
    <col min="12545" max="12545" width="21.42578125" style="47" customWidth="1"/>
    <col min="12546" max="12546" width="10.85546875" style="47" bestFit="1" customWidth="1"/>
    <col min="12547" max="12547" width="9.140625" style="47"/>
    <col min="12548" max="12548" width="10.85546875" style="47" bestFit="1" customWidth="1"/>
    <col min="12549" max="12549" width="9.140625" style="47"/>
    <col min="12550" max="12550" width="10.85546875" style="47" bestFit="1" customWidth="1"/>
    <col min="12551" max="12553" width="8.140625" style="47" bestFit="1" customWidth="1"/>
    <col min="12554" max="12554" width="9.85546875" style="47" customWidth="1"/>
    <col min="12555" max="12800" width="9.140625" style="47"/>
    <col min="12801" max="12801" width="21.42578125" style="47" customWidth="1"/>
    <col min="12802" max="12802" width="10.85546875" style="47" bestFit="1" customWidth="1"/>
    <col min="12803" max="12803" width="9.140625" style="47"/>
    <col min="12804" max="12804" width="10.85546875" style="47" bestFit="1" customWidth="1"/>
    <col min="12805" max="12805" width="9.140625" style="47"/>
    <col min="12806" max="12806" width="10.85546875" style="47" bestFit="1" customWidth="1"/>
    <col min="12807" max="12809" width="8.140625" style="47" bestFit="1" customWidth="1"/>
    <col min="12810" max="12810" width="9.85546875" style="47" customWidth="1"/>
    <col min="12811" max="13056" width="9.140625" style="47"/>
    <col min="13057" max="13057" width="21.42578125" style="47" customWidth="1"/>
    <col min="13058" max="13058" width="10.85546875" style="47" bestFit="1" customWidth="1"/>
    <col min="13059" max="13059" width="9.140625" style="47"/>
    <col min="13060" max="13060" width="10.85546875" style="47" bestFit="1" customWidth="1"/>
    <col min="13061" max="13061" width="9.140625" style="47"/>
    <col min="13062" max="13062" width="10.85546875" style="47" bestFit="1" customWidth="1"/>
    <col min="13063" max="13065" width="8.140625" style="47" bestFit="1" customWidth="1"/>
    <col min="13066" max="13066" width="9.85546875" style="47" customWidth="1"/>
    <col min="13067" max="13312" width="9.140625" style="47"/>
    <col min="13313" max="13313" width="21.42578125" style="47" customWidth="1"/>
    <col min="13314" max="13314" width="10.85546875" style="47" bestFit="1" customWidth="1"/>
    <col min="13315" max="13315" width="9.140625" style="47"/>
    <col min="13316" max="13316" width="10.85546875" style="47" bestFit="1" customWidth="1"/>
    <col min="13317" max="13317" width="9.140625" style="47"/>
    <col min="13318" max="13318" width="10.85546875" style="47" bestFit="1" customWidth="1"/>
    <col min="13319" max="13321" width="8.140625" style="47" bestFit="1" customWidth="1"/>
    <col min="13322" max="13322" width="9.85546875" style="47" customWidth="1"/>
    <col min="13323" max="13568" width="9.140625" style="47"/>
    <col min="13569" max="13569" width="21.42578125" style="47" customWidth="1"/>
    <col min="13570" max="13570" width="10.85546875" style="47" bestFit="1" customWidth="1"/>
    <col min="13571" max="13571" width="9.140625" style="47"/>
    <col min="13572" max="13572" width="10.85546875" style="47" bestFit="1" customWidth="1"/>
    <col min="13573" max="13573" width="9.140625" style="47"/>
    <col min="13574" max="13574" width="10.85546875" style="47" bestFit="1" customWidth="1"/>
    <col min="13575" max="13577" width="8.140625" style="47" bestFit="1" customWidth="1"/>
    <col min="13578" max="13578" width="9.85546875" style="47" customWidth="1"/>
    <col min="13579" max="13824" width="9.140625" style="47"/>
    <col min="13825" max="13825" width="21.42578125" style="47" customWidth="1"/>
    <col min="13826" max="13826" width="10.85546875" style="47" bestFit="1" customWidth="1"/>
    <col min="13827" max="13827" width="9.140625" style="47"/>
    <col min="13828" max="13828" width="10.85546875" style="47" bestFit="1" customWidth="1"/>
    <col min="13829" max="13829" width="9.140625" style="47"/>
    <col min="13830" max="13830" width="10.85546875" style="47" bestFit="1" customWidth="1"/>
    <col min="13831" max="13833" width="8.140625" style="47" bestFit="1" customWidth="1"/>
    <col min="13834" max="13834" width="9.85546875" style="47" customWidth="1"/>
    <col min="13835" max="14080" width="9.140625" style="47"/>
    <col min="14081" max="14081" width="21.42578125" style="47" customWidth="1"/>
    <col min="14082" max="14082" width="10.85546875" style="47" bestFit="1" customWidth="1"/>
    <col min="14083" max="14083" width="9.140625" style="47"/>
    <col min="14084" max="14084" width="10.85546875" style="47" bestFit="1" customWidth="1"/>
    <col min="14085" max="14085" width="9.140625" style="47"/>
    <col min="14086" max="14086" width="10.85546875" style="47" bestFit="1" customWidth="1"/>
    <col min="14087" max="14089" width="8.140625" style="47" bestFit="1" customWidth="1"/>
    <col min="14090" max="14090" width="9.85546875" style="47" customWidth="1"/>
    <col min="14091" max="14336" width="9.140625" style="47"/>
    <col min="14337" max="14337" width="21.42578125" style="47" customWidth="1"/>
    <col min="14338" max="14338" width="10.85546875" style="47" bestFit="1" customWidth="1"/>
    <col min="14339" max="14339" width="9.140625" style="47"/>
    <col min="14340" max="14340" width="10.85546875" style="47" bestFit="1" customWidth="1"/>
    <col min="14341" max="14341" width="9.140625" style="47"/>
    <col min="14342" max="14342" width="10.85546875" style="47" bestFit="1" customWidth="1"/>
    <col min="14343" max="14345" width="8.140625" style="47" bestFit="1" customWidth="1"/>
    <col min="14346" max="14346" width="9.85546875" style="47" customWidth="1"/>
    <col min="14347" max="14592" width="9.140625" style="47"/>
    <col min="14593" max="14593" width="21.42578125" style="47" customWidth="1"/>
    <col min="14594" max="14594" width="10.85546875" style="47" bestFit="1" customWidth="1"/>
    <col min="14595" max="14595" width="9.140625" style="47"/>
    <col min="14596" max="14596" width="10.85546875" style="47" bestFit="1" customWidth="1"/>
    <col min="14597" max="14597" width="9.140625" style="47"/>
    <col min="14598" max="14598" width="10.85546875" style="47" bestFit="1" customWidth="1"/>
    <col min="14599" max="14601" width="8.140625" style="47" bestFit="1" customWidth="1"/>
    <col min="14602" max="14602" width="9.85546875" style="47" customWidth="1"/>
    <col min="14603" max="14848" width="9.140625" style="47"/>
    <col min="14849" max="14849" width="21.42578125" style="47" customWidth="1"/>
    <col min="14850" max="14850" width="10.85546875" style="47" bestFit="1" customWidth="1"/>
    <col min="14851" max="14851" width="9.140625" style="47"/>
    <col min="14852" max="14852" width="10.85546875" style="47" bestFit="1" customWidth="1"/>
    <col min="14853" max="14853" width="9.140625" style="47"/>
    <col min="14854" max="14854" width="10.85546875" style="47" bestFit="1" customWidth="1"/>
    <col min="14855" max="14857" width="8.140625" style="47" bestFit="1" customWidth="1"/>
    <col min="14858" max="14858" width="9.85546875" style="47" customWidth="1"/>
    <col min="14859" max="15104" width="9.140625" style="47"/>
    <col min="15105" max="15105" width="21.42578125" style="47" customWidth="1"/>
    <col min="15106" max="15106" width="10.85546875" style="47" bestFit="1" customWidth="1"/>
    <col min="15107" max="15107" width="9.140625" style="47"/>
    <col min="15108" max="15108" width="10.85546875" style="47" bestFit="1" customWidth="1"/>
    <col min="15109" max="15109" width="9.140625" style="47"/>
    <col min="15110" max="15110" width="10.85546875" style="47" bestFit="1" customWidth="1"/>
    <col min="15111" max="15113" width="8.140625" style="47" bestFit="1" customWidth="1"/>
    <col min="15114" max="15114" width="9.85546875" style="47" customWidth="1"/>
    <col min="15115" max="15360" width="9.140625" style="47"/>
    <col min="15361" max="15361" width="21.42578125" style="47" customWidth="1"/>
    <col min="15362" max="15362" width="10.85546875" style="47" bestFit="1" customWidth="1"/>
    <col min="15363" max="15363" width="9.140625" style="47"/>
    <col min="15364" max="15364" width="10.85546875" style="47" bestFit="1" customWidth="1"/>
    <col min="15365" max="15365" width="9.140625" style="47"/>
    <col min="15366" max="15366" width="10.85546875" style="47" bestFit="1" customWidth="1"/>
    <col min="15367" max="15369" width="8.140625" style="47" bestFit="1" customWidth="1"/>
    <col min="15370" max="15370" width="9.85546875" style="47" customWidth="1"/>
    <col min="15371" max="15616" width="9.140625" style="47"/>
    <col min="15617" max="15617" width="21.42578125" style="47" customWidth="1"/>
    <col min="15618" max="15618" width="10.85546875" style="47" bestFit="1" customWidth="1"/>
    <col min="15619" max="15619" width="9.140625" style="47"/>
    <col min="15620" max="15620" width="10.85546875" style="47" bestFit="1" customWidth="1"/>
    <col min="15621" max="15621" width="9.140625" style="47"/>
    <col min="15622" max="15622" width="10.85546875" style="47" bestFit="1" customWidth="1"/>
    <col min="15623" max="15625" width="8.140625" style="47" bestFit="1" customWidth="1"/>
    <col min="15626" max="15626" width="9.85546875" style="47" customWidth="1"/>
    <col min="15627" max="15872" width="9.140625" style="47"/>
    <col min="15873" max="15873" width="21.42578125" style="47" customWidth="1"/>
    <col min="15874" max="15874" width="10.85546875" style="47" bestFit="1" customWidth="1"/>
    <col min="15875" max="15875" width="9.140625" style="47"/>
    <col min="15876" max="15876" width="10.85546875" style="47" bestFit="1" customWidth="1"/>
    <col min="15877" max="15877" width="9.140625" style="47"/>
    <col min="15878" max="15878" width="10.85546875" style="47" bestFit="1" customWidth="1"/>
    <col min="15879" max="15881" width="8.140625" style="47" bestFit="1" customWidth="1"/>
    <col min="15882" max="15882" width="9.85546875" style="47" customWidth="1"/>
    <col min="15883" max="16128" width="9.140625" style="47"/>
    <col min="16129" max="16129" width="21.42578125" style="47" customWidth="1"/>
    <col min="16130" max="16130" width="10.85546875" style="47" bestFit="1" customWidth="1"/>
    <col min="16131" max="16131" width="9.140625" style="47"/>
    <col min="16132" max="16132" width="10.85546875" style="47" bestFit="1" customWidth="1"/>
    <col min="16133" max="16133" width="9.140625" style="47"/>
    <col min="16134" max="16134" width="10.85546875" style="47" bestFit="1" customWidth="1"/>
    <col min="16135" max="16137" width="8.140625" style="47" bestFit="1" customWidth="1"/>
    <col min="16138" max="16138" width="9.85546875" style="47" customWidth="1"/>
    <col min="16139" max="16384" width="9.140625" style="47"/>
  </cols>
  <sheetData>
    <row r="1" spans="1:10">
      <c r="A1" s="1588" t="s">
        <v>42</v>
      </c>
      <c r="B1" s="1588"/>
      <c r="C1" s="1588"/>
      <c r="D1" s="1588"/>
      <c r="E1" s="1588"/>
      <c r="F1" s="1588"/>
      <c r="G1" s="1588"/>
      <c r="H1" s="1588"/>
      <c r="I1" s="1588"/>
      <c r="J1" s="1588"/>
    </row>
    <row r="2" spans="1:10" ht="15.75">
      <c r="A2" s="1705" t="s">
        <v>94</v>
      </c>
      <c r="B2" s="1705"/>
      <c r="C2" s="1705"/>
      <c r="D2" s="1705"/>
      <c r="E2" s="1705"/>
      <c r="F2" s="1705"/>
      <c r="G2" s="1705"/>
      <c r="H2" s="1705"/>
      <c r="I2" s="1705"/>
      <c r="J2" s="1705"/>
    </row>
    <row r="3" spans="1:10">
      <c r="A3" s="1588" t="s">
        <v>114</v>
      </c>
      <c r="B3" s="1588"/>
      <c r="C3" s="1588"/>
      <c r="D3" s="1588"/>
      <c r="E3" s="1588"/>
      <c r="F3" s="1588"/>
      <c r="G3" s="1588"/>
      <c r="H3" s="1588"/>
      <c r="I3" s="1588"/>
      <c r="J3" s="1588"/>
    </row>
    <row r="4" spans="1:10" ht="13.5" thickBot="1">
      <c r="A4" s="890"/>
      <c r="B4" s="890"/>
      <c r="C4" s="890"/>
      <c r="D4" s="890"/>
      <c r="E4" s="890"/>
      <c r="F4" s="890"/>
      <c r="G4" s="890"/>
      <c r="H4" s="890"/>
      <c r="I4" s="890"/>
      <c r="J4" s="890"/>
    </row>
    <row r="5" spans="1:10" ht="14.25" thickTop="1">
      <c r="A5" s="1706"/>
      <c r="B5" s="1708" t="s">
        <v>115</v>
      </c>
      <c r="C5" s="1709"/>
      <c r="D5" s="1709"/>
      <c r="E5" s="1709"/>
      <c r="F5" s="1710"/>
      <c r="G5" s="1711" t="s">
        <v>116</v>
      </c>
      <c r="H5" s="1712"/>
      <c r="I5" s="1711" t="s">
        <v>117</v>
      </c>
      <c r="J5" s="1715"/>
    </row>
    <row r="6" spans="1:10" ht="13.5">
      <c r="A6" s="1707"/>
      <c r="B6" s="1717" t="s">
        <v>5</v>
      </c>
      <c r="C6" s="1718"/>
      <c r="D6" s="1717" t="s">
        <v>6</v>
      </c>
      <c r="E6" s="1718"/>
      <c r="F6" s="48" t="s">
        <v>118</v>
      </c>
      <c r="G6" s="1713"/>
      <c r="H6" s="1714"/>
      <c r="I6" s="1713"/>
      <c r="J6" s="1716"/>
    </row>
    <row r="7" spans="1:10" ht="13.5">
      <c r="A7" s="1707"/>
      <c r="B7" s="1462" t="s">
        <v>119</v>
      </c>
      <c r="C7" s="49" t="s">
        <v>120</v>
      </c>
      <c r="D7" s="1463" t="s">
        <v>119</v>
      </c>
      <c r="E7" s="49" t="s">
        <v>120</v>
      </c>
      <c r="F7" s="1464" t="s">
        <v>119</v>
      </c>
      <c r="G7" s="50" t="s">
        <v>6</v>
      </c>
      <c r="H7" s="51" t="s">
        <v>121</v>
      </c>
      <c r="I7" s="48" t="s">
        <v>6</v>
      </c>
      <c r="J7" s="891" t="s">
        <v>121</v>
      </c>
    </row>
    <row r="8" spans="1:10">
      <c r="A8" s="892" t="s">
        <v>122</v>
      </c>
      <c r="B8" s="52">
        <v>90464.606</v>
      </c>
      <c r="C8" s="52">
        <v>112377.395</v>
      </c>
      <c r="D8" s="53">
        <v>91568.645000000004</v>
      </c>
      <c r="E8" s="53">
        <v>122069.2</v>
      </c>
      <c r="F8" s="53">
        <v>130885.351</v>
      </c>
      <c r="G8" s="54">
        <f>D8/B8*100-100</f>
        <v>1.2204098915768355</v>
      </c>
      <c r="H8" s="54">
        <f>F8/D8*100-100</f>
        <v>42.936865561350174</v>
      </c>
      <c r="I8" s="55">
        <f>D8/$D$18*100</f>
        <v>26.142541913764024</v>
      </c>
      <c r="J8" s="893">
        <f>F8/$F$18*100</f>
        <v>28.182728938781338</v>
      </c>
    </row>
    <row r="9" spans="1:10">
      <c r="A9" s="894" t="s">
        <v>123</v>
      </c>
      <c r="B9" s="56">
        <v>61251.277999999998</v>
      </c>
      <c r="C9" s="56">
        <v>74671.021999999997</v>
      </c>
      <c r="D9" s="57">
        <v>59893.313999999998</v>
      </c>
      <c r="E9" s="58">
        <v>82811.899999999994</v>
      </c>
      <c r="F9" s="57">
        <v>92688.245999999999</v>
      </c>
      <c r="G9" s="59">
        <f t="shared" ref="G9:G18" si="0">D9/B9*100-100</f>
        <v>-2.2170378224598011</v>
      </c>
      <c r="H9" s="59">
        <f t="shared" ref="H9:H18" si="1">F9/D9*100-100</f>
        <v>54.755580898395436</v>
      </c>
      <c r="I9" s="60">
        <f t="shared" ref="I9:I18" si="2">D9/$D$18*100</f>
        <v>17.099340845321336</v>
      </c>
      <c r="J9" s="895">
        <f t="shared" ref="J9:J18" si="3">F9/$F$18*100</f>
        <v>19.95798378406063</v>
      </c>
    </row>
    <row r="10" spans="1:10">
      <c r="A10" s="894" t="s">
        <v>124</v>
      </c>
      <c r="B10" s="56">
        <v>66006.005999999994</v>
      </c>
      <c r="C10" s="56">
        <v>88459.09</v>
      </c>
      <c r="D10" s="57">
        <v>88685.248000000007</v>
      </c>
      <c r="E10" s="58">
        <v>117131.2</v>
      </c>
      <c r="F10" s="57">
        <v>101817.03600000001</v>
      </c>
      <c r="G10" s="59">
        <f t="shared" si="0"/>
        <v>34.3593611769208</v>
      </c>
      <c r="H10" s="59">
        <f t="shared" si="1"/>
        <v>14.807184166638393</v>
      </c>
      <c r="I10" s="60">
        <f t="shared" si="2"/>
        <v>25.319341713231175</v>
      </c>
      <c r="J10" s="895">
        <f t="shared" si="3"/>
        <v>21.923629382620074</v>
      </c>
    </row>
    <row r="11" spans="1:10">
      <c r="A11" s="894" t="s">
        <v>125</v>
      </c>
      <c r="B11" s="56">
        <v>40974.781000000003</v>
      </c>
      <c r="C11" s="56">
        <v>53524.95</v>
      </c>
      <c r="D11" s="57">
        <v>49406.803</v>
      </c>
      <c r="E11" s="58">
        <v>69453.8</v>
      </c>
      <c r="F11" s="57">
        <v>69195.225000000006</v>
      </c>
      <c r="G11" s="59">
        <f t="shared" si="0"/>
        <v>20.578565142300562</v>
      </c>
      <c r="H11" s="59">
        <f t="shared" si="1"/>
        <v>40.052018747296813</v>
      </c>
      <c r="I11" s="60">
        <f t="shared" si="2"/>
        <v>14.105477024942131</v>
      </c>
      <c r="J11" s="895">
        <f t="shared" si="3"/>
        <v>14.899377624261298</v>
      </c>
    </row>
    <row r="12" spans="1:10">
      <c r="A12" s="894" t="s">
        <v>126</v>
      </c>
      <c r="B12" s="56">
        <v>8542.8619999999992</v>
      </c>
      <c r="C12" s="56">
        <v>10650</v>
      </c>
      <c r="D12" s="57">
        <v>6230.1549999999997</v>
      </c>
      <c r="E12" s="58">
        <v>11910</v>
      </c>
      <c r="F12" s="57">
        <v>16032.315000000001</v>
      </c>
      <c r="G12" s="59">
        <f t="shared" si="0"/>
        <v>-27.071805678237567</v>
      </c>
      <c r="H12" s="59">
        <f t="shared" si="1"/>
        <v>157.33412732106984</v>
      </c>
      <c r="I12" s="60">
        <f t="shared" si="2"/>
        <v>1.7786884169438841</v>
      </c>
      <c r="J12" s="895">
        <f>F12/$F$18*100</f>
        <v>3.4521387187643184</v>
      </c>
    </row>
    <row r="13" spans="1:10">
      <c r="A13" s="894" t="s">
        <v>127</v>
      </c>
      <c r="B13" s="56">
        <v>5442.7</v>
      </c>
      <c r="C13" s="56">
        <v>6217.3729999999996</v>
      </c>
      <c r="D13" s="57">
        <v>5970.9769999999999</v>
      </c>
      <c r="E13" s="58">
        <v>7075.4</v>
      </c>
      <c r="F13" s="57">
        <v>7574.4660000000003</v>
      </c>
      <c r="G13" s="59">
        <f t="shared" si="0"/>
        <v>9.7061568706707959</v>
      </c>
      <c r="H13" s="59">
        <f t="shared" si="1"/>
        <v>26.854717410567815</v>
      </c>
      <c r="I13" s="60">
        <f>D13/$D$18*100</f>
        <v>1.7046939647148973</v>
      </c>
      <c r="J13" s="895">
        <f t="shared" si="3"/>
        <v>1.6309626746083705</v>
      </c>
    </row>
    <row r="14" spans="1:10">
      <c r="A14" s="894" t="s">
        <v>128</v>
      </c>
      <c r="B14" s="61">
        <v>402.70600000000002</v>
      </c>
      <c r="C14" s="61">
        <v>461.61599999999999</v>
      </c>
      <c r="D14" s="57">
        <v>486.30099999999999</v>
      </c>
      <c r="E14" s="62">
        <v>566.79999999999995</v>
      </c>
      <c r="F14" s="57">
        <v>642.84</v>
      </c>
      <c r="G14" s="59">
        <f t="shared" si="0"/>
        <v>20.758319965433827</v>
      </c>
      <c r="H14" s="59">
        <f t="shared" si="1"/>
        <v>32.189734341488105</v>
      </c>
      <c r="I14" s="60">
        <f t="shared" si="2"/>
        <v>0.1388373091597605</v>
      </c>
      <c r="J14" s="895">
        <f t="shared" si="3"/>
        <v>0.13841874077264918</v>
      </c>
    </row>
    <row r="15" spans="1:10">
      <c r="A15" s="894" t="s">
        <v>129</v>
      </c>
      <c r="B15" s="61">
        <v>526.68499999999995</v>
      </c>
      <c r="C15" s="61">
        <v>562.91700000000003</v>
      </c>
      <c r="D15" s="57">
        <v>636.58900000000006</v>
      </c>
      <c r="E15" s="62">
        <v>720.7</v>
      </c>
      <c r="F15" s="57">
        <v>789.68100000000004</v>
      </c>
      <c r="G15" s="59">
        <f t="shared" si="0"/>
        <v>20.867121714117573</v>
      </c>
      <c r="H15" s="59">
        <f t="shared" si="1"/>
        <v>24.048797575829923</v>
      </c>
      <c r="I15" s="60">
        <f t="shared" si="2"/>
        <v>0.18174403055042615</v>
      </c>
      <c r="J15" s="895">
        <f t="shared" si="3"/>
        <v>0.17003710041703435</v>
      </c>
    </row>
    <row r="16" spans="1:10">
      <c r="A16" s="894" t="s">
        <v>130</v>
      </c>
      <c r="B16" s="61">
        <v>8981.4760000000006</v>
      </c>
      <c r="C16" s="61">
        <v>11016.300999999999</v>
      </c>
      <c r="D16" s="57">
        <v>9506.5679999999993</v>
      </c>
      <c r="E16" s="62">
        <v>9689.7999999999993</v>
      </c>
      <c r="F16" s="57">
        <v>6491.7219999999998</v>
      </c>
      <c r="G16" s="59">
        <f t="shared" si="0"/>
        <v>5.846388722744436</v>
      </c>
      <c r="H16" s="59">
        <f t="shared" si="1"/>
        <v>-31.713295481608085</v>
      </c>
      <c r="I16" s="60">
        <f t="shared" si="2"/>
        <v>2.7140933711102506</v>
      </c>
      <c r="J16" s="895">
        <f t="shared" si="3"/>
        <v>1.3978221403243474</v>
      </c>
    </row>
    <row r="17" spans="1:12">
      <c r="A17" s="894" t="s">
        <v>131</v>
      </c>
      <c r="B17" s="56">
        <v>30342.3</v>
      </c>
      <c r="C17" s="56">
        <v>45093.2</v>
      </c>
      <c r="D17" s="57">
        <v>37882.199999999997</v>
      </c>
      <c r="E17" s="57">
        <v>61313.2</v>
      </c>
      <c r="F17" s="57">
        <v>38300</v>
      </c>
      <c r="G17" s="59">
        <f t="shared" si="0"/>
        <v>24.849467574969594</v>
      </c>
      <c r="H17" s="59">
        <f t="shared" si="1"/>
        <v>1.1028926514299826</v>
      </c>
      <c r="I17" s="60">
        <f t="shared" si="2"/>
        <v>10.81524141026212</v>
      </c>
      <c r="J17" s="895">
        <f t="shared" si="3"/>
        <v>8.2469008953899312</v>
      </c>
    </row>
    <row r="18" spans="1:12" ht="13.5" thickBot="1">
      <c r="A18" s="896" t="s">
        <v>132</v>
      </c>
      <c r="B18" s="897">
        <f>SUM(B8:B17)</f>
        <v>312935.40000000002</v>
      </c>
      <c r="C18" s="897">
        <v>403033.864</v>
      </c>
      <c r="D18" s="897">
        <f>SUM(D8:D17)</f>
        <v>350266.8</v>
      </c>
      <c r="E18" s="898">
        <v>482742</v>
      </c>
      <c r="F18" s="898">
        <f>SUM(F8:F17)</f>
        <v>464416.88200000004</v>
      </c>
      <c r="G18" s="899">
        <f t="shared" si="0"/>
        <v>11.929426967994019</v>
      </c>
      <c r="H18" s="899">
        <f t="shared" si="1"/>
        <v>32.5894666579876</v>
      </c>
      <c r="I18" s="900">
        <f t="shared" si="2"/>
        <v>100</v>
      </c>
      <c r="J18" s="901">
        <f t="shared" si="3"/>
        <v>100</v>
      </c>
      <c r="L18" s="63"/>
    </row>
    <row r="19" spans="1:12" ht="27" customHeight="1" thickTop="1">
      <c r="A19" s="1704" t="s">
        <v>133</v>
      </c>
      <c r="B19" s="1704"/>
      <c r="C19" s="1704"/>
      <c r="D19" s="1704"/>
      <c r="E19" s="1704"/>
      <c r="F19" s="1704"/>
      <c r="G19" s="1704"/>
      <c r="H19" s="1704"/>
      <c r="I19" s="1704"/>
      <c r="J19" s="1704"/>
    </row>
    <row r="20" spans="1:12" ht="15.75">
      <c r="A20" s="64" t="s">
        <v>134</v>
      </c>
      <c r="B20" s="65"/>
      <c r="C20" s="65"/>
      <c r="D20" s="65"/>
      <c r="E20" s="65"/>
      <c r="F20" s="65"/>
      <c r="G20" s="65"/>
      <c r="H20" s="65"/>
      <c r="I20" s="65"/>
      <c r="J20" s="65"/>
    </row>
    <row r="21" spans="1:12" ht="15.75">
      <c r="A21" s="64" t="s">
        <v>135</v>
      </c>
      <c r="B21" s="65"/>
      <c r="C21" s="65"/>
      <c r="D21" s="65"/>
      <c r="E21" s="65"/>
      <c r="F21" s="65"/>
      <c r="G21" s="66"/>
      <c r="H21" s="65"/>
      <c r="I21" s="65"/>
      <c r="J21" s="65"/>
    </row>
  </sheetData>
  <mergeCells count="10">
    <mergeCell ref="A19:J19"/>
    <mergeCell ref="A1:J1"/>
    <mergeCell ref="A2:J2"/>
    <mergeCell ref="A3:J3"/>
    <mergeCell ref="A5:A7"/>
    <mergeCell ref="B5:F5"/>
    <mergeCell ref="G5:H6"/>
    <mergeCell ref="I5:J6"/>
    <mergeCell ref="B6:C6"/>
    <mergeCell ref="D6:E6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view="pageBreakPreview" zoomScale="98" zoomScaleSheetLayoutView="98" workbookViewId="0">
      <selection activeCell="I5" sqref="I5"/>
    </sheetView>
  </sheetViews>
  <sheetFormatPr defaultColWidth="11" defaultRowHeight="12.75"/>
  <cols>
    <col min="1" max="1" width="4.28515625" style="4" bestFit="1" customWidth="1"/>
    <col min="2" max="2" width="42.85546875" style="4" bestFit="1" customWidth="1"/>
    <col min="3" max="8" width="13.7109375" style="4" customWidth="1"/>
    <col min="9" max="9" width="11" style="4"/>
    <col min="10" max="10" width="17.28515625" style="4" bestFit="1" customWidth="1"/>
    <col min="11" max="199" width="11" style="4"/>
    <col min="200" max="200" width="2.5703125" style="4" customWidth="1"/>
    <col min="201" max="201" width="37.42578125" style="4" customWidth="1"/>
    <col min="202" max="227" width="0" style="4" hidden="1" customWidth="1"/>
    <col min="228" max="228" width="11.7109375" style="4" customWidth="1"/>
    <col min="229" max="239" width="0" style="4" hidden="1" customWidth="1"/>
    <col min="240" max="240" width="11.42578125" style="4" customWidth="1"/>
    <col min="241" max="247" width="0" style="4" hidden="1" customWidth="1"/>
    <col min="248" max="248" width="10.28515625" style="4" customWidth="1"/>
    <col min="249" max="252" width="0" style="4" hidden="1" customWidth="1"/>
    <col min="253" max="253" width="11" style="4" customWidth="1"/>
    <col min="254" max="263" width="13" style="4" customWidth="1"/>
    <col min="264" max="264" width="12.5703125" style="4" customWidth="1"/>
    <col min="265" max="265" width="11" style="4"/>
    <col min="266" max="266" width="17.28515625" style="4" bestFit="1" customWidth="1"/>
    <col min="267" max="455" width="11" style="4"/>
    <col min="456" max="456" width="2.5703125" style="4" customWidth="1"/>
    <col min="457" max="457" width="37.42578125" style="4" customWidth="1"/>
    <col min="458" max="483" width="0" style="4" hidden="1" customWidth="1"/>
    <col min="484" max="484" width="11.7109375" style="4" customWidth="1"/>
    <col min="485" max="495" width="0" style="4" hidden="1" customWidth="1"/>
    <col min="496" max="496" width="11.42578125" style="4" customWidth="1"/>
    <col min="497" max="503" width="0" style="4" hidden="1" customWidth="1"/>
    <col min="504" max="504" width="10.28515625" style="4" customWidth="1"/>
    <col min="505" max="508" width="0" style="4" hidden="1" customWidth="1"/>
    <col min="509" max="509" width="11" style="4" customWidth="1"/>
    <col min="510" max="519" width="13" style="4" customWidth="1"/>
    <col min="520" max="520" width="12.5703125" style="4" customWidth="1"/>
    <col min="521" max="521" width="11" style="4"/>
    <col min="522" max="522" width="17.28515625" style="4" bestFit="1" customWidth="1"/>
    <col min="523" max="711" width="11" style="4"/>
    <col min="712" max="712" width="2.5703125" style="4" customWidth="1"/>
    <col min="713" max="713" width="37.42578125" style="4" customWidth="1"/>
    <col min="714" max="739" width="0" style="4" hidden="1" customWidth="1"/>
    <col min="740" max="740" width="11.7109375" style="4" customWidth="1"/>
    <col min="741" max="751" width="0" style="4" hidden="1" customWidth="1"/>
    <col min="752" max="752" width="11.42578125" style="4" customWidth="1"/>
    <col min="753" max="759" width="0" style="4" hidden="1" customWidth="1"/>
    <col min="760" max="760" width="10.28515625" style="4" customWidth="1"/>
    <col min="761" max="764" width="0" style="4" hidden="1" customWidth="1"/>
    <col min="765" max="765" width="11" style="4" customWidth="1"/>
    <col min="766" max="775" width="13" style="4" customWidth="1"/>
    <col min="776" max="776" width="12.5703125" style="4" customWidth="1"/>
    <col min="777" max="777" width="11" style="4"/>
    <col min="778" max="778" width="17.28515625" style="4" bestFit="1" customWidth="1"/>
    <col min="779" max="967" width="11" style="4"/>
    <col min="968" max="968" width="2.5703125" style="4" customWidth="1"/>
    <col min="969" max="969" width="37.42578125" style="4" customWidth="1"/>
    <col min="970" max="995" width="0" style="4" hidden="1" customWidth="1"/>
    <col min="996" max="996" width="11.7109375" style="4" customWidth="1"/>
    <col min="997" max="1007" width="0" style="4" hidden="1" customWidth="1"/>
    <col min="1008" max="1008" width="11.42578125" style="4" customWidth="1"/>
    <col min="1009" max="1015" width="0" style="4" hidden="1" customWidth="1"/>
    <col min="1016" max="1016" width="10.28515625" style="4" customWidth="1"/>
    <col min="1017" max="1020" width="0" style="4" hidden="1" customWidth="1"/>
    <col min="1021" max="1021" width="11" style="4" customWidth="1"/>
    <col min="1022" max="1031" width="13" style="4" customWidth="1"/>
    <col min="1032" max="1032" width="12.5703125" style="4" customWidth="1"/>
    <col min="1033" max="1033" width="11" style="4"/>
    <col min="1034" max="1034" width="17.28515625" style="4" bestFit="1" customWidth="1"/>
    <col min="1035" max="1223" width="11" style="4"/>
    <col min="1224" max="1224" width="2.5703125" style="4" customWidth="1"/>
    <col min="1225" max="1225" width="37.42578125" style="4" customWidth="1"/>
    <col min="1226" max="1251" width="0" style="4" hidden="1" customWidth="1"/>
    <col min="1252" max="1252" width="11.7109375" style="4" customWidth="1"/>
    <col min="1253" max="1263" width="0" style="4" hidden="1" customWidth="1"/>
    <col min="1264" max="1264" width="11.42578125" style="4" customWidth="1"/>
    <col min="1265" max="1271" width="0" style="4" hidden="1" customWidth="1"/>
    <col min="1272" max="1272" width="10.28515625" style="4" customWidth="1"/>
    <col min="1273" max="1276" width="0" style="4" hidden="1" customWidth="1"/>
    <col min="1277" max="1277" width="11" style="4" customWidth="1"/>
    <col min="1278" max="1287" width="13" style="4" customWidth="1"/>
    <col min="1288" max="1288" width="12.5703125" style="4" customWidth="1"/>
    <col min="1289" max="1289" width="11" style="4"/>
    <col min="1290" max="1290" width="17.28515625" style="4" bestFit="1" customWidth="1"/>
    <col min="1291" max="1479" width="11" style="4"/>
    <col min="1480" max="1480" width="2.5703125" style="4" customWidth="1"/>
    <col min="1481" max="1481" width="37.42578125" style="4" customWidth="1"/>
    <col min="1482" max="1507" width="0" style="4" hidden="1" customWidth="1"/>
    <col min="1508" max="1508" width="11.7109375" style="4" customWidth="1"/>
    <col min="1509" max="1519" width="0" style="4" hidden="1" customWidth="1"/>
    <col min="1520" max="1520" width="11.42578125" style="4" customWidth="1"/>
    <col min="1521" max="1527" width="0" style="4" hidden="1" customWidth="1"/>
    <col min="1528" max="1528" width="10.28515625" style="4" customWidth="1"/>
    <col min="1529" max="1532" width="0" style="4" hidden="1" customWidth="1"/>
    <col min="1533" max="1533" width="11" style="4" customWidth="1"/>
    <col min="1534" max="1543" width="13" style="4" customWidth="1"/>
    <col min="1544" max="1544" width="12.5703125" style="4" customWidth="1"/>
    <col min="1545" max="1545" width="11" style="4"/>
    <col min="1546" max="1546" width="17.28515625" style="4" bestFit="1" customWidth="1"/>
    <col min="1547" max="1735" width="11" style="4"/>
    <col min="1736" max="1736" width="2.5703125" style="4" customWidth="1"/>
    <col min="1737" max="1737" width="37.42578125" style="4" customWidth="1"/>
    <col min="1738" max="1763" width="0" style="4" hidden="1" customWidth="1"/>
    <col min="1764" max="1764" width="11.7109375" style="4" customWidth="1"/>
    <col min="1765" max="1775" width="0" style="4" hidden="1" customWidth="1"/>
    <col min="1776" max="1776" width="11.42578125" style="4" customWidth="1"/>
    <col min="1777" max="1783" width="0" style="4" hidden="1" customWidth="1"/>
    <col min="1784" max="1784" width="10.28515625" style="4" customWidth="1"/>
    <col min="1785" max="1788" width="0" style="4" hidden="1" customWidth="1"/>
    <col min="1789" max="1789" width="11" style="4" customWidth="1"/>
    <col min="1790" max="1799" width="13" style="4" customWidth="1"/>
    <col min="1800" max="1800" width="12.5703125" style="4" customWidth="1"/>
    <col min="1801" max="1801" width="11" style="4"/>
    <col min="1802" max="1802" width="17.28515625" style="4" bestFit="1" customWidth="1"/>
    <col min="1803" max="1991" width="11" style="4"/>
    <col min="1992" max="1992" width="2.5703125" style="4" customWidth="1"/>
    <col min="1993" max="1993" width="37.42578125" style="4" customWidth="1"/>
    <col min="1994" max="2019" width="0" style="4" hidden="1" customWidth="1"/>
    <col min="2020" max="2020" width="11.7109375" style="4" customWidth="1"/>
    <col min="2021" max="2031" width="0" style="4" hidden="1" customWidth="1"/>
    <col min="2032" max="2032" width="11.42578125" style="4" customWidth="1"/>
    <col min="2033" max="2039" width="0" style="4" hidden="1" customWidth="1"/>
    <col min="2040" max="2040" width="10.28515625" style="4" customWidth="1"/>
    <col min="2041" max="2044" width="0" style="4" hidden="1" customWidth="1"/>
    <col min="2045" max="2045" width="11" style="4" customWidth="1"/>
    <col min="2046" max="2055" width="13" style="4" customWidth="1"/>
    <col min="2056" max="2056" width="12.5703125" style="4" customWidth="1"/>
    <col min="2057" max="2057" width="11" style="4"/>
    <col min="2058" max="2058" width="17.28515625" style="4" bestFit="1" customWidth="1"/>
    <col min="2059" max="2247" width="11" style="4"/>
    <col min="2248" max="2248" width="2.5703125" style="4" customWidth="1"/>
    <col min="2249" max="2249" width="37.42578125" style="4" customWidth="1"/>
    <col min="2250" max="2275" width="0" style="4" hidden="1" customWidth="1"/>
    <col min="2276" max="2276" width="11.7109375" style="4" customWidth="1"/>
    <col min="2277" max="2287" width="0" style="4" hidden="1" customWidth="1"/>
    <col min="2288" max="2288" width="11.42578125" style="4" customWidth="1"/>
    <col min="2289" max="2295" width="0" style="4" hidden="1" customWidth="1"/>
    <col min="2296" max="2296" width="10.28515625" style="4" customWidth="1"/>
    <col min="2297" max="2300" width="0" style="4" hidden="1" customWidth="1"/>
    <col min="2301" max="2301" width="11" style="4" customWidth="1"/>
    <col min="2302" max="2311" width="13" style="4" customWidth="1"/>
    <col min="2312" max="2312" width="12.5703125" style="4" customWidth="1"/>
    <col min="2313" max="2313" width="11" style="4"/>
    <col min="2314" max="2314" width="17.28515625" style="4" bestFit="1" customWidth="1"/>
    <col min="2315" max="2503" width="11" style="4"/>
    <col min="2504" max="2504" width="2.5703125" style="4" customWidth="1"/>
    <col min="2505" max="2505" width="37.42578125" style="4" customWidth="1"/>
    <col min="2506" max="2531" width="0" style="4" hidden="1" customWidth="1"/>
    <col min="2532" max="2532" width="11.7109375" style="4" customWidth="1"/>
    <col min="2533" max="2543" width="0" style="4" hidden="1" customWidth="1"/>
    <col min="2544" max="2544" width="11.42578125" style="4" customWidth="1"/>
    <col min="2545" max="2551" width="0" style="4" hidden="1" customWidth="1"/>
    <col min="2552" max="2552" width="10.28515625" style="4" customWidth="1"/>
    <col min="2553" max="2556" width="0" style="4" hidden="1" customWidth="1"/>
    <col min="2557" max="2557" width="11" style="4" customWidth="1"/>
    <col min="2558" max="2567" width="13" style="4" customWidth="1"/>
    <col min="2568" max="2568" width="12.5703125" style="4" customWidth="1"/>
    <col min="2569" max="2569" width="11" style="4"/>
    <col min="2570" max="2570" width="17.28515625" style="4" bestFit="1" customWidth="1"/>
    <col min="2571" max="2759" width="11" style="4"/>
    <col min="2760" max="2760" width="2.5703125" style="4" customWidth="1"/>
    <col min="2761" max="2761" width="37.42578125" style="4" customWidth="1"/>
    <col min="2762" max="2787" width="0" style="4" hidden="1" customWidth="1"/>
    <col min="2788" max="2788" width="11.7109375" style="4" customWidth="1"/>
    <col min="2789" max="2799" width="0" style="4" hidden="1" customWidth="1"/>
    <col min="2800" max="2800" width="11.42578125" style="4" customWidth="1"/>
    <col min="2801" max="2807" width="0" style="4" hidden="1" customWidth="1"/>
    <col min="2808" max="2808" width="10.28515625" style="4" customWidth="1"/>
    <col min="2809" max="2812" width="0" style="4" hidden="1" customWidth="1"/>
    <col min="2813" max="2813" width="11" style="4" customWidth="1"/>
    <col min="2814" max="2823" width="13" style="4" customWidth="1"/>
    <col min="2824" max="2824" width="12.5703125" style="4" customWidth="1"/>
    <col min="2825" max="2825" width="11" style="4"/>
    <col min="2826" max="2826" width="17.28515625" style="4" bestFit="1" customWidth="1"/>
    <col min="2827" max="3015" width="11" style="4"/>
    <col min="3016" max="3016" width="2.5703125" style="4" customWidth="1"/>
    <col min="3017" max="3017" width="37.42578125" style="4" customWidth="1"/>
    <col min="3018" max="3043" width="0" style="4" hidden="1" customWidth="1"/>
    <col min="3044" max="3044" width="11.7109375" style="4" customWidth="1"/>
    <col min="3045" max="3055" width="0" style="4" hidden="1" customWidth="1"/>
    <col min="3056" max="3056" width="11.42578125" style="4" customWidth="1"/>
    <col min="3057" max="3063" width="0" style="4" hidden="1" customWidth="1"/>
    <col min="3064" max="3064" width="10.28515625" style="4" customWidth="1"/>
    <col min="3065" max="3068" width="0" style="4" hidden="1" customWidth="1"/>
    <col min="3069" max="3069" width="11" style="4" customWidth="1"/>
    <col min="3070" max="3079" width="13" style="4" customWidth="1"/>
    <col min="3080" max="3080" width="12.5703125" style="4" customWidth="1"/>
    <col min="3081" max="3081" width="11" style="4"/>
    <col min="3082" max="3082" width="17.28515625" style="4" bestFit="1" customWidth="1"/>
    <col min="3083" max="3271" width="11" style="4"/>
    <col min="3272" max="3272" width="2.5703125" style="4" customWidth="1"/>
    <col min="3273" max="3273" width="37.42578125" style="4" customWidth="1"/>
    <col min="3274" max="3299" width="0" style="4" hidden="1" customWidth="1"/>
    <col min="3300" max="3300" width="11.7109375" style="4" customWidth="1"/>
    <col min="3301" max="3311" width="0" style="4" hidden="1" customWidth="1"/>
    <col min="3312" max="3312" width="11.42578125" style="4" customWidth="1"/>
    <col min="3313" max="3319" width="0" style="4" hidden="1" customWidth="1"/>
    <col min="3320" max="3320" width="10.28515625" style="4" customWidth="1"/>
    <col min="3321" max="3324" width="0" style="4" hidden="1" customWidth="1"/>
    <col min="3325" max="3325" width="11" style="4" customWidth="1"/>
    <col min="3326" max="3335" width="13" style="4" customWidth="1"/>
    <col min="3336" max="3336" width="12.5703125" style="4" customWidth="1"/>
    <col min="3337" max="3337" width="11" style="4"/>
    <col min="3338" max="3338" width="17.28515625" style="4" bestFit="1" customWidth="1"/>
    <col min="3339" max="3527" width="11" style="4"/>
    <col min="3528" max="3528" width="2.5703125" style="4" customWidth="1"/>
    <col min="3529" max="3529" width="37.42578125" style="4" customWidth="1"/>
    <col min="3530" max="3555" width="0" style="4" hidden="1" customWidth="1"/>
    <col min="3556" max="3556" width="11.7109375" style="4" customWidth="1"/>
    <col min="3557" max="3567" width="0" style="4" hidden="1" customWidth="1"/>
    <col min="3568" max="3568" width="11.42578125" style="4" customWidth="1"/>
    <col min="3569" max="3575" width="0" style="4" hidden="1" customWidth="1"/>
    <col min="3576" max="3576" width="10.28515625" style="4" customWidth="1"/>
    <col min="3577" max="3580" width="0" style="4" hidden="1" customWidth="1"/>
    <col min="3581" max="3581" width="11" style="4" customWidth="1"/>
    <col min="3582" max="3591" width="13" style="4" customWidth="1"/>
    <col min="3592" max="3592" width="12.5703125" style="4" customWidth="1"/>
    <col min="3593" max="3593" width="11" style="4"/>
    <col min="3594" max="3594" width="17.28515625" style="4" bestFit="1" customWidth="1"/>
    <col min="3595" max="3783" width="11" style="4"/>
    <col min="3784" max="3784" width="2.5703125" style="4" customWidth="1"/>
    <col min="3785" max="3785" width="37.42578125" style="4" customWidth="1"/>
    <col min="3786" max="3811" width="0" style="4" hidden="1" customWidth="1"/>
    <col min="3812" max="3812" width="11.7109375" style="4" customWidth="1"/>
    <col min="3813" max="3823" width="0" style="4" hidden="1" customWidth="1"/>
    <col min="3824" max="3824" width="11.42578125" style="4" customWidth="1"/>
    <col min="3825" max="3831" width="0" style="4" hidden="1" customWidth="1"/>
    <col min="3832" max="3832" width="10.28515625" style="4" customWidth="1"/>
    <col min="3833" max="3836" width="0" style="4" hidden="1" customWidth="1"/>
    <col min="3837" max="3837" width="11" style="4" customWidth="1"/>
    <col min="3838" max="3847" width="13" style="4" customWidth="1"/>
    <col min="3848" max="3848" width="12.5703125" style="4" customWidth="1"/>
    <col min="3849" max="3849" width="11" style="4"/>
    <col min="3850" max="3850" width="17.28515625" style="4" bestFit="1" customWidth="1"/>
    <col min="3851" max="4039" width="11" style="4"/>
    <col min="4040" max="4040" width="2.5703125" style="4" customWidth="1"/>
    <col min="4041" max="4041" width="37.42578125" style="4" customWidth="1"/>
    <col min="4042" max="4067" width="0" style="4" hidden="1" customWidth="1"/>
    <col min="4068" max="4068" width="11.7109375" style="4" customWidth="1"/>
    <col min="4069" max="4079" width="0" style="4" hidden="1" customWidth="1"/>
    <col min="4080" max="4080" width="11.42578125" style="4" customWidth="1"/>
    <col min="4081" max="4087" width="0" style="4" hidden="1" customWidth="1"/>
    <col min="4088" max="4088" width="10.28515625" style="4" customWidth="1"/>
    <col min="4089" max="4092" width="0" style="4" hidden="1" customWidth="1"/>
    <col min="4093" max="4093" width="11" style="4" customWidth="1"/>
    <col min="4094" max="4103" width="13" style="4" customWidth="1"/>
    <col min="4104" max="4104" width="12.5703125" style="4" customWidth="1"/>
    <col min="4105" max="4105" width="11" style="4"/>
    <col min="4106" max="4106" width="17.28515625" style="4" bestFit="1" customWidth="1"/>
    <col min="4107" max="4295" width="11" style="4"/>
    <col min="4296" max="4296" width="2.5703125" style="4" customWidth="1"/>
    <col min="4297" max="4297" width="37.42578125" style="4" customWidth="1"/>
    <col min="4298" max="4323" width="0" style="4" hidden="1" customWidth="1"/>
    <col min="4324" max="4324" width="11.7109375" style="4" customWidth="1"/>
    <col min="4325" max="4335" width="0" style="4" hidden="1" customWidth="1"/>
    <col min="4336" max="4336" width="11.42578125" style="4" customWidth="1"/>
    <col min="4337" max="4343" width="0" style="4" hidden="1" customWidth="1"/>
    <col min="4344" max="4344" width="10.28515625" style="4" customWidth="1"/>
    <col min="4345" max="4348" width="0" style="4" hidden="1" customWidth="1"/>
    <col min="4349" max="4349" width="11" style="4" customWidth="1"/>
    <col min="4350" max="4359" width="13" style="4" customWidth="1"/>
    <col min="4360" max="4360" width="12.5703125" style="4" customWidth="1"/>
    <col min="4361" max="4361" width="11" style="4"/>
    <col min="4362" max="4362" width="17.28515625" style="4" bestFit="1" customWidth="1"/>
    <col min="4363" max="4551" width="11" style="4"/>
    <col min="4552" max="4552" width="2.5703125" style="4" customWidth="1"/>
    <col min="4553" max="4553" width="37.42578125" style="4" customWidth="1"/>
    <col min="4554" max="4579" width="0" style="4" hidden="1" customWidth="1"/>
    <col min="4580" max="4580" width="11.7109375" style="4" customWidth="1"/>
    <col min="4581" max="4591" width="0" style="4" hidden="1" customWidth="1"/>
    <col min="4592" max="4592" width="11.42578125" style="4" customWidth="1"/>
    <col min="4593" max="4599" width="0" style="4" hidden="1" customWidth="1"/>
    <col min="4600" max="4600" width="10.28515625" style="4" customWidth="1"/>
    <col min="4601" max="4604" width="0" style="4" hidden="1" customWidth="1"/>
    <col min="4605" max="4605" width="11" style="4" customWidth="1"/>
    <col min="4606" max="4615" width="13" style="4" customWidth="1"/>
    <col min="4616" max="4616" width="12.5703125" style="4" customWidth="1"/>
    <col min="4617" max="4617" width="11" style="4"/>
    <col min="4618" max="4618" width="17.28515625" style="4" bestFit="1" customWidth="1"/>
    <col min="4619" max="4807" width="11" style="4"/>
    <col min="4808" max="4808" width="2.5703125" style="4" customWidth="1"/>
    <col min="4809" max="4809" width="37.42578125" style="4" customWidth="1"/>
    <col min="4810" max="4835" width="0" style="4" hidden="1" customWidth="1"/>
    <col min="4836" max="4836" width="11.7109375" style="4" customWidth="1"/>
    <col min="4837" max="4847" width="0" style="4" hidden="1" customWidth="1"/>
    <col min="4848" max="4848" width="11.42578125" style="4" customWidth="1"/>
    <col min="4849" max="4855" width="0" style="4" hidden="1" customWidth="1"/>
    <col min="4856" max="4856" width="10.28515625" style="4" customWidth="1"/>
    <col min="4857" max="4860" width="0" style="4" hidden="1" customWidth="1"/>
    <col min="4861" max="4861" width="11" style="4" customWidth="1"/>
    <col min="4862" max="4871" width="13" style="4" customWidth="1"/>
    <col min="4872" max="4872" width="12.5703125" style="4" customWidth="1"/>
    <col min="4873" max="4873" width="11" style="4"/>
    <col min="4874" max="4874" width="17.28515625" style="4" bestFit="1" customWidth="1"/>
    <col min="4875" max="5063" width="11" style="4"/>
    <col min="5064" max="5064" width="2.5703125" style="4" customWidth="1"/>
    <col min="5065" max="5065" width="37.42578125" style="4" customWidth="1"/>
    <col min="5066" max="5091" width="0" style="4" hidden="1" customWidth="1"/>
    <col min="5092" max="5092" width="11.7109375" style="4" customWidth="1"/>
    <col min="5093" max="5103" width="0" style="4" hidden="1" customWidth="1"/>
    <col min="5104" max="5104" width="11.42578125" style="4" customWidth="1"/>
    <col min="5105" max="5111" width="0" style="4" hidden="1" customWidth="1"/>
    <col min="5112" max="5112" width="10.28515625" style="4" customWidth="1"/>
    <col min="5113" max="5116" width="0" style="4" hidden="1" customWidth="1"/>
    <col min="5117" max="5117" width="11" style="4" customWidth="1"/>
    <col min="5118" max="5127" width="13" style="4" customWidth="1"/>
    <col min="5128" max="5128" width="12.5703125" style="4" customWidth="1"/>
    <col min="5129" max="5129" width="11" style="4"/>
    <col min="5130" max="5130" width="17.28515625" style="4" bestFit="1" customWidth="1"/>
    <col min="5131" max="5319" width="11" style="4"/>
    <col min="5320" max="5320" width="2.5703125" style="4" customWidth="1"/>
    <col min="5321" max="5321" width="37.42578125" style="4" customWidth="1"/>
    <col min="5322" max="5347" width="0" style="4" hidden="1" customWidth="1"/>
    <col min="5348" max="5348" width="11.7109375" style="4" customWidth="1"/>
    <col min="5349" max="5359" width="0" style="4" hidden="1" customWidth="1"/>
    <col min="5360" max="5360" width="11.42578125" style="4" customWidth="1"/>
    <col min="5361" max="5367" width="0" style="4" hidden="1" customWidth="1"/>
    <col min="5368" max="5368" width="10.28515625" style="4" customWidth="1"/>
    <col min="5369" max="5372" width="0" style="4" hidden="1" customWidth="1"/>
    <col min="5373" max="5373" width="11" style="4" customWidth="1"/>
    <col min="5374" max="5383" width="13" style="4" customWidth="1"/>
    <col min="5384" max="5384" width="12.5703125" style="4" customWidth="1"/>
    <col min="5385" max="5385" width="11" style="4"/>
    <col min="5386" max="5386" width="17.28515625" style="4" bestFit="1" customWidth="1"/>
    <col min="5387" max="5575" width="11" style="4"/>
    <col min="5576" max="5576" width="2.5703125" style="4" customWidth="1"/>
    <col min="5577" max="5577" width="37.42578125" style="4" customWidth="1"/>
    <col min="5578" max="5603" width="0" style="4" hidden="1" customWidth="1"/>
    <col min="5604" max="5604" width="11.7109375" style="4" customWidth="1"/>
    <col min="5605" max="5615" width="0" style="4" hidden="1" customWidth="1"/>
    <col min="5616" max="5616" width="11.42578125" style="4" customWidth="1"/>
    <col min="5617" max="5623" width="0" style="4" hidden="1" customWidth="1"/>
    <col min="5624" max="5624" width="10.28515625" style="4" customWidth="1"/>
    <col min="5625" max="5628" width="0" style="4" hidden="1" customWidth="1"/>
    <col min="5629" max="5629" width="11" style="4" customWidth="1"/>
    <col min="5630" max="5639" width="13" style="4" customWidth="1"/>
    <col min="5640" max="5640" width="12.5703125" style="4" customWidth="1"/>
    <col min="5641" max="5641" width="11" style="4"/>
    <col min="5642" max="5642" width="17.28515625" style="4" bestFit="1" customWidth="1"/>
    <col min="5643" max="5831" width="11" style="4"/>
    <col min="5832" max="5832" width="2.5703125" style="4" customWidth="1"/>
    <col min="5833" max="5833" width="37.42578125" style="4" customWidth="1"/>
    <col min="5834" max="5859" width="0" style="4" hidden="1" customWidth="1"/>
    <col min="5860" max="5860" width="11.7109375" style="4" customWidth="1"/>
    <col min="5861" max="5871" width="0" style="4" hidden="1" customWidth="1"/>
    <col min="5872" max="5872" width="11.42578125" style="4" customWidth="1"/>
    <col min="5873" max="5879" width="0" style="4" hidden="1" customWidth="1"/>
    <col min="5880" max="5880" width="10.28515625" style="4" customWidth="1"/>
    <col min="5881" max="5884" width="0" style="4" hidden="1" customWidth="1"/>
    <col min="5885" max="5885" width="11" style="4" customWidth="1"/>
    <col min="5886" max="5895" width="13" style="4" customWidth="1"/>
    <col min="5896" max="5896" width="12.5703125" style="4" customWidth="1"/>
    <col min="5897" max="5897" width="11" style="4"/>
    <col min="5898" max="5898" width="17.28515625" style="4" bestFit="1" customWidth="1"/>
    <col min="5899" max="6087" width="11" style="4"/>
    <col min="6088" max="6088" width="2.5703125" style="4" customWidth="1"/>
    <col min="6089" max="6089" width="37.42578125" style="4" customWidth="1"/>
    <col min="6090" max="6115" width="0" style="4" hidden="1" customWidth="1"/>
    <col min="6116" max="6116" width="11.7109375" style="4" customWidth="1"/>
    <col min="6117" max="6127" width="0" style="4" hidden="1" customWidth="1"/>
    <col min="6128" max="6128" width="11.42578125" style="4" customWidth="1"/>
    <col min="6129" max="6135" width="0" style="4" hidden="1" customWidth="1"/>
    <col min="6136" max="6136" width="10.28515625" style="4" customWidth="1"/>
    <col min="6137" max="6140" width="0" style="4" hidden="1" customWidth="1"/>
    <col min="6141" max="6141" width="11" style="4" customWidth="1"/>
    <col min="6142" max="6151" width="13" style="4" customWidth="1"/>
    <col min="6152" max="6152" width="12.5703125" style="4" customWidth="1"/>
    <col min="6153" max="6153" width="11" style="4"/>
    <col min="6154" max="6154" width="17.28515625" style="4" bestFit="1" customWidth="1"/>
    <col min="6155" max="6343" width="11" style="4"/>
    <col min="6344" max="6344" width="2.5703125" style="4" customWidth="1"/>
    <col min="6345" max="6345" width="37.42578125" style="4" customWidth="1"/>
    <col min="6346" max="6371" width="0" style="4" hidden="1" customWidth="1"/>
    <col min="6372" max="6372" width="11.7109375" style="4" customWidth="1"/>
    <col min="6373" max="6383" width="0" style="4" hidden="1" customWidth="1"/>
    <col min="6384" max="6384" width="11.42578125" style="4" customWidth="1"/>
    <col min="6385" max="6391" width="0" style="4" hidden="1" customWidth="1"/>
    <col min="6392" max="6392" width="10.28515625" style="4" customWidth="1"/>
    <col min="6393" max="6396" width="0" style="4" hidden="1" customWidth="1"/>
    <col min="6397" max="6397" width="11" style="4" customWidth="1"/>
    <col min="6398" max="6407" width="13" style="4" customWidth="1"/>
    <col min="6408" max="6408" width="12.5703125" style="4" customWidth="1"/>
    <col min="6409" max="6409" width="11" style="4"/>
    <col min="6410" max="6410" width="17.28515625" style="4" bestFit="1" customWidth="1"/>
    <col min="6411" max="6599" width="11" style="4"/>
    <col min="6600" max="6600" width="2.5703125" style="4" customWidth="1"/>
    <col min="6601" max="6601" width="37.42578125" style="4" customWidth="1"/>
    <col min="6602" max="6627" width="0" style="4" hidden="1" customWidth="1"/>
    <col min="6628" max="6628" width="11.7109375" style="4" customWidth="1"/>
    <col min="6629" max="6639" width="0" style="4" hidden="1" customWidth="1"/>
    <col min="6640" max="6640" width="11.42578125" style="4" customWidth="1"/>
    <col min="6641" max="6647" width="0" style="4" hidden="1" customWidth="1"/>
    <col min="6648" max="6648" width="10.28515625" style="4" customWidth="1"/>
    <col min="6649" max="6652" width="0" style="4" hidden="1" customWidth="1"/>
    <col min="6653" max="6653" width="11" style="4" customWidth="1"/>
    <col min="6654" max="6663" width="13" style="4" customWidth="1"/>
    <col min="6664" max="6664" width="12.5703125" style="4" customWidth="1"/>
    <col min="6665" max="6665" width="11" style="4"/>
    <col min="6666" max="6666" width="17.28515625" style="4" bestFit="1" customWidth="1"/>
    <col min="6667" max="6855" width="11" style="4"/>
    <col min="6856" max="6856" width="2.5703125" style="4" customWidth="1"/>
    <col min="6857" max="6857" width="37.42578125" style="4" customWidth="1"/>
    <col min="6858" max="6883" width="0" style="4" hidden="1" customWidth="1"/>
    <col min="6884" max="6884" width="11.7109375" style="4" customWidth="1"/>
    <col min="6885" max="6895" width="0" style="4" hidden="1" customWidth="1"/>
    <col min="6896" max="6896" width="11.42578125" style="4" customWidth="1"/>
    <col min="6897" max="6903" width="0" style="4" hidden="1" customWidth="1"/>
    <col min="6904" max="6904" width="10.28515625" style="4" customWidth="1"/>
    <col min="6905" max="6908" width="0" style="4" hidden="1" customWidth="1"/>
    <col min="6909" max="6909" width="11" style="4" customWidth="1"/>
    <col min="6910" max="6919" width="13" style="4" customWidth="1"/>
    <col min="6920" max="6920" width="12.5703125" style="4" customWidth="1"/>
    <col min="6921" max="6921" width="11" style="4"/>
    <col min="6922" max="6922" width="17.28515625" style="4" bestFit="1" customWidth="1"/>
    <col min="6923" max="7111" width="11" style="4"/>
    <col min="7112" max="7112" width="2.5703125" style="4" customWidth="1"/>
    <col min="7113" max="7113" width="37.42578125" style="4" customWidth="1"/>
    <col min="7114" max="7139" width="0" style="4" hidden="1" customWidth="1"/>
    <col min="7140" max="7140" width="11.7109375" style="4" customWidth="1"/>
    <col min="7141" max="7151" width="0" style="4" hidden="1" customWidth="1"/>
    <col min="7152" max="7152" width="11.42578125" style="4" customWidth="1"/>
    <col min="7153" max="7159" width="0" style="4" hidden="1" customWidth="1"/>
    <col min="7160" max="7160" width="10.28515625" style="4" customWidth="1"/>
    <col min="7161" max="7164" width="0" style="4" hidden="1" customWidth="1"/>
    <col min="7165" max="7165" width="11" style="4" customWidth="1"/>
    <col min="7166" max="7175" width="13" style="4" customWidth="1"/>
    <col min="7176" max="7176" width="12.5703125" style="4" customWidth="1"/>
    <col min="7177" max="7177" width="11" style="4"/>
    <col min="7178" max="7178" width="17.28515625" style="4" bestFit="1" customWidth="1"/>
    <col min="7179" max="7367" width="11" style="4"/>
    <col min="7368" max="7368" width="2.5703125" style="4" customWidth="1"/>
    <col min="7369" max="7369" width="37.42578125" style="4" customWidth="1"/>
    <col min="7370" max="7395" width="0" style="4" hidden="1" customWidth="1"/>
    <col min="7396" max="7396" width="11.7109375" style="4" customWidth="1"/>
    <col min="7397" max="7407" width="0" style="4" hidden="1" customWidth="1"/>
    <col min="7408" max="7408" width="11.42578125" style="4" customWidth="1"/>
    <col min="7409" max="7415" width="0" style="4" hidden="1" customWidth="1"/>
    <col min="7416" max="7416" width="10.28515625" style="4" customWidth="1"/>
    <col min="7417" max="7420" width="0" style="4" hidden="1" customWidth="1"/>
    <col min="7421" max="7421" width="11" style="4" customWidth="1"/>
    <col min="7422" max="7431" width="13" style="4" customWidth="1"/>
    <col min="7432" max="7432" width="12.5703125" style="4" customWidth="1"/>
    <col min="7433" max="7433" width="11" style="4"/>
    <col min="7434" max="7434" width="17.28515625" style="4" bestFit="1" customWidth="1"/>
    <col min="7435" max="7623" width="11" style="4"/>
    <col min="7624" max="7624" width="2.5703125" style="4" customWidth="1"/>
    <col min="7625" max="7625" width="37.42578125" style="4" customWidth="1"/>
    <col min="7626" max="7651" width="0" style="4" hidden="1" customWidth="1"/>
    <col min="7652" max="7652" width="11.7109375" style="4" customWidth="1"/>
    <col min="7653" max="7663" width="0" style="4" hidden="1" customWidth="1"/>
    <col min="7664" max="7664" width="11.42578125" style="4" customWidth="1"/>
    <col min="7665" max="7671" width="0" style="4" hidden="1" customWidth="1"/>
    <col min="7672" max="7672" width="10.28515625" style="4" customWidth="1"/>
    <col min="7673" max="7676" width="0" style="4" hidden="1" customWidth="1"/>
    <col min="7677" max="7677" width="11" style="4" customWidth="1"/>
    <col min="7678" max="7687" width="13" style="4" customWidth="1"/>
    <col min="7688" max="7688" width="12.5703125" style="4" customWidth="1"/>
    <col min="7689" max="7689" width="11" style="4"/>
    <col min="7690" max="7690" width="17.28515625" style="4" bestFit="1" customWidth="1"/>
    <col min="7691" max="7879" width="11" style="4"/>
    <col min="7880" max="7880" width="2.5703125" style="4" customWidth="1"/>
    <col min="7881" max="7881" width="37.42578125" style="4" customWidth="1"/>
    <col min="7882" max="7907" width="0" style="4" hidden="1" customWidth="1"/>
    <col min="7908" max="7908" width="11.7109375" style="4" customWidth="1"/>
    <col min="7909" max="7919" width="0" style="4" hidden="1" customWidth="1"/>
    <col min="7920" max="7920" width="11.42578125" style="4" customWidth="1"/>
    <col min="7921" max="7927" width="0" style="4" hidden="1" customWidth="1"/>
    <col min="7928" max="7928" width="10.28515625" style="4" customWidth="1"/>
    <col min="7929" max="7932" width="0" style="4" hidden="1" customWidth="1"/>
    <col min="7933" max="7933" width="11" style="4" customWidth="1"/>
    <col min="7934" max="7943" width="13" style="4" customWidth="1"/>
    <col min="7944" max="7944" width="12.5703125" style="4" customWidth="1"/>
    <col min="7945" max="7945" width="11" style="4"/>
    <col min="7946" max="7946" width="17.28515625" style="4" bestFit="1" customWidth="1"/>
    <col min="7947" max="8135" width="11" style="4"/>
    <col min="8136" max="8136" width="2.5703125" style="4" customWidth="1"/>
    <col min="8137" max="8137" width="37.42578125" style="4" customWidth="1"/>
    <col min="8138" max="8163" width="0" style="4" hidden="1" customWidth="1"/>
    <col min="8164" max="8164" width="11.7109375" style="4" customWidth="1"/>
    <col min="8165" max="8175" width="0" style="4" hidden="1" customWidth="1"/>
    <col min="8176" max="8176" width="11.42578125" style="4" customWidth="1"/>
    <col min="8177" max="8183" width="0" style="4" hidden="1" customWidth="1"/>
    <col min="8184" max="8184" width="10.28515625" style="4" customWidth="1"/>
    <col min="8185" max="8188" width="0" style="4" hidden="1" customWidth="1"/>
    <col min="8189" max="8189" width="11" style="4" customWidth="1"/>
    <col min="8190" max="8199" width="13" style="4" customWidth="1"/>
    <col min="8200" max="8200" width="12.5703125" style="4" customWidth="1"/>
    <col min="8201" max="8201" width="11" style="4"/>
    <col min="8202" max="8202" width="17.28515625" style="4" bestFit="1" customWidth="1"/>
    <col min="8203" max="8391" width="11" style="4"/>
    <col min="8392" max="8392" width="2.5703125" style="4" customWidth="1"/>
    <col min="8393" max="8393" width="37.42578125" style="4" customWidth="1"/>
    <col min="8394" max="8419" width="0" style="4" hidden="1" customWidth="1"/>
    <col min="8420" max="8420" width="11.7109375" style="4" customWidth="1"/>
    <col min="8421" max="8431" width="0" style="4" hidden="1" customWidth="1"/>
    <col min="8432" max="8432" width="11.42578125" style="4" customWidth="1"/>
    <col min="8433" max="8439" width="0" style="4" hidden="1" customWidth="1"/>
    <col min="8440" max="8440" width="10.28515625" style="4" customWidth="1"/>
    <col min="8441" max="8444" width="0" style="4" hidden="1" customWidth="1"/>
    <col min="8445" max="8445" width="11" style="4" customWidth="1"/>
    <col min="8446" max="8455" width="13" style="4" customWidth="1"/>
    <col min="8456" max="8456" width="12.5703125" style="4" customWidth="1"/>
    <col min="8457" max="8457" width="11" style="4"/>
    <col min="8458" max="8458" width="17.28515625" style="4" bestFit="1" customWidth="1"/>
    <col min="8459" max="8647" width="11" style="4"/>
    <col min="8648" max="8648" width="2.5703125" style="4" customWidth="1"/>
    <col min="8649" max="8649" width="37.42578125" style="4" customWidth="1"/>
    <col min="8650" max="8675" width="0" style="4" hidden="1" customWidth="1"/>
    <col min="8676" max="8676" width="11.7109375" style="4" customWidth="1"/>
    <col min="8677" max="8687" width="0" style="4" hidden="1" customWidth="1"/>
    <col min="8688" max="8688" width="11.42578125" style="4" customWidth="1"/>
    <col min="8689" max="8695" width="0" style="4" hidden="1" customWidth="1"/>
    <col min="8696" max="8696" width="10.28515625" style="4" customWidth="1"/>
    <col min="8697" max="8700" width="0" style="4" hidden="1" customWidth="1"/>
    <col min="8701" max="8701" width="11" style="4" customWidth="1"/>
    <col min="8702" max="8711" width="13" style="4" customWidth="1"/>
    <col min="8712" max="8712" width="12.5703125" style="4" customWidth="1"/>
    <col min="8713" max="8713" width="11" style="4"/>
    <col min="8714" max="8714" width="17.28515625" style="4" bestFit="1" customWidth="1"/>
    <col min="8715" max="8903" width="11" style="4"/>
    <col min="8904" max="8904" width="2.5703125" style="4" customWidth="1"/>
    <col min="8905" max="8905" width="37.42578125" style="4" customWidth="1"/>
    <col min="8906" max="8931" width="0" style="4" hidden="1" customWidth="1"/>
    <col min="8932" max="8932" width="11.7109375" style="4" customWidth="1"/>
    <col min="8933" max="8943" width="0" style="4" hidden="1" customWidth="1"/>
    <col min="8944" max="8944" width="11.42578125" style="4" customWidth="1"/>
    <col min="8945" max="8951" width="0" style="4" hidden="1" customWidth="1"/>
    <col min="8952" max="8952" width="10.28515625" style="4" customWidth="1"/>
    <col min="8953" max="8956" width="0" style="4" hidden="1" customWidth="1"/>
    <col min="8957" max="8957" width="11" style="4" customWidth="1"/>
    <col min="8958" max="8967" width="13" style="4" customWidth="1"/>
    <col min="8968" max="8968" width="12.5703125" style="4" customWidth="1"/>
    <col min="8969" max="8969" width="11" style="4"/>
    <col min="8970" max="8970" width="17.28515625" style="4" bestFit="1" customWidth="1"/>
    <col min="8971" max="9159" width="11" style="4"/>
    <col min="9160" max="9160" width="2.5703125" style="4" customWidth="1"/>
    <col min="9161" max="9161" width="37.42578125" style="4" customWidth="1"/>
    <col min="9162" max="9187" width="0" style="4" hidden="1" customWidth="1"/>
    <col min="9188" max="9188" width="11.7109375" style="4" customWidth="1"/>
    <col min="9189" max="9199" width="0" style="4" hidden="1" customWidth="1"/>
    <col min="9200" max="9200" width="11.42578125" style="4" customWidth="1"/>
    <col min="9201" max="9207" width="0" style="4" hidden="1" customWidth="1"/>
    <col min="9208" max="9208" width="10.28515625" style="4" customWidth="1"/>
    <col min="9209" max="9212" width="0" style="4" hidden="1" customWidth="1"/>
    <col min="9213" max="9213" width="11" style="4" customWidth="1"/>
    <col min="9214" max="9223" width="13" style="4" customWidth="1"/>
    <col min="9224" max="9224" width="12.5703125" style="4" customWidth="1"/>
    <col min="9225" max="9225" width="11" style="4"/>
    <col min="9226" max="9226" width="17.28515625" style="4" bestFit="1" customWidth="1"/>
    <col min="9227" max="9415" width="11" style="4"/>
    <col min="9416" max="9416" width="2.5703125" style="4" customWidth="1"/>
    <col min="9417" max="9417" width="37.42578125" style="4" customWidth="1"/>
    <col min="9418" max="9443" width="0" style="4" hidden="1" customWidth="1"/>
    <col min="9444" max="9444" width="11.7109375" style="4" customWidth="1"/>
    <col min="9445" max="9455" width="0" style="4" hidden="1" customWidth="1"/>
    <col min="9456" max="9456" width="11.42578125" style="4" customWidth="1"/>
    <col min="9457" max="9463" width="0" style="4" hidden="1" customWidth="1"/>
    <col min="9464" max="9464" width="10.28515625" style="4" customWidth="1"/>
    <col min="9465" max="9468" width="0" style="4" hidden="1" customWidth="1"/>
    <col min="9469" max="9469" width="11" style="4" customWidth="1"/>
    <col min="9470" max="9479" width="13" style="4" customWidth="1"/>
    <col min="9480" max="9480" width="12.5703125" style="4" customWidth="1"/>
    <col min="9481" max="9481" width="11" style="4"/>
    <col min="9482" max="9482" width="17.28515625" style="4" bestFit="1" customWidth="1"/>
    <col min="9483" max="9671" width="11" style="4"/>
    <col min="9672" max="9672" width="2.5703125" style="4" customWidth="1"/>
    <col min="9673" max="9673" width="37.42578125" style="4" customWidth="1"/>
    <col min="9674" max="9699" width="0" style="4" hidden="1" customWidth="1"/>
    <col min="9700" max="9700" width="11.7109375" style="4" customWidth="1"/>
    <col min="9701" max="9711" width="0" style="4" hidden="1" customWidth="1"/>
    <col min="9712" max="9712" width="11.42578125" style="4" customWidth="1"/>
    <col min="9713" max="9719" width="0" style="4" hidden="1" customWidth="1"/>
    <col min="9720" max="9720" width="10.28515625" style="4" customWidth="1"/>
    <col min="9721" max="9724" width="0" style="4" hidden="1" customWidth="1"/>
    <col min="9725" max="9725" width="11" style="4" customWidth="1"/>
    <col min="9726" max="9735" width="13" style="4" customWidth="1"/>
    <col min="9736" max="9736" width="12.5703125" style="4" customWidth="1"/>
    <col min="9737" max="9737" width="11" style="4"/>
    <col min="9738" max="9738" width="17.28515625" style="4" bestFit="1" customWidth="1"/>
    <col min="9739" max="9927" width="11" style="4"/>
    <col min="9928" max="9928" width="2.5703125" style="4" customWidth="1"/>
    <col min="9929" max="9929" width="37.42578125" style="4" customWidth="1"/>
    <col min="9930" max="9955" width="0" style="4" hidden="1" customWidth="1"/>
    <col min="9956" max="9956" width="11.7109375" style="4" customWidth="1"/>
    <col min="9957" max="9967" width="0" style="4" hidden="1" customWidth="1"/>
    <col min="9968" max="9968" width="11.42578125" style="4" customWidth="1"/>
    <col min="9969" max="9975" width="0" style="4" hidden="1" customWidth="1"/>
    <col min="9976" max="9976" width="10.28515625" style="4" customWidth="1"/>
    <col min="9977" max="9980" width="0" style="4" hidden="1" customWidth="1"/>
    <col min="9981" max="9981" width="11" style="4" customWidth="1"/>
    <col min="9982" max="9991" width="13" style="4" customWidth="1"/>
    <col min="9992" max="9992" width="12.5703125" style="4" customWidth="1"/>
    <col min="9993" max="9993" width="11" style="4"/>
    <col min="9994" max="9994" width="17.28515625" style="4" bestFit="1" customWidth="1"/>
    <col min="9995" max="10183" width="11" style="4"/>
    <col min="10184" max="10184" width="2.5703125" style="4" customWidth="1"/>
    <col min="10185" max="10185" width="37.42578125" style="4" customWidth="1"/>
    <col min="10186" max="10211" width="0" style="4" hidden="1" customWidth="1"/>
    <col min="10212" max="10212" width="11.7109375" style="4" customWidth="1"/>
    <col min="10213" max="10223" width="0" style="4" hidden="1" customWidth="1"/>
    <col min="10224" max="10224" width="11.42578125" style="4" customWidth="1"/>
    <col min="10225" max="10231" width="0" style="4" hidden="1" customWidth="1"/>
    <col min="10232" max="10232" width="10.28515625" style="4" customWidth="1"/>
    <col min="10233" max="10236" width="0" style="4" hidden="1" customWidth="1"/>
    <col min="10237" max="10237" width="11" style="4" customWidth="1"/>
    <col min="10238" max="10247" width="13" style="4" customWidth="1"/>
    <col min="10248" max="10248" width="12.5703125" style="4" customWidth="1"/>
    <col min="10249" max="10249" width="11" style="4"/>
    <col min="10250" max="10250" width="17.28515625" style="4" bestFit="1" customWidth="1"/>
    <col min="10251" max="10439" width="11" style="4"/>
    <col min="10440" max="10440" width="2.5703125" style="4" customWidth="1"/>
    <col min="10441" max="10441" width="37.42578125" style="4" customWidth="1"/>
    <col min="10442" max="10467" width="0" style="4" hidden="1" customWidth="1"/>
    <col min="10468" max="10468" width="11.7109375" style="4" customWidth="1"/>
    <col min="10469" max="10479" width="0" style="4" hidden="1" customWidth="1"/>
    <col min="10480" max="10480" width="11.42578125" style="4" customWidth="1"/>
    <col min="10481" max="10487" width="0" style="4" hidden="1" customWidth="1"/>
    <col min="10488" max="10488" width="10.28515625" style="4" customWidth="1"/>
    <col min="10489" max="10492" width="0" style="4" hidden="1" customWidth="1"/>
    <col min="10493" max="10493" width="11" style="4" customWidth="1"/>
    <col min="10494" max="10503" width="13" style="4" customWidth="1"/>
    <col min="10504" max="10504" width="12.5703125" style="4" customWidth="1"/>
    <col min="10505" max="10505" width="11" style="4"/>
    <col min="10506" max="10506" width="17.28515625" style="4" bestFit="1" customWidth="1"/>
    <col min="10507" max="10695" width="11" style="4"/>
    <col min="10696" max="10696" width="2.5703125" style="4" customWidth="1"/>
    <col min="10697" max="10697" width="37.42578125" style="4" customWidth="1"/>
    <col min="10698" max="10723" width="0" style="4" hidden="1" customWidth="1"/>
    <col min="10724" max="10724" width="11.7109375" style="4" customWidth="1"/>
    <col min="10725" max="10735" width="0" style="4" hidden="1" customWidth="1"/>
    <col min="10736" max="10736" width="11.42578125" style="4" customWidth="1"/>
    <col min="10737" max="10743" width="0" style="4" hidden="1" customWidth="1"/>
    <col min="10744" max="10744" width="10.28515625" style="4" customWidth="1"/>
    <col min="10745" max="10748" width="0" style="4" hidden="1" customWidth="1"/>
    <col min="10749" max="10749" width="11" style="4" customWidth="1"/>
    <col min="10750" max="10759" width="13" style="4" customWidth="1"/>
    <col min="10760" max="10760" width="12.5703125" style="4" customWidth="1"/>
    <col min="10761" max="10761" width="11" style="4"/>
    <col min="10762" max="10762" width="17.28515625" style="4" bestFit="1" customWidth="1"/>
    <col min="10763" max="10951" width="11" style="4"/>
    <col min="10952" max="10952" width="2.5703125" style="4" customWidth="1"/>
    <col min="10953" max="10953" width="37.42578125" style="4" customWidth="1"/>
    <col min="10954" max="10979" width="0" style="4" hidden="1" customWidth="1"/>
    <col min="10980" max="10980" width="11.7109375" style="4" customWidth="1"/>
    <col min="10981" max="10991" width="0" style="4" hidden="1" customWidth="1"/>
    <col min="10992" max="10992" width="11.42578125" style="4" customWidth="1"/>
    <col min="10993" max="10999" width="0" style="4" hidden="1" customWidth="1"/>
    <col min="11000" max="11000" width="10.28515625" style="4" customWidth="1"/>
    <col min="11001" max="11004" width="0" style="4" hidden="1" customWidth="1"/>
    <col min="11005" max="11005" width="11" style="4" customWidth="1"/>
    <col min="11006" max="11015" width="13" style="4" customWidth="1"/>
    <col min="11016" max="11016" width="12.5703125" style="4" customWidth="1"/>
    <col min="11017" max="11017" width="11" style="4"/>
    <col min="11018" max="11018" width="17.28515625" style="4" bestFit="1" customWidth="1"/>
    <col min="11019" max="11207" width="11" style="4"/>
    <col min="11208" max="11208" width="2.5703125" style="4" customWidth="1"/>
    <col min="11209" max="11209" width="37.42578125" style="4" customWidth="1"/>
    <col min="11210" max="11235" width="0" style="4" hidden="1" customWidth="1"/>
    <col min="11236" max="11236" width="11.7109375" style="4" customWidth="1"/>
    <col min="11237" max="11247" width="0" style="4" hidden="1" customWidth="1"/>
    <col min="11248" max="11248" width="11.42578125" style="4" customWidth="1"/>
    <col min="11249" max="11255" width="0" style="4" hidden="1" customWidth="1"/>
    <col min="11256" max="11256" width="10.28515625" style="4" customWidth="1"/>
    <col min="11257" max="11260" width="0" style="4" hidden="1" customWidth="1"/>
    <col min="11261" max="11261" width="11" style="4" customWidth="1"/>
    <col min="11262" max="11271" width="13" style="4" customWidth="1"/>
    <col min="11272" max="11272" width="12.5703125" style="4" customWidth="1"/>
    <col min="11273" max="11273" width="11" style="4"/>
    <col min="11274" max="11274" width="17.28515625" style="4" bestFit="1" customWidth="1"/>
    <col min="11275" max="11463" width="11" style="4"/>
    <col min="11464" max="11464" width="2.5703125" style="4" customWidth="1"/>
    <col min="11465" max="11465" width="37.42578125" style="4" customWidth="1"/>
    <col min="11466" max="11491" width="0" style="4" hidden="1" customWidth="1"/>
    <col min="11492" max="11492" width="11.7109375" style="4" customWidth="1"/>
    <col min="11493" max="11503" width="0" style="4" hidden="1" customWidth="1"/>
    <col min="11504" max="11504" width="11.42578125" style="4" customWidth="1"/>
    <col min="11505" max="11511" width="0" style="4" hidden="1" customWidth="1"/>
    <col min="11512" max="11512" width="10.28515625" style="4" customWidth="1"/>
    <col min="11513" max="11516" width="0" style="4" hidden="1" customWidth="1"/>
    <col min="11517" max="11517" width="11" style="4" customWidth="1"/>
    <col min="11518" max="11527" width="13" style="4" customWidth="1"/>
    <col min="11528" max="11528" width="12.5703125" style="4" customWidth="1"/>
    <col min="11529" max="11529" width="11" style="4"/>
    <col min="11530" max="11530" width="17.28515625" style="4" bestFit="1" customWidth="1"/>
    <col min="11531" max="11719" width="11" style="4"/>
    <col min="11720" max="11720" width="2.5703125" style="4" customWidth="1"/>
    <col min="11721" max="11721" width="37.42578125" style="4" customWidth="1"/>
    <col min="11722" max="11747" width="0" style="4" hidden="1" customWidth="1"/>
    <col min="11748" max="11748" width="11.7109375" style="4" customWidth="1"/>
    <col min="11749" max="11759" width="0" style="4" hidden="1" customWidth="1"/>
    <col min="11760" max="11760" width="11.42578125" style="4" customWidth="1"/>
    <col min="11761" max="11767" width="0" style="4" hidden="1" customWidth="1"/>
    <col min="11768" max="11768" width="10.28515625" style="4" customWidth="1"/>
    <col min="11769" max="11772" width="0" style="4" hidden="1" customWidth="1"/>
    <col min="11773" max="11773" width="11" style="4" customWidth="1"/>
    <col min="11774" max="11783" width="13" style="4" customWidth="1"/>
    <col min="11784" max="11784" width="12.5703125" style="4" customWidth="1"/>
    <col min="11785" max="11785" width="11" style="4"/>
    <col min="11786" max="11786" width="17.28515625" style="4" bestFit="1" customWidth="1"/>
    <col min="11787" max="11975" width="11" style="4"/>
    <col min="11976" max="11976" width="2.5703125" style="4" customWidth="1"/>
    <col min="11977" max="11977" width="37.42578125" style="4" customWidth="1"/>
    <col min="11978" max="12003" width="0" style="4" hidden="1" customWidth="1"/>
    <col min="12004" max="12004" width="11.7109375" style="4" customWidth="1"/>
    <col min="12005" max="12015" width="0" style="4" hidden="1" customWidth="1"/>
    <col min="12016" max="12016" width="11.42578125" style="4" customWidth="1"/>
    <col min="12017" max="12023" width="0" style="4" hidden="1" customWidth="1"/>
    <col min="12024" max="12024" width="10.28515625" style="4" customWidth="1"/>
    <col min="12025" max="12028" width="0" style="4" hidden="1" customWidth="1"/>
    <col min="12029" max="12029" width="11" style="4" customWidth="1"/>
    <col min="12030" max="12039" width="13" style="4" customWidth="1"/>
    <col min="12040" max="12040" width="12.5703125" style="4" customWidth="1"/>
    <col min="12041" max="12041" width="11" style="4"/>
    <col min="12042" max="12042" width="17.28515625" style="4" bestFit="1" customWidth="1"/>
    <col min="12043" max="12231" width="11" style="4"/>
    <col min="12232" max="12232" width="2.5703125" style="4" customWidth="1"/>
    <col min="12233" max="12233" width="37.42578125" style="4" customWidth="1"/>
    <col min="12234" max="12259" width="0" style="4" hidden="1" customWidth="1"/>
    <col min="12260" max="12260" width="11.7109375" style="4" customWidth="1"/>
    <col min="12261" max="12271" width="0" style="4" hidden="1" customWidth="1"/>
    <col min="12272" max="12272" width="11.42578125" style="4" customWidth="1"/>
    <col min="12273" max="12279" width="0" style="4" hidden="1" customWidth="1"/>
    <col min="12280" max="12280" width="10.28515625" style="4" customWidth="1"/>
    <col min="12281" max="12284" width="0" style="4" hidden="1" customWidth="1"/>
    <col min="12285" max="12285" width="11" style="4" customWidth="1"/>
    <col min="12286" max="12295" width="13" style="4" customWidth="1"/>
    <col min="12296" max="12296" width="12.5703125" style="4" customWidth="1"/>
    <col min="12297" max="12297" width="11" style="4"/>
    <col min="12298" max="12298" width="17.28515625" style="4" bestFit="1" customWidth="1"/>
    <col min="12299" max="12487" width="11" style="4"/>
    <col min="12488" max="12488" width="2.5703125" style="4" customWidth="1"/>
    <col min="12489" max="12489" width="37.42578125" style="4" customWidth="1"/>
    <col min="12490" max="12515" width="0" style="4" hidden="1" customWidth="1"/>
    <col min="12516" max="12516" width="11.7109375" style="4" customWidth="1"/>
    <col min="12517" max="12527" width="0" style="4" hidden="1" customWidth="1"/>
    <col min="12528" max="12528" width="11.42578125" style="4" customWidth="1"/>
    <col min="12529" max="12535" width="0" style="4" hidden="1" customWidth="1"/>
    <col min="12536" max="12536" width="10.28515625" style="4" customWidth="1"/>
    <col min="12537" max="12540" width="0" style="4" hidden="1" customWidth="1"/>
    <col min="12541" max="12541" width="11" style="4" customWidth="1"/>
    <col min="12542" max="12551" width="13" style="4" customWidth="1"/>
    <col min="12552" max="12552" width="12.5703125" style="4" customWidth="1"/>
    <col min="12553" max="12553" width="11" style="4"/>
    <col min="12554" max="12554" width="17.28515625" style="4" bestFit="1" customWidth="1"/>
    <col min="12555" max="12743" width="11" style="4"/>
    <col min="12744" max="12744" width="2.5703125" style="4" customWidth="1"/>
    <col min="12745" max="12745" width="37.42578125" style="4" customWidth="1"/>
    <col min="12746" max="12771" width="0" style="4" hidden="1" customWidth="1"/>
    <col min="12772" max="12772" width="11.7109375" style="4" customWidth="1"/>
    <col min="12773" max="12783" width="0" style="4" hidden="1" customWidth="1"/>
    <col min="12784" max="12784" width="11.42578125" style="4" customWidth="1"/>
    <col min="12785" max="12791" width="0" style="4" hidden="1" customWidth="1"/>
    <col min="12792" max="12792" width="10.28515625" style="4" customWidth="1"/>
    <col min="12793" max="12796" width="0" style="4" hidden="1" customWidth="1"/>
    <col min="12797" max="12797" width="11" style="4" customWidth="1"/>
    <col min="12798" max="12807" width="13" style="4" customWidth="1"/>
    <col min="12808" max="12808" width="12.5703125" style="4" customWidth="1"/>
    <col min="12809" max="12809" width="11" style="4"/>
    <col min="12810" max="12810" width="17.28515625" style="4" bestFit="1" customWidth="1"/>
    <col min="12811" max="12999" width="11" style="4"/>
    <col min="13000" max="13000" width="2.5703125" style="4" customWidth="1"/>
    <col min="13001" max="13001" width="37.42578125" style="4" customWidth="1"/>
    <col min="13002" max="13027" width="0" style="4" hidden="1" customWidth="1"/>
    <col min="13028" max="13028" width="11.7109375" style="4" customWidth="1"/>
    <col min="13029" max="13039" width="0" style="4" hidden="1" customWidth="1"/>
    <col min="13040" max="13040" width="11.42578125" style="4" customWidth="1"/>
    <col min="13041" max="13047" width="0" style="4" hidden="1" customWidth="1"/>
    <col min="13048" max="13048" width="10.28515625" style="4" customWidth="1"/>
    <col min="13049" max="13052" width="0" style="4" hidden="1" customWidth="1"/>
    <col min="13053" max="13053" width="11" style="4" customWidth="1"/>
    <col min="13054" max="13063" width="13" style="4" customWidth="1"/>
    <col min="13064" max="13064" width="12.5703125" style="4" customWidth="1"/>
    <col min="13065" max="13065" width="11" style="4"/>
    <col min="13066" max="13066" width="17.28515625" style="4" bestFit="1" customWidth="1"/>
    <col min="13067" max="13255" width="11" style="4"/>
    <col min="13256" max="13256" width="2.5703125" style="4" customWidth="1"/>
    <col min="13257" max="13257" width="37.42578125" style="4" customWidth="1"/>
    <col min="13258" max="13283" width="0" style="4" hidden="1" customWidth="1"/>
    <col min="13284" max="13284" width="11.7109375" style="4" customWidth="1"/>
    <col min="13285" max="13295" width="0" style="4" hidden="1" customWidth="1"/>
    <col min="13296" max="13296" width="11.42578125" style="4" customWidth="1"/>
    <col min="13297" max="13303" width="0" style="4" hidden="1" customWidth="1"/>
    <col min="13304" max="13304" width="10.28515625" style="4" customWidth="1"/>
    <col min="13305" max="13308" width="0" style="4" hidden="1" customWidth="1"/>
    <col min="13309" max="13309" width="11" style="4" customWidth="1"/>
    <col min="13310" max="13319" width="13" style="4" customWidth="1"/>
    <col min="13320" max="13320" width="12.5703125" style="4" customWidth="1"/>
    <col min="13321" max="13321" width="11" style="4"/>
    <col min="13322" max="13322" width="17.28515625" style="4" bestFit="1" customWidth="1"/>
    <col min="13323" max="13511" width="11" style="4"/>
    <col min="13512" max="13512" width="2.5703125" style="4" customWidth="1"/>
    <col min="13513" max="13513" width="37.42578125" style="4" customWidth="1"/>
    <col min="13514" max="13539" width="0" style="4" hidden="1" customWidth="1"/>
    <col min="13540" max="13540" width="11.7109375" style="4" customWidth="1"/>
    <col min="13541" max="13551" width="0" style="4" hidden="1" customWidth="1"/>
    <col min="13552" max="13552" width="11.42578125" style="4" customWidth="1"/>
    <col min="13553" max="13559" width="0" style="4" hidden="1" customWidth="1"/>
    <col min="13560" max="13560" width="10.28515625" style="4" customWidth="1"/>
    <col min="13561" max="13564" width="0" style="4" hidden="1" customWidth="1"/>
    <col min="13565" max="13565" width="11" style="4" customWidth="1"/>
    <col min="13566" max="13575" width="13" style="4" customWidth="1"/>
    <col min="13576" max="13576" width="12.5703125" style="4" customWidth="1"/>
    <col min="13577" max="13577" width="11" style="4"/>
    <col min="13578" max="13578" width="17.28515625" style="4" bestFit="1" customWidth="1"/>
    <col min="13579" max="13767" width="11" style="4"/>
    <col min="13768" max="13768" width="2.5703125" style="4" customWidth="1"/>
    <col min="13769" max="13769" width="37.42578125" style="4" customWidth="1"/>
    <col min="13770" max="13795" width="0" style="4" hidden="1" customWidth="1"/>
    <col min="13796" max="13796" width="11.7109375" style="4" customWidth="1"/>
    <col min="13797" max="13807" width="0" style="4" hidden="1" customWidth="1"/>
    <col min="13808" max="13808" width="11.42578125" style="4" customWidth="1"/>
    <col min="13809" max="13815" width="0" style="4" hidden="1" customWidth="1"/>
    <col min="13816" max="13816" width="10.28515625" style="4" customWidth="1"/>
    <col min="13817" max="13820" width="0" style="4" hidden="1" customWidth="1"/>
    <col min="13821" max="13821" width="11" style="4" customWidth="1"/>
    <col min="13822" max="13831" width="13" style="4" customWidth="1"/>
    <col min="13832" max="13832" width="12.5703125" style="4" customWidth="1"/>
    <col min="13833" max="13833" width="11" style="4"/>
    <col min="13834" max="13834" width="17.28515625" style="4" bestFit="1" customWidth="1"/>
    <col min="13835" max="14023" width="11" style="4"/>
    <col min="14024" max="14024" width="2.5703125" style="4" customWidth="1"/>
    <col min="14025" max="14025" width="37.42578125" style="4" customWidth="1"/>
    <col min="14026" max="14051" width="0" style="4" hidden="1" customWidth="1"/>
    <col min="14052" max="14052" width="11.7109375" style="4" customWidth="1"/>
    <col min="14053" max="14063" width="0" style="4" hidden="1" customWidth="1"/>
    <col min="14064" max="14064" width="11.42578125" style="4" customWidth="1"/>
    <col min="14065" max="14071" width="0" style="4" hidden="1" customWidth="1"/>
    <col min="14072" max="14072" width="10.28515625" style="4" customWidth="1"/>
    <col min="14073" max="14076" width="0" style="4" hidden="1" customWidth="1"/>
    <col min="14077" max="14077" width="11" style="4" customWidth="1"/>
    <col min="14078" max="14087" width="13" style="4" customWidth="1"/>
    <col min="14088" max="14088" width="12.5703125" style="4" customWidth="1"/>
    <col min="14089" max="14089" width="11" style="4"/>
    <col min="14090" max="14090" width="17.28515625" style="4" bestFit="1" customWidth="1"/>
    <col min="14091" max="14279" width="11" style="4"/>
    <col min="14280" max="14280" width="2.5703125" style="4" customWidth="1"/>
    <col min="14281" max="14281" width="37.42578125" style="4" customWidth="1"/>
    <col min="14282" max="14307" width="0" style="4" hidden="1" customWidth="1"/>
    <col min="14308" max="14308" width="11.7109375" style="4" customWidth="1"/>
    <col min="14309" max="14319" width="0" style="4" hidden="1" customWidth="1"/>
    <col min="14320" max="14320" width="11.42578125" style="4" customWidth="1"/>
    <col min="14321" max="14327" width="0" style="4" hidden="1" customWidth="1"/>
    <col min="14328" max="14328" width="10.28515625" style="4" customWidth="1"/>
    <col min="14329" max="14332" width="0" style="4" hidden="1" customWidth="1"/>
    <col min="14333" max="14333" width="11" style="4" customWidth="1"/>
    <col min="14334" max="14343" width="13" style="4" customWidth="1"/>
    <col min="14344" max="14344" width="12.5703125" style="4" customWidth="1"/>
    <col min="14345" max="14345" width="11" style="4"/>
    <col min="14346" max="14346" width="17.28515625" style="4" bestFit="1" customWidth="1"/>
    <col min="14347" max="14535" width="11" style="4"/>
    <col min="14536" max="14536" width="2.5703125" style="4" customWidth="1"/>
    <col min="14537" max="14537" width="37.42578125" style="4" customWidth="1"/>
    <col min="14538" max="14563" width="0" style="4" hidden="1" customWidth="1"/>
    <col min="14564" max="14564" width="11.7109375" style="4" customWidth="1"/>
    <col min="14565" max="14575" width="0" style="4" hidden="1" customWidth="1"/>
    <col min="14576" max="14576" width="11.42578125" style="4" customWidth="1"/>
    <col min="14577" max="14583" width="0" style="4" hidden="1" customWidth="1"/>
    <col min="14584" max="14584" width="10.28515625" style="4" customWidth="1"/>
    <col min="14585" max="14588" width="0" style="4" hidden="1" customWidth="1"/>
    <col min="14589" max="14589" width="11" style="4" customWidth="1"/>
    <col min="14590" max="14599" width="13" style="4" customWidth="1"/>
    <col min="14600" max="14600" width="12.5703125" style="4" customWidth="1"/>
    <col min="14601" max="14601" width="11" style="4"/>
    <col min="14602" max="14602" width="17.28515625" style="4" bestFit="1" customWidth="1"/>
    <col min="14603" max="14791" width="11" style="4"/>
    <col min="14792" max="14792" width="2.5703125" style="4" customWidth="1"/>
    <col min="14793" max="14793" width="37.42578125" style="4" customWidth="1"/>
    <col min="14794" max="14819" width="0" style="4" hidden="1" customWidth="1"/>
    <col min="14820" max="14820" width="11.7109375" style="4" customWidth="1"/>
    <col min="14821" max="14831" width="0" style="4" hidden="1" customWidth="1"/>
    <col min="14832" max="14832" width="11.42578125" style="4" customWidth="1"/>
    <col min="14833" max="14839" width="0" style="4" hidden="1" customWidth="1"/>
    <col min="14840" max="14840" width="10.28515625" style="4" customWidth="1"/>
    <col min="14841" max="14844" width="0" style="4" hidden="1" customWidth="1"/>
    <col min="14845" max="14845" width="11" style="4" customWidth="1"/>
    <col min="14846" max="14855" width="13" style="4" customWidth="1"/>
    <col min="14856" max="14856" width="12.5703125" style="4" customWidth="1"/>
    <col min="14857" max="14857" width="11" style="4"/>
    <col min="14858" max="14858" width="17.28515625" style="4" bestFit="1" customWidth="1"/>
    <col min="14859" max="15047" width="11" style="4"/>
    <col min="15048" max="15048" width="2.5703125" style="4" customWidth="1"/>
    <col min="15049" max="15049" width="37.42578125" style="4" customWidth="1"/>
    <col min="15050" max="15075" width="0" style="4" hidden="1" customWidth="1"/>
    <col min="15076" max="15076" width="11.7109375" style="4" customWidth="1"/>
    <col min="15077" max="15087" width="0" style="4" hidden="1" customWidth="1"/>
    <col min="15088" max="15088" width="11.42578125" style="4" customWidth="1"/>
    <col min="15089" max="15095" width="0" style="4" hidden="1" customWidth="1"/>
    <col min="15096" max="15096" width="10.28515625" style="4" customWidth="1"/>
    <col min="15097" max="15100" width="0" style="4" hidden="1" customWidth="1"/>
    <col min="15101" max="15101" width="11" style="4" customWidth="1"/>
    <col min="15102" max="15111" width="13" style="4" customWidth="1"/>
    <col min="15112" max="15112" width="12.5703125" style="4" customWidth="1"/>
    <col min="15113" max="15113" width="11" style="4"/>
    <col min="15114" max="15114" width="17.28515625" style="4" bestFit="1" customWidth="1"/>
    <col min="15115" max="15303" width="11" style="4"/>
    <col min="15304" max="15304" width="2.5703125" style="4" customWidth="1"/>
    <col min="15305" max="15305" width="37.42578125" style="4" customWidth="1"/>
    <col min="15306" max="15331" width="0" style="4" hidden="1" customWidth="1"/>
    <col min="15332" max="15332" width="11.7109375" style="4" customWidth="1"/>
    <col min="15333" max="15343" width="0" style="4" hidden="1" customWidth="1"/>
    <col min="15344" max="15344" width="11.42578125" style="4" customWidth="1"/>
    <col min="15345" max="15351" width="0" style="4" hidden="1" customWidth="1"/>
    <col min="15352" max="15352" width="10.28515625" style="4" customWidth="1"/>
    <col min="15353" max="15356" width="0" style="4" hidden="1" customWidth="1"/>
    <col min="15357" max="15357" width="11" style="4" customWidth="1"/>
    <col min="15358" max="15367" width="13" style="4" customWidth="1"/>
    <col min="15368" max="15368" width="12.5703125" style="4" customWidth="1"/>
    <col min="15369" max="15369" width="11" style="4"/>
    <col min="15370" max="15370" width="17.28515625" style="4" bestFit="1" customWidth="1"/>
    <col min="15371" max="15559" width="11" style="4"/>
    <col min="15560" max="15560" width="2.5703125" style="4" customWidth="1"/>
    <col min="15561" max="15561" width="37.42578125" style="4" customWidth="1"/>
    <col min="15562" max="15587" width="0" style="4" hidden="1" customWidth="1"/>
    <col min="15588" max="15588" width="11.7109375" style="4" customWidth="1"/>
    <col min="15589" max="15599" width="0" style="4" hidden="1" customWidth="1"/>
    <col min="15600" max="15600" width="11.42578125" style="4" customWidth="1"/>
    <col min="15601" max="15607" width="0" style="4" hidden="1" customWidth="1"/>
    <col min="15608" max="15608" width="10.28515625" style="4" customWidth="1"/>
    <col min="15609" max="15612" width="0" style="4" hidden="1" customWidth="1"/>
    <col min="15613" max="15613" width="11" style="4" customWidth="1"/>
    <col min="15614" max="15623" width="13" style="4" customWidth="1"/>
    <col min="15624" max="15624" width="12.5703125" style="4" customWidth="1"/>
    <col min="15625" max="15625" width="11" style="4"/>
    <col min="15626" max="15626" width="17.28515625" style="4" bestFit="1" customWidth="1"/>
    <col min="15627" max="15815" width="11" style="4"/>
    <col min="15816" max="15816" width="2.5703125" style="4" customWidth="1"/>
    <col min="15817" max="15817" width="37.42578125" style="4" customWidth="1"/>
    <col min="15818" max="15843" width="0" style="4" hidden="1" customWidth="1"/>
    <col min="15844" max="15844" width="11.7109375" style="4" customWidth="1"/>
    <col min="15845" max="15855" width="0" style="4" hidden="1" customWidth="1"/>
    <col min="15856" max="15856" width="11.42578125" style="4" customWidth="1"/>
    <col min="15857" max="15863" width="0" style="4" hidden="1" customWidth="1"/>
    <col min="15864" max="15864" width="10.28515625" style="4" customWidth="1"/>
    <col min="15865" max="15868" width="0" style="4" hidden="1" customWidth="1"/>
    <col min="15869" max="15869" width="11" style="4" customWidth="1"/>
    <col min="15870" max="15879" width="13" style="4" customWidth="1"/>
    <col min="15880" max="15880" width="12.5703125" style="4" customWidth="1"/>
    <col min="15881" max="15881" width="11" style="4"/>
    <col min="15882" max="15882" width="17.28515625" style="4" bestFit="1" customWidth="1"/>
    <col min="15883" max="16071" width="11" style="4"/>
    <col min="16072" max="16072" width="2.5703125" style="4" customWidth="1"/>
    <col min="16073" max="16073" width="37.42578125" style="4" customWidth="1"/>
    <col min="16074" max="16099" width="0" style="4" hidden="1" customWidth="1"/>
    <col min="16100" max="16100" width="11.7109375" style="4" customWidth="1"/>
    <col min="16101" max="16111" width="0" style="4" hidden="1" customWidth="1"/>
    <col min="16112" max="16112" width="11.42578125" style="4" customWidth="1"/>
    <col min="16113" max="16119" width="0" style="4" hidden="1" customWidth="1"/>
    <col min="16120" max="16120" width="10.28515625" style="4" customWidth="1"/>
    <col min="16121" max="16124" width="0" style="4" hidden="1" customWidth="1"/>
    <col min="16125" max="16125" width="11" style="4" customWidth="1"/>
    <col min="16126" max="16135" width="13" style="4" customWidth="1"/>
    <col min="16136" max="16136" width="12.5703125" style="4" customWidth="1"/>
    <col min="16137" max="16137" width="11" style="4"/>
    <col min="16138" max="16138" width="17.28515625" style="4" bestFit="1" customWidth="1"/>
    <col min="16139" max="16384" width="11" style="4"/>
  </cols>
  <sheetData>
    <row r="1" spans="1:10">
      <c r="A1" s="1727" t="s">
        <v>582</v>
      </c>
      <c r="B1" s="1727"/>
      <c r="C1" s="1727"/>
      <c r="D1" s="1727"/>
      <c r="E1" s="1727"/>
      <c r="F1" s="1727"/>
      <c r="G1" s="1727"/>
      <c r="H1" s="1727"/>
    </row>
    <row r="2" spans="1:10" ht="15.75">
      <c r="A2" s="1728" t="s">
        <v>67</v>
      </c>
      <c r="B2" s="1728"/>
      <c r="C2" s="1728"/>
      <c r="D2" s="1728"/>
      <c r="E2" s="1728"/>
      <c r="F2" s="1728"/>
      <c r="G2" s="1728"/>
      <c r="H2" s="1728"/>
    </row>
    <row r="3" spans="1:10" ht="14.25" thickBot="1">
      <c r="A3" s="1729" t="s">
        <v>43</v>
      </c>
      <c r="B3" s="1729"/>
      <c r="C3" s="1729"/>
      <c r="D3" s="1729"/>
      <c r="E3" s="1729"/>
      <c r="F3" s="1729"/>
      <c r="G3" s="1729"/>
      <c r="H3" s="1729"/>
    </row>
    <row r="4" spans="1:10" ht="20.25" customHeight="1" thickTop="1">
      <c r="A4" s="1725" t="s">
        <v>62</v>
      </c>
      <c r="B4" s="1723" t="s">
        <v>46</v>
      </c>
      <c r="C4" s="28">
        <v>2015</v>
      </c>
      <c r="D4" s="28">
        <v>2016</v>
      </c>
      <c r="E4" s="28">
        <v>2016</v>
      </c>
      <c r="F4" s="28">
        <v>2017</v>
      </c>
      <c r="G4" s="1719" t="s">
        <v>66</v>
      </c>
      <c r="H4" s="1720"/>
    </row>
    <row r="5" spans="1:10" s="5" customFormat="1" ht="15.75">
      <c r="A5" s="1726"/>
      <c r="B5" s="1724"/>
      <c r="C5" s="29" t="s">
        <v>45</v>
      </c>
      <c r="D5" s="30" t="s">
        <v>44</v>
      </c>
      <c r="E5" s="31" t="s">
        <v>64</v>
      </c>
      <c r="F5" s="30" t="s">
        <v>44</v>
      </c>
      <c r="G5" s="1721"/>
      <c r="H5" s="1722"/>
    </row>
    <row r="6" spans="1:10" s="9" customFormat="1" ht="15.75">
      <c r="A6" s="21">
        <v>1</v>
      </c>
      <c r="B6" s="6" t="s">
        <v>47</v>
      </c>
      <c r="C6" s="7">
        <f t="shared" ref="C6:E6" si="0">SUM(C7:C11)</f>
        <v>119858.10699999999</v>
      </c>
      <c r="D6" s="22">
        <f t="shared" si="0"/>
        <v>120059.10699999999</v>
      </c>
      <c r="E6" s="22">
        <f t="shared" si="0"/>
        <v>116059.10699999999</v>
      </c>
      <c r="F6" s="22">
        <f>SUM(F7:F11)</f>
        <v>121009.3</v>
      </c>
      <c r="G6" s="7">
        <f>D6-C6</f>
        <v>201</v>
      </c>
      <c r="H6" s="8">
        <f t="shared" ref="H6:H33" si="1">F6-E6</f>
        <v>4950.1930000000139</v>
      </c>
      <c r="J6" s="10"/>
    </row>
    <row r="7" spans="1:10" ht="15">
      <c r="A7" s="23"/>
      <c r="B7" s="11" t="s">
        <v>48</v>
      </c>
      <c r="C7" s="12">
        <v>17968.932000000001</v>
      </c>
      <c r="D7" s="12">
        <v>16099.932000000001</v>
      </c>
      <c r="E7" s="12">
        <v>16099.932000000001</v>
      </c>
      <c r="F7" s="12">
        <v>49817.4</v>
      </c>
      <c r="G7" s="12">
        <f t="shared" ref="G7:G39" si="2">D7-C7</f>
        <v>-1869</v>
      </c>
      <c r="H7" s="13">
        <f t="shared" si="1"/>
        <v>33717.468000000001</v>
      </c>
      <c r="J7" s="10"/>
    </row>
    <row r="8" spans="1:10" ht="15">
      <c r="A8" s="23"/>
      <c r="B8" s="11" t="s">
        <v>49</v>
      </c>
      <c r="C8" s="12">
        <v>100729.15</v>
      </c>
      <c r="D8" s="12">
        <v>97290.024999999994</v>
      </c>
      <c r="E8" s="12">
        <v>97899.524999999994</v>
      </c>
      <c r="F8" s="12">
        <v>70870.600000000006</v>
      </c>
      <c r="G8" s="12">
        <f t="shared" si="2"/>
        <v>-3439.125</v>
      </c>
      <c r="H8" s="13">
        <f t="shared" si="1"/>
        <v>-27028.924999999988</v>
      </c>
      <c r="I8" s="14"/>
      <c r="J8" s="10"/>
    </row>
    <row r="9" spans="1:10" ht="15">
      <c r="A9" s="23"/>
      <c r="B9" s="11" t="s">
        <v>50</v>
      </c>
      <c r="C9" s="12">
        <v>906.95</v>
      </c>
      <c r="D9" s="12">
        <v>954.4</v>
      </c>
      <c r="E9" s="12">
        <v>444.4</v>
      </c>
      <c r="F9" s="12">
        <v>251.3</v>
      </c>
      <c r="G9" s="12">
        <f t="shared" si="2"/>
        <v>47.449999999999932</v>
      </c>
      <c r="H9" s="13">
        <f t="shared" si="1"/>
        <v>-193.09999999999997</v>
      </c>
      <c r="I9" s="14"/>
      <c r="J9" s="10"/>
    </row>
    <row r="10" spans="1:10" ht="15">
      <c r="A10" s="23"/>
      <c r="B10" s="11" t="s">
        <v>51</v>
      </c>
      <c r="C10" s="12">
        <v>253.07499999999999</v>
      </c>
      <c r="D10" s="12">
        <v>216.5</v>
      </c>
      <c r="E10" s="12">
        <v>111.5</v>
      </c>
      <c r="F10" s="12">
        <v>70</v>
      </c>
      <c r="G10" s="12">
        <f t="shared" si="2"/>
        <v>-36.574999999999989</v>
      </c>
      <c r="H10" s="13">
        <f t="shared" si="1"/>
        <v>-41.5</v>
      </c>
      <c r="J10" s="10"/>
    </row>
    <row r="11" spans="1:10" ht="15">
      <c r="A11" s="23"/>
      <c r="B11" s="11" t="s">
        <v>52</v>
      </c>
      <c r="C11" s="12">
        <v>0</v>
      </c>
      <c r="D11" s="12">
        <v>5498.25</v>
      </c>
      <c r="E11" s="12">
        <v>1503.75</v>
      </c>
      <c r="F11" s="12"/>
      <c r="G11" s="12">
        <f t="shared" si="2"/>
        <v>5498.25</v>
      </c>
      <c r="H11" s="13">
        <f t="shared" si="1"/>
        <v>-1503.75</v>
      </c>
      <c r="J11" s="10"/>
    </row>
    <row r="12" spans="1:10" s="9" customFormat="1" ht="15.75">
      <c r="A12" s="21">
        <v>2</v>
      </c>
      <c r="B12" s="6" t="s">
        <v>53</v>
      </c>
      <c r="C12" s="7">
        <f t="shared" ref="C12:D12" si="3">SUM(C13:C17)</f>
        <v>57070</v>
      </c>
      <c r="D12" s="7">
        <f t="shared" si="3"/>
        <v>113819.99999999999</v>
      </c>
      <c r="E12" s="7">
        <f t="shared" ref="E12" si="4">SUM(E13:E17)</f>
        <v>108900.04999999999</v>
      </c>
      <c r="F12" s="7">
        <f>SUM(F13:F17)</f>
        <v>143900</v>
      </c>
      <c r="G12" s="7">
        <f t="shared" si="2"/>
        <v>56749.999999999985</v>
      </c>
      <c r="H12" s="8">
        <f t="shared" si="1"/>
        <v>34999.950000000012</v>
      </c>
      <c r="J12" s="10"/>
    </row>
    <row r="13" spans="1:10" ht="15">
      <c r="A13" s="23"/>
      <c r="B13" s="11" t="s">
        <v>48</v>
      </c>
      <c r="C13" s="12">
        <v>28.675000000000001</v>
      </c>
      <c r="D13" s="12">
        <v>0</v>
      </c>
      <c r="E13" s="12">
        <v>0</v>
      </c>
      <c r="F13" s="12">
        <v>8942</v>
      </c>
      <c r="G13" s="12">
        <f t="shared" si="2"/>
        <v>-28.675000000000001</v>
      </c>
      <c r="H13" s="13">
        <f t="shared" si="1"/>
        <v>8942</v>
      </c>
      <c r="J13" s="10"/>
    </row>
    <row r="14" spans="1:10" ht="15">
      <c r="A14" s="23"/>
      <c r="B14" s="11" t="s">
        <v>49</v>
      </c>
      <c r="C14" s="12">
        <v>35633.925000000003</v>
      </c>
      <c r="D14" s="12">
        <v>81208.5</v>
      </c>
      <c r="E14" s="12">
        <v>79063.5</v>
      </c>
      <c r="F14" s="12">
        <v>103878.3</v>
      </c>
      <c r="G14" s="12">
        <f t="shared" si="2"/>
        <v>45574.574999999997</v>
      </c>
      <c r="H14" s="13">
        <f t="shared" si="1"/>
        <v>24814.800000000003</v>
      </c>
      <c r="J14" s="10"/>
    </row>
    <row r="15" spans="1:10" ht="15">
      <c r="A15" s="23"/>
      <c r="B15" s="11" t="s">
        <v>50</v>
      </c>
      <c r="C15" s="12">
        <v>2180.875</v>
      </c>
      <c r="D15" s="12">
        <v>5138.6499999999996</v>
      </c>
      <c r="E15" s="12">
        <v>5116.7</v>
      </c>
      <c r="F15" s="12">
        <v>6186.7</v>
      </c>
      <c r="G15" s="12">
        <f t="shared" si="2"/>
        <v>2957.7749999999996</v>
      </c>
      <c r="H15" s="13">
        <f t="shared" si="1"/>
        <v>1070</v>
      </c>
      <c r="J15" s="10"/>
    </row>
    <row r="16" spans="1:10" ht="15">
      <c r="A16" s="23"/>
      <c r="B16" s="11" t="s">
        <v>51</v>
      </c>
      <c r="C16" s="12">
        <v>2793.875</v>
      </c>
      <c r="D16" s="12">
        <v>3776.5250000000001</v>
      </c>
      <c r="E16" s="12">
        <v>3733.5250000000001</v>
      </c>
      <c r="F16" s="12">
        <v>3878</v>
      </c>
      <c r="G16" s="12">
        <f t="shared" si="2"/>
        <v>982.65000000000009</v>
      </c>
      <c r="H16" s="13">
        <f t="shared" si="1"/>
        <v>144.47499999999991</v>
      </c>
      <c r="J16" s="10"/>
    </row>
    <row r="17" spans="1:10" ht="15">
      <c r="A17" s="23"/>
      <c r="B17" s="11" t="s">
        <v>54</v>
      </c>
      <c r="C17" s="12">
        <f>57070-C14-C15-C16-C13</f>
        <v>16432.649999999998</v>
      </c>
      <c r="D17" s="12">
        <f>14655.275+1205.875+5626.55+428.6+1449.125+3.1+327.8</f>
        <v>23696.324999999997</v>
      </c>
      <c r="E17" s="12">
        <f t="shared" ref="E17" si="5">13900.025+1205.875+4552.45+997.225+2.95+327.8</f>
        <v>20986.324999999997</v>
      </c>
      <c r="F17" s="12">
        <f>13900+1205.9+4566.2+997.2+3+342.7</f>
        <v>21015</v>
      </c>
      <c r="G17" s="12">
        <f t="shared" si="2"/>
        <v>7263.6749999999993</v>
      </c>
      <c r="H17" s="13">
        <f t="shared" si="1"/>
        <v>28.67500000000291</v>
      </c>
      <c r="J17" s="10"/>
    </row>
    <row r="18" spans="1:10" s="9" customFormat="1" ht="14.25" customHeight="1">
      <c r="A18" s="21">
        <v>3</v>
      </c>
      <c r="B18" s="6" t="s">
        <v>55</v>
      </c>
      <c r="C18" s="7">
        <f t="shared" ref="C18:E18" si="6">SUM(C19:C23)</f>
        <v>16586.48</v>
      </c>
      <c r="D18" s="7">
        <f t="shared" si="6"/>
        <v>11086.48</v>
      </c>
      <c r="E18" s="7">
        <f t="shared" si="6"/>
        <v>906.48</v>
      </c>
      <c r="F18" s="7">
        <f>SUM(F19:F23)</f>
        <v>906.5</v>
      </c>
      <c r="G18" s="7">
        <f t="shared" si="2"/>
        <v>-5500</v>
      </c>
      <c r="H18" s="8">
        <f t="shared" si="1"/>
        <v>1.999999999998181E-2</v>
      </c>
      <c r="J18" s="10"/>
    </row>
    <row r="19" spans="1:10" ht="15">
      <c r="A19" s="23"/>
      <c r="B19" s="11" t="s">
        <v>48</v>
      </c>
      <c r="C19" s="12">
        <v>21.37</v>
      </c>
      <c r="D19" s="12">
        <v>29.9</v>
      </c>
      <c r="E19" s="12">
        <v>1.3</v>
      </c>
      <c r="F19" s="12">
        <v>140.80000000000001</v>
      </c>
      <c r="G19" s="12">
        <f t="shared" si="2"/>
        <v>8.5299999999999976</v>
      </c>
      <c r="H19" s="13">
        <f t="shared" si="1"/>
        <v>139.5</v>
      </c>
      <c r="J19" s="10"/>
    </row>
    <row r="20" spans="1:10" ht="15">
      <c r="A20" s="23"/>
      <c r="B20" s="11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f t="shared" si="2"/>
        <v>0</v>
      </c>
      <c r="H20" s="13">
        <f t="shared" si="1"/>
        <v>0</v>
      </c>
      <c r="J20" s="10"/>
    </row>
    <row r="21" spans="1:10" ht="12.75" customHeight="1">
      <c r="A21" s="23"/>
      <c r="B21" s="11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f t="shared" si="2"/>
        <v>0</v>
      </c>
      <c r="H21" s="13">
        <f t="shared" si="1"/>
        <v>0</v>
      </c>
      <c r="J21" s="10"/>
    </row>
    <row r="22" spans="1:10" ht="15">
      <c r="A22" s="23"/>
      <c r="B22" s="11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f t="shared" si="2"/>
        <v>0</v>
      </c>
      <c r="H22" s="13">
        <f t="shared" si="1"/>
        <v>0</v>
      </c>
      <c r="J22" s="10"/>
    </row>
    <row r="23" spans="1:10" ht="15">
      <c r="A23" s="23"/>
      <c r="B23" s="11" t="s">
        <v>52</v>
      </c>
      <c r="C23" s="12">
        <f>1648.855+14916.255</f>
        <v>16565.11</v>
      </c>
      <c r="D23" s="12">
        <f>1264.136+101.864+9690.58</f>
        <v>11056.58</v>
      </c>
      <c r="E23" s="12">
        <f>906.48-1.3</f>
        <v>905.18000000000006</v>
      </c>
      <c r="F23" s="12">
        <f>764.2+1.5</f>
        <v>765.7</v>
      </c>
      <c r="G23" s="12">
        <f t="shared" si="2"/>
        <v>-5508.5300000000007</v>
      </c>
      <c r="H23" s="13">
        <f t="shared" si="1"/>
        <v>-139.48000000000002</v>
      </c>
      <c r="J23" s="10"/>
    </row>
    <row r="24" spans="1:10" ht="15.75">
      <c r="A24" s="21">
        <v>4</v>
      </c>
      <c r="B24" s="6" t="s">
        <v>56</v>
      </c>
      <c r="C24" s="7">
        <f t="shared" ref="C24:E24" si="7">SUM(C25:C29)</f>
        <v>3056.1660000000002</v>
      </c>
      <c r="D24" s="7">
        <f t="shared" si="7"/>
        <v>7806.1760000000004</v>
      </c>
      <c r="E24" s="7">
        <f t="shared" si="7"/>
        <v>7806.1760000000004</v>
      </c>
      <c r="F24" s="7">
        <f>SUM(F25:F29)</f>
        <v>7884</v>
      </c>
      <c r="G24" s="7">
        <f t="shared" si="2"/>
        <v>4750.01</v>
      </c>
      <c r="H24" s="8">
        <f t="shared" si="1"/>
        <v>77.823999999999614</v>
      </c>
      <c r="J24" s="10"/>
    </row>
    <row r="25" spans="1:10" ht="15">
      <c r="A25" s="23"/>
      <c r="B25" s="11" t="s">
        <v>57</v>
      </c>
      <c r="C25" s="12">
        <v>507.59699999999998</v>
      </c>
      <c r="D25" s="12">
        <v>307.55099999999999</v>
      </c>
      <c r="E25" s="12">
        <v>307.55099999999999</v>
      </c>
      <c r="F25" s="12">
        <v>1785.1</v>
      </c>
      <c r="G25" s="12">
        <f t="shared" si="2"/>
        <v>-200.04599999999999</v>
      </c>
      <c r="H25" s="13">
        <f t="shared" si="1"/>
        <v>1477.549</v>
      </c>
      <c r="J25" s="10"/>
    </row>
    <row r="26" spans="1:10" ht="15">
      <c r="A26" s="23"/>
      <c r="B26" s="11" t="s">
        <v>49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>
        <f t="shared" si="1"/>
        <v>0</v>
      </c>
      <c r="J26" s="10"/>
    </row>
    <row r="27" spans="1:10" ht="15">
      <c r="A27" s="23"/>
      <c r="B27" s="11" t="s">
        <v>50</v>
      </c>
      <c r="C27" s="12">
        <v>0</v>
      </c>
      <c r="D27" s="12">
        <v>0</v>
      </c>
      <c r="E27" s="12">
        <v>0</v>
      </c>
      <c r="F27" s="12">
        <v>0</v>
      </c>
      <c r="G27" s="12">
        <f t="shared" si="2"/>
        <v>0</v>
      </c>
      <c r="H27" s="13">
        <f t="shared" si="1"/>
        <v>0</v>
      </c>
      <c r="J27" s="10"/>
    </row>
    <row r="28" spans="1:10" ht="15">
      <c r="A28" s="23"/>
      <c r="B28" s="11" t="s">
        <v>51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>
        <f t="shared" si="1"/>
        <v>0</v>
      </c>
      <c r="J28" s="10"/>
    </row>
    <row r="29" spans="1:10" ht="15">
      <c r="A29" s="23"/>
      <c r="B29" s="11" t="s">
        <v>52</v>
      </c>
      <c r="C29" s="12">
        <f>2544.079+4.49</f>
        <v>2548.569</v>
      </c>
      <c r="D29" s="12">
        <f>7488.125+10.5</f>
        <v>7498.625</v>
      </c>
      <c r="E29" s="12">
        <f>7806.176-307.551</f>
        <v>7498.625</v>
      </c>
      <c r="F29" s="12">
        <f>4102.5+1996.4</f>
        <v>6098.9</v>
      </c>
      <c r="G29" s="12">
        <f t="shared" si="2"/>
        <v>4950.0560000000005</v>
      </c>
      <c r="H29" s="13">
        <f t="shared" si="1"/>
        <v>-1399.7250000000004</v>
      </c>
      <c r="J29" s="10"/>
    </row>
    <row r="30" spans="1:10" ht="15.75">
      <c r="A30" s="24">
        <v>5</v>
      </c>
      <c r="B30" s="6" t="s">
        <v>58</v>
      </c>
      <c r="C30" s="15">
        <f t="shared" ref="C30:D30" si="8">SUM(C31:C32)</f>
        <v>215.02499999999998</v>
      </c>
      <c r="D30" s="15">
        <f t="shared" si="8"/>
        <v>377.10999999999996</v>
      </c>
      <c r="E30" s="15">
        <f>SUM(E31:E32)</f>
        <v>486.21</v>
      </c>
      <c r="F30" s="15">
        <f>SUM(F31:F32)</f>
        <v>538.29999999999995</v>
      </c>
      <c r="G30" s="7">
        <f t="shared" si="2"/>
        <v>162.08499999999998</v>
      </c>
      <c r="H30" s="8">
        <f t="shared" si="1"/>
        <v>52.089999999999975</v>
      </c>
      <c r="J30" s="10"/>
    </row>
    <row r="31" spans="1:10" ht="15">
      <c r="A31" s="23"/>
      <c r="B31" s="11" t="s">
        <v>48</v>
      </c>
      <c r="C31" s="25">
        <v>1.4999999999999999E-2</v>
      </c>
      <c r="D31" s="25">
        <v>2.5000000000000001E-2</v>
      </c>
      <c r="E31" s="25">
        <v>0.01</v>
      </c>
      <c r="F31" s="25">
        <v>8.5</v>
      </c>
      <c r="G31" s="12">
        <f t="shared" si="2"/>
        <v>1.0000000000000002E-2</v>
      </c>
      <c r="H31" s="13">
        <f t="shared" si="1"/>
        <v>8.49</v>
      </c>
      <c r="J31" s="10"/>
    </row>
    <row r="32" spans="1:10" ht="15">
      <c r="A32" s="23"/>
      <c r="B32" s="11" t="s">
        <v>59</v>
      </c>
      <c r="C32" s="12">
        <v>215.01</v>
      </c>
      <c r="D32" s="12">
        <f>376.435+0.65</f>
        <v>377.08499999999998</v>
      </c>
      <c r="E32" s="12">
        <v>486.2</v>
      </c>
      <c r="F32" s="12">
        <f>470.3+59.5</f>
        <v>529.79999999999995</v>
      </c>
      <c r="G32" s="12">
        <f t="shared" si="2"/>
        <v>162.07499999999999</v>
      </c>
      <c r="H32" s="13">
        <f t="shared" si="1"/>
        <v>43.599999999999966</v>
      </c>
      <c r="J32" s="10"/>
    </row>
    <row r="33" spans="1:12" s="9" customFormat="1" ht="15.75">
      <c r="A33" s="26">
        <v>6</v>
      </c>
      <c r="B33" s="6" t="s">
        <v>60</v>
      </c>
      <c r="C33" s="7">
        <f t="shared" ref="C33:E33" si="9">SUM(C34:C38)</f>
        <v>196785.77800000005</v>
      </c>
      <c r="D33" s="7">
        <f t="shared" si="9"/>
        <v>253148.87299999996</v>
      </c>
      <c r="E33" s="7">
        <f t="shared" si="9"/>
        <v>234158.02299999999</v>
      </c>
      <c r="F33" s="7">
        <f>SUM(F34:F38)</f>
        <v>274238.10000000003</v>
      </c>
      <c r="G33" s="7">
        <f t="shared" si="2"/>
        <v>56363.094999999914</v>
      </c>
      <c r="H33" s="8">
        <f t="shared" si="1"/>
        <v>40080.077000000048</v>
      </c>
      <c r="I33" s="16"/>
      <c r="J33" s="10"/>
    </row>
    <row r="34" spans="1:12" ht="15">
      <c r="A34" s="23"/>
      <c r="B34" s="11" t="s">
        <v>48</v>
      </c>
      <c r="C34" s="12">
        <f>C7+C13+C19+C25+C31</f>
        <v>18526.589</v>
      </c>
      <c r="D34" s="12">
        <f t="shared" ref="D34:H34" si="10">D7+D13+D19+D25+D31</f>
        <v>16437.408000000003</v>
      </c>
      <c r="E34" s="12">
        <f t="shared" si="10"/>
        <v>16408.792999999998</v>
      </c>
      <c r="F34" s="12">
        <f t="shared" si="10"/>
        <v>60693.8</v>
      </c>
      <c r="G34" s="12">
        <f t="shared" si="10"/>
        <v>-2089.1809999999996</v>
      </c>
      <c r="H34" s="13">
        <f t="shared" si="10"/>
        <v>44285.006999999998</v>
      </c>
      <c r="J34" s="10"/>
    </row>
    <row r="35" spans="1:12" ht="15">
      <c r="A35" s="23"/>
      <c r="B35" s="11" t="s">
        <v>49</v>
      </c>
      <c r="C35" s="12">
        <f>C8+C14+C20+C26</f>
        <v>136363.07500000001</v>
      </c>
      <c r="D35" s="12">
        <f t="shared" ref="D35:H35" si="11">D8+D14+D20+D26</f>
        <v>178498.52499999999</v>
      </c>
      <c r="E35" s="12">
        <f t="shared" si="11"/>
        <v>176963.02499999999</v>
      </c>
      <c r="F35" s="12">
        <f t="shared" si="11"/>
        <v>174748.90000000002</v>
      </c>
      <c r="G35" s="12">
        <f t="shared" si="11"/>
        <v>42135.45</v>
      </c>
      <c r="H35" s="13">
        <f t="shared" si="11"/>
        <v>-2214.1249999999854</v>
      </c>
      <c r="J35" s="10"/>
    </row>
    <row r="36" spans="1:12" ht="15">
      <c r="A36" s="23"/>
      <c r="B36" s="11" t="s">
        <v>50</v>
      </c>
      <c r="C36" s="12">
        <f>C9+C15+C21+C27</f>
        <v>3087.8249999999998</v>
      </c>
      <c r="D36" s="12">
        <f t="shared" ref="D36:H36" si="12">D9+D15+D21+D27</f>
        <v>6093.0499999999993</v>
      </c>
      <c r="E36" s="12">
        <f t="shared" si="12"/>
        <v>5561.0999999999995</v>
      </c>
      <c r="F36" s="12">
        <f t="shared" si="12"/>
        <v>6438</v>
      </c>
      <c r="G36" s="12">
        <f t="shared" si="12"/>
        <v>3005.2249999999995</v>
      </c>
      <c r="H36" s="13">
        <f t="shared" si="12"/>
        <v>876.90000000000009</v>
      </c>
      <c r="I36" s="14"/>
      <c r="J36" s="10"/>
    </row>
    <row r="37" spans="1:12" ht="15">
      <c r="A37" s="23"/>
      <c r="B37" s="11" t="s">
        <v>51</v>
      </c>
      <c r="C37" s="12">
        <f>C10+C16+C22+C28</f>
        <v>3046.95</v>
      </c>
      <c r="D37" s="12">
        <f t="shared" ref="D37:H37" si="13">D10+D16+D22+D28</f>
        <v>3993.0250000000001</v>
      </c>
      <c r="E37" s="12">
        <f t="shared" si="13"/>
        <v>3845.0250000000001</v>
      </c>
      <c r="F37" s="12">
        <f t="shared" si="13"/>
        <v>3948</v>
      </c>
      <c r="G37" s="12">
        <f t="shared" si="13"/>
        <v>946.07500000000005</v>
      </c>
      <c r="H37" s="13">
        <f t="shared" si="13"/>
        <v>102.97499999999991</v>
      </c>
      <c r="I37" s="17"/>
      <c r="J37" s="10"/>
    </row>
    <row r="38" spans="1:12" ht="15">
      <c r="A38" s="23"/>
      <c r="B38" s="11" t="s">
        <v>52</v>
      </c>
      <c r="C38" s="12">
        <f>C11+C17+C23+C29+C32</f>
        <v>35761.339</v>
      </c>
      <c r="D38" s="12">
        <f t="shared" ref="D38:H38" si="14">D11+D17+D23+D29+D32</f>
        <v>48126.864999999998</v>
      </c>
      <c r="E38" s="12">
        <f t="shared" si="14"/>
        <v>31380.079999999998</v>
      </c>
      <c r="F38" s="12">
        <f t="shared" si="14"/>
        <v>28409.399999999998</v>
      </c>
      <c r="G38" s="12">
        <f t="shared" si="14"/>
        <v>12365.526</v>
      </c>
      <c r="H38" s="13">
        <f t="shared" si="14"/>
        <v>-2970.6799999999976</v>
      </c>
      <c r="J38" s="10"/>
    </row>
    <row r="39" spans="1:12" ht="16.5" thickBot="1">
      <c r="A39" s="32">
        <v>7</v>
      </c>
      <c r="B39" s="33" t="s">
        <v>63</v>
      </c>
      <c r="C39" s="18">
        <v>-33813.1</v>
      </c>
      <c r="D39" s="27">
        <v>-210216.2</v>
      </c>
      <c r="E39" s="27">
        <v>-115018.51700000001</v>
      </c>
      <c r="F39" s="27">
        <v>-262349.5</v>
      </c>
      <c r="G39" s="27">
        <f t="shared" si="2"/>
        <v>-176403.1</v>
      </c>
      <c r="H39" s="19">
        <f>F39-E39</f>
        <v>-147330.98300000001</v>
      </c>
      <c r="I39" s="20"/>
      <c r="J39" s="10"/>
      <c r="K39" s="20"/>
      <c r="L39" s="20"/>
    </row>
    <row r="40" spans="1:12" ht="13.5" thickTop="1"/>
  </sheetData>
  <mergeCells count="6">
    <mergeCell ref="G4:H5"/>
    <mergeCell ref="B4:B5"/>
    <mergeCell ref="A4:A5"/>
    <mergeCell ref="A1:H1"/>
    <mergeCell ref="A2:H2"/>
    <mergeCell ref="A3:H3"/>
  </mergeCells>
  <pageMargins left="0.7" right="0.7" top="0.75" bottom="0.75" header="0.3" footer="0.3"/>
  <pageSetup scale="8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38"/>
  <sheetViews>
    <sheetView view="pageBreakPreview" zoomScaleSheetLayoutView="100" workbookViewId="0">
      <selection activeCell="F15" sqref="F15"/>
    </sheetView>
  </sheetViews>
  <sheetFormatPr defaultColWidth="11" defaultRowHeight="17.100000000000001" customHeight="1"/>
  <cols>
    <col min="1" max="1" width="46.7109375" style="263" bestFit="1" customWidth="1"/>
    <col min="2" max="2" width="12" style="263" bestFit="1" customWidth="1"/>
    <col min="3" max="3" width="12.42578125" style="263" bestFit="1" customWidth="1"/>
    <col min="4" max="4" width="12" style="263" customWidth="1"/>
    <col min="5" max="5" width="12.42578125" style="263" bestFit="1" customWidth="1"/>
    <col min="6" max="6" width="11" style="263" bestFit="1" customWidth="1"/>
    <col min="7" max="7" width="2.42578125" style="263" bestFit="1" customWidth="1"/>
    <col min="8" max="8" width="10.85546875" style="263" bestFit="1" customWidth="1"/>
    <col min="9" max="9" width="10.7109375" style="263" customWidth="1"/>
    <col min="10" max="10" width="2.140625" style="263" customWidth="1"/>
    <col min="11" max="11" width="8.7109375" style="263" bestFit="1" customWidth="1"/>
    <col min="12" max="256" width="11" style="194"/>
    <col min="257" max="257" width="46.7109375" style="194" bestFit="1" customWidth="1"/>
    <col min="258" max="258" width="12" style="194" bestFit="1" customWidth="1"/>
    <col min="259" max="259" width="12.42578125" style="194" bestFit="1" customWidth="1"/>
    <col min="260" max="260" width="12" style="194" customWidth="1"/>
    <col min="261" max="261" width="12.42578125" style="194" bestFit="1" customWidth="1"/>
    <col min="262" max="262" width="11" style="194" bestFit="1" customWidth="1"/>
    <col min="263" max="263" width="2.42578125" style="194" bestFit="1" customWidth="1"/>
    <col min="264" max="264" width="10.85546875" style="194" bestFit="1" customWidth="1"/>
    <col min="265" max="265" width="10.7109375" style="194" customWidth="1"/>
    <col min="266" max="266" width="2.140625" style="194" customWidth="1"/>
    <col min="267" max="267" width="8.7109375" style="194" bestFit="1" customWidth="1"/>
    <col min="268" max="512" width="11" style="194"/>
    <col min="513" max="513" width="46.7109375" style="194" bestFit="1" customWidth="1"/>
    <col min="514" max="514" width="12" style="194" bestFit="1" customWidth="1"/>
    <col min="515" max="515" width="12.42578125" style="194" bestFit="1" customWidth="1"/>
    <col min="516" max="516" width="12" style="194" customWidth="1"/>
    <col min="517" max="517" width="12.42578125" style="194" bestFit="1" customWidth="1"/>
    <col min="518" max="518" width="11" style="194" bestFit="1" customWidth="1"/>
    <col min="519" max="519" width="2.42578125" style="194" bestFit="1" customWidth="1"/>
    <col min="520" max="520" width="10.85546875" style="194" bestFit="1" customWidth="1"/>
    <col min="521" max="521" width="10.7109375" style="194" customWidth="1"/>
    <col min="522" max="522" width="2.140625" style="194" customWidth="1"/>
    <col min="523" max="523" width="8.7109375" style="194" bestFit="1" customWidth="1"/>
    <col min="524" max="768" width="11" style="194"/>
    <col min="769" max="769" width="46.7109375" style="194" bestFit="1" customWidth="1"/>
    <col min="770" max="770" width="12" style="194" bestFit="1" customWidth="1"/>
    <col min="771" max="771" width="12.42578125" style="194" bestFit="1" customWidth="1"/>
    <col min="772" max="772" width="12" style="194" customWidth="1"/>
    <col min="773" max="773" width="12.42578125" style="194" bestFit="1" customWidth="1"/>
    <col min="774" max="774" width="11" style="194" bestFit="1" customWidth="1"/>
    <col min="775" max="775" width="2.42578125" style="194" bestFit="1" customWidth="1"/>
    <col min="776" max="776" width="10.85546875" style="194" bestFit="1" customWidth="1"/>
    <col min="777" max="777" width="10.7109375" style="194" customWidth="1"/>
    <col min="778" max="778" width="2.140625" style="194" customWidth="1"/>
    <col min="779" max="779" width="8.7109375" style="194" bestFit="1" customWidth="1"/>
    <col min="780" max="1024" width="11" style="194"/>
    <col min="1025" max="1025" width="46.7109375" style="194" bestFit="1" customWidth="1"/>
    <col min="1026" max="1026" width="12" style="194" bestFit="1" customWidth="1"/>
    <col min="1027" max="1027" width="12.42578125" style="194" bestFit="1" customWidth="1"/>
    <col min="1028" max="1028" width="12" style="194" customWidth="1"/>
    <col min="1029" max="1029" width="12.42578125" style="194" bestFit="1" customWidth="1"/>
    <col min="1030" max="1030" width="11" style="194" bestFit="1" customWidth="1"/>
    <col min="1031" max="1031" width="2.42578125" style="194" bestFit="1" customWidth="1"/>
    <col min="1032" max="1032" width="10.85546875" style="194" bestFit="1" customWidth="1"/>
    <col min="1033" max="1033" width="10.7109375" style="194" customWidth="1"/>
    <col min="1034" max="1034" width="2.140625" style="194" customWidth="1"/>
    <col min="1035" max="1035" width="8.7109375" style="194" bestFit="1" customWidth="1"/>
    <col min="1036" max="1280" width="11" style="194"/>
    <col min="1281" max="1281" width="46.7109375" style="194" bestFit="1" customWidth="1"/>
    <col min="1282" max="1282" width="12" style="194" bestFit="1" customWidth="1"/>
    <col min="1283" max="1283" width="12.42578125" style="194" bestFit="1" customWidth="1"/>
    <col min="1284" max="1284" width="12" style="194" customWidth="1"/>
    <col min="1285" max="1285" width="12.42578125" style="194" bestFit="1" customWidth="1"/>
    <col min="1286" max="1286" width="11" style="194" bestFit="1" customWidth="1"/>
    <col min="1287" max="1287" width="2.42578125" style="194" bestFit="1" customWidth="1"/>
    <col min="1288" max="1288" width="10.85546875" style="194" bestFit="1" customWidth="1"/>
    <col min="1289" max="1289" width="10.7109375" style="194" customWidth="1"/>
    <col min="1290" max="1290" width="2.140625" style="194" customWidth="1"/>
    <col min="1291" max="1291" width="8.7109375" style="194" bestFit="1" customWidth="1"/>
    <col min="1292" max="1536" width="11" style="194"/>
    <col min="1537" max="1537" width="46.7109375" style="194" bestFit="1" customWidth="1"/>
    <col min="1538" max="1538" width="12" style="194" bestFit="1" customWidth="1"/>
    <col min="1539" max="1539" width="12.42578125" style="194" bestFit="1" customWidth="1"/>
    <col min="1540" max="1540" width="12" style="194" customWidth="1"/>
    <col min="1541" max="1541" width="12.42578125" style="194" bestFit="1" customWidth="1"/>
    <col min="1542" max="1542" width="11" style="194" bestFit="1" customWidth="1"/>
    <col min="1543" max="1543" width="2.42578125" style="194" bestFit="1" customWidth="1"/>
    <col min="1544" max="1544" width="10.85546875" style="194" bestFit="1" customWidth="1"/>
    <col min="1545" max="1545" width="10.7109375" style="194" customWidth="1"/>
    <col min="1546" max="1546" width="2.140625" style="194" customWidth="1"/>
    <col min="1547" max="1547" width="8.7109375" style="194" bestFit="1" customWidth="1"/>
    <col min="1548" max="1792" width="11" style="194"/>
    <col min="1793" max="1793" width="46.7109375" style="194" bestFit="1" customWidth="1"/>
    <col min="1794" max="1794" width="12" style="194" bestFit="1" customWidth="1"/>
    <col min="1795" max="1795" width="12.42578125" style="194" bestFit="1" customWidth="1"/>
    <col min="1796" max="1796" width="12" style="194" customWidth="1"/>
    <col min="1797" max="1797" width="12.42578125" style="194" bestFit="1" customWidth="1"/>
    <col min="1798" max="1798" width="11" style="194" bestFit="1" customWidth="1"/>
    <col min="1799" max="1799" width="2.42578125" style="194" bestFit="1" customWidth="1"/>
    <col min="1800" max="1800" width="10.85546875" style="194" bestFit="1" customWidth="1"/>
    <col min="1801" max="1801" width="10.7109375" style="194" customWidth="1"/>
    <col min="1802" max="1802" width="2.140625" style="194" customWidth="1"/>
    <col min="1803" max="1803" width="8.7109375" style="194" bestFit="1" customWidth="1"/>
    <col min="1804" max="2048" width="11" style="194"/>
    <col min="2049" max="2049" width="46.7109375" style="194" bestFit="1" customWidth="1"/>
    <col min="2050" max="2050" width="12" style="194" bestFit="1" customWidth="1"/>
    <col min="2051" max="2051" width="12.42578125" style="194" bestFit="1" customWidth="1"/>
    <col min="2052" max="2052" width="12" style="194" customWidth="1"/>
    <col min="2053" max="2053" width="12.42578125" style="194" bestFit="1" customWidth="1"/>
    <col min="2054" max="2054" width="11" style="194" bestFit="1" customWidth="1"/>
    <col min="2055" max="2055" width="2.42578125" style="194" bestFit="1" customWidth="1"/>
    <col min="2056" max="2056" width="10.85546875" style="194" bestFit="1" customWidth="1"/>
    <col min="2057" max="2057" width="10.7109375" style="194" customWidth="1"/>
    <col min="2058" max="2058" width="2.140625" style="194" customWidth="1"/>
    <col min="2059" max="2059" width="8.7109375" style="194" bestFit="1" customWidth="1"/>
    <col min="2060" max="2304" width="11" style="194"/>
    <col min="2305" max="2305" width="46.7109375" style="194" bestFit="1" customWidth="1"/>
    <col min="2306" max="2306" width="12" style="194" bestFit="1" customWidth="1"/>
    <col min="2307" max="2307" width="12.42578125" style="194" bestFit="1" customWidth="1"/>
    <col min="2308" max="2308" width="12" style="194" customWidth="1"/>
    <col min="2309" max="2309" width="12.42578125" style="194" bestFit="1" customWidth="1"/>
    <col min="2310" max="2310" width="11" style="194" bestFit="1" customWidth="1"/>
    <col min="2311" max="2311" width="2.42578125" style="194" bestFit="1" customWidth="1"/>
    <col min="2312" max="2312" width="10.85546875" style="194" bestFit="1" customWidth="1"/>
    <col min="2313" max="2313" width="10.7109375" style="194" customWidth="1"/>
    <col min="2314" max="2314" width="2.140625" style="194" customWidth="1"/>
    <col min="2315" max="2315" width="8.7109375" style="194" bestFit="1" customWidth="1"/>
    <col min="2316" max="2560" width="11" style="194"/>
    <col min="2561" max="2561" width="46.7109375" style="194" bestFit="1" customWidth="1"/>
    <col min="2562" max="2562" width="12" style="194" bestFit="1" customWidth="1"/>
    <col min="2563" max="2563" width="12.42578125" style="194" bestFit="1" customWidth="1"/>
    <col min="2564" max="2564" width="12" style="194" customWidth="1"/>
    <col min="2565" max="2565" width="12.42578125" style="194" bestFit="1" customWidth="1"/>
    <col min="2566" max="2566" width="11" style="194" bestFit="1" customWidth="1"/>
    <col min="2567" max="2567" width="2.42578125" style="194" bestFit="1" customWidth="1"/>
    <col min="2568" max="2568" width="10.85546875" style="194" bestFit="1" customWidth="1"/>
    <col min="2569" max="2569" width="10.7109375" style="194" customWidth="1"/>
    <col min="2570" max="2570" width="2.140625" style="194" customWidth="1"/>
    <col min="2571" max="2571" width="8.7109375" style="194" bestFit="1" customWidth="1"/>
    <col min="2572" max="2816" width="11" style="194"/>
    <col min="2817" max="2817" width="46.7109375" style="194" bestFit="1" customWidth="1"/>
    <col min="2818" max="2818" width="12" style="194" bestFit="1" customWidth="1"/>
    <col min="2819" max="2819" width="12.42578125" style="194" bestFit="1" customWidth="1"/>
    <col min="2820" max="2820" width="12" style="194" customWidth="1"/>
    <col min="2821" max="2821" width="12.42578125" style="194" bestFit="1" customWidth="1"/>
    <col min="2822" max="2822" width="11" style="194" bestFit="1" customWidth="1"/>
    <col min="2823" max="2823" width="2.42578125" style="194" bestFit="1" customWidth="1"/>
    <col min="2824" max="2824" width="10.85546875" style="194" bestFit="1" customWidth="1"/>
    <col min="2825" max="2825" width="10.7109375" style="194" customWidth="1"/>
    <col min="2826" max="2826" width="2.140625" style="194" customWidth="1"/>
    <col min="2827" max="2827" width="8.7109375" style="194" bestFit="1" customWidth="1"/>
    <col min="2828" max="3072" width="11" style="194"/>
    <col min="3073" max="3073" width="46.7109375" style="194" bestFit="1" customWidth="1"/>
    <col min="3074" max="3074" width="12" style="194" bestFit="1" customWidth="1"/>
    <col min="3075" max="3075" width="12.42578125" style="194" bestFit="1" customWidth="1"/>
    <col min="3076" max="3076" width="12" style="194" customWidth="1"/>
    <col min="3077" max="3077" width="12.42578125" style="194" bestFit="1" customWidth="1"/>
    <col min="3078" max="3078" width="11" style="194" bestFit="1" customWidth="1"/>
    <col min="3079" max="3079" width="2.42578125" style="194" bestFit="1" customWidth="1"/>
    <col min="3080" max="3080" width="10.85546875" style="194" bestFit="1" customWidth="1"/>
    <col min="3081" max="3081" width="10.7109375" style="194" customWidth="1"/>
    <col min="3082" max="3082" width="2.140625" style="194" customWidth="1"/>
    <col min="3083" max="3083" width="8.7109375" style="194" bestFit="1" customWidth="1"/>
    <col min="3084" max="3328" width="11" style="194"/>
    <col min="3329" max="3329" width="46.7109375" style="194" bestFit="1" customWidth="1"/>
    <col min="3330" max="3330" width="12" style="194" bestFit="1" customWidth="1"/>
    <col min="3331" max="3331" width="12.42578125" style="194" bestFit="1" customWidth="1"/>
    <col min="3332" max="3332" width="12" style="194" customWidth="1"/>
    <col min="3333" max="3333" width="12.42578125" style="194" bestFit="1" customWidth="1"/>
    <col min="3334" max="3334" width="11" style="194" bestFit="1" customWidth="1"/>
    <col min="3335" max="3335" width="2.42578125" style="194" bestFit="1" customWidth="1"/>
    <col min="3336" max="3336" width="10.85546875" style="194" bestFit="1" customWidth="1"/>
    <col min="3337" max="3337" width="10.7109375" style="194" customWidth="1"/>
    <col min="3338" max="3338" width="2.140625" style="194" customWidth="1"/>
    <col min="3339" max="3339" width="8.7109375" style="194" bestFit="1" customWidth="1"/>
    <col min="3340" max="3584" width="11" style="194"/>
    <col min="3585" max="3585" width="46.7109375" style="194" bestFit="1" customWidth="1"/>
    <col min="3586" max="3586" width="12" style="194" bestFit="1" customWidth="1"/>
    <col min="3587" max="3587" width="12.42578125" style="194" bestFit="1" customWidth="1"/>
    <col min="3588" max="3588" width="12" style="194" customWidth="1"/>
    <col min="3589" max="3589" width="12.42578125" style="194" bestFit="1" customWidth="1"/>
    <col min="3590" max="3590" width="11" style="194" bestFit="1" customWidth="1"/>
    <col min="3591" max="3591" width="2.42578125" style="194" bestFit="1" customWidth="1"/>
    <col min="3592" max="3592" width="10.85546875" style="194" bestFit="1" customWidth="1"/>
    <col min="3593" max="3593" width="10.7109375" style="194" customWidth="1"/>
    <col min="3594" max="3594" width="2.140625" style="194" customWidth="1"/>
    <col min="3595" max="3595" width="8.7109375" style="194" bestFit="1" customWidth="1"/>
    <col min="3596" max="3840" width="11" style="194"/>
    <col min="3841" max="3841" width="46.7109375" style="194" bestFit="1" customWidth="1"/>
    <col min="3842" max="3842" width="12" style="194" bestFit="1" customWidth="1"/>
    <col min="3843" max="3843" width="12.42578125" style="194" bestFit="1" customWidth="1"/>
    <col min="3844" max="3844" width="12" style="194" customWidth="1"/>
    <col min="3845" max="3845" width="12.42578125" style="194" bestFit="1" customWidth="1"/>
    <col min="3846" max="3846" width="11" style="194" bestFit="1" customWidth="1"/>
    <col min="3847" max="3847" width="2.42578125" style="194" bestFit="1" customWidth="1"/>
    <col min="3848" max="3848" width="10.85546875" style="194" bestFit="1" customWidth="1"/>
    <col min="3849" max="3849" width="10.7109375" style="194" customWidth="1"/>
    <col min="3850" max="3850" width="2.140625" style="194" customWidth="1"/>
    <col min="3851" max="3851" width="8.7109375" style="194" bestFit="1" customWidth="1"/>
    <col min="3852" max="4096" width="11" style="194"/>
    <col min="4097" max="4097" width="46.7109375" style="194" bestFit="1" customWidth="1"/>
    <col min="4098" max="4098" width="12" style="194" bestFit="1" customWidth="1"/>
    <col min="4099" max="4099" width="12.42578125" style="194" bestFit="1" customWidth="1"/>
    <col min="4100" max="4100" width="12" style="194" customWidth="1"/>
    <col min="4101" max="4101" width="12.42578125" style="194" bestFit="1" customWidth="1"/>
    <col min="4102" max="4102" width="11" style="194" bestFit="1" customWidth="1"/>
    <col min="4103" max="4103" width="2.42578125" style="194" bestFit="1" customWidth="1"/>
    <col min="4104" max="4104" width="10.85546875" style="194" bestFit="1" customWidth="1"/>
    <col min="4105" max="4105" width="10.7109375" style="194" customWidth="1"/>
    <col min="4106" max="4106" width="2.140625" style="194" customWidth="1"/>
    <col min="4107" max="4107" width="8.7109375" style="194" bestFit="1" customWidth="1"/>
    <col min="4108" max="4352" width="11" style="194"/>
    <col min="4353" max="4353" width="46.7109375" style="194" bestFit="1" customWidth="1"/>
    <col min="4354" max="4354" width="12" style="194" bestFit="1" customWidth="1"/>
    <col min="4355" max="4355" width="12.42578125" style="194" bestFit="1" customWidth="1"/>
    <col min="4356" max="4356" width="12" style="194" customWidth="1"/>
    <col min="4357" max="4357" width="12.42578125" style="194" bestFit="1" customWidth="1"/>
    <col min="4358" max="4358" width="11" style="194" bestFit="1" customWidth="1"/>
    <col min="4359" max="4359" width="2.42578125" style="194" bestFit="1" customWidth="1"/>
    <col min="4360" max="4360" width="10.85546875" style="194" bestFit="1" customWidth="1"/>
    <col min="4361" max="4361" width="10.7109375" style="194" customWidth="1"/>
    <col min="4362" max="4362" width="2.140625" style="194" customWidth="1"/>
    <col min="4363" max="4363" width="8.7109375" style="194" bestFit="1" customWidth="1"/>
    <col min="4364" max="4608" width="11" style="194"/>
    <col min="4609" max="4609" width="46.7109375" style="194" bestFit="1" customWidth="1"/>
    <col min="4610" max="4610" width="12" style="194" bestFit="1" customWidth="1"/>
    <col min="4611" max="4611" width="12.42578125" style="194" bestFit="1" customWidth="1"/>
    <col min="4612" max="4612" width="12" style="194" customWidth="1"/>
    <col min="4613" max="4613" width="12.42578125" style="194" bestFit="1" customWidth="1"/>
    <col min="4614" max="4614" width="11" style="194" bestFit="1" customWidth="1"/>
    <col min="4615" max="4615" width="2.42578125" style="194" bestFit="1" customWidth="1"/>
    <col min="4616" max="4616" width="10.85546875" style="194" bestFit="1" customWidth="1"/>
    <col min="4617" max="4617" width="10.7109375" style="194" customWidth="1"/>
    <col min="4618" max="4618" width="2.140625" style="194" customWidth="1"/>
    <col min="4619" max="4619" width="8.7109375" style="194" bestFit="1" customWidth="1"/>
    <col min="4620" max="4864" width="11" style="194"/>
    <col min="4865" max="4865" width="46.7109375" style="194" bestFit="1" customWidth="1"/>
    <col min="4866" max="4866" width="12" style="194" bestFit="1" customWidth="1"/>
    <col min="4867" max="4867" width="12.42578125" style="194" bestFit="1" customWidth="1"/>
    <col min="4868" max="4868" width="12" style="194" customWidth="1"/>
    <col min="4869" max="4869" width="12.42578125" style="194" bestFit="1" customWidth="1"/>
    <col min="4870" max="4870" width="11" style="194" bestFit="1" customWidth="1"/>
    <col min="4871" max="4871" width="2.42578125" style="194" bestFit="1" customWidth="1"/>
    <col min="4872" max="4872" width="10.85546875" style="194" bestFit="1" customWidth="1"/>
    <col min="4873" max="4873" width="10.7109375" style="194" customWidth="1"/>
    <col min="4874" max="4874" width="2.140625" style="194" customWidth="1"/>
    <col min="4875" max="4875" width="8.7109375" style="194" bestFit="1" customWidth="1"/>
    <col min="4876" max="5120" width="11" style="194"/>
    <col min="5121" max="5121" width="46.7109375" style="194" bestFit="1" customWidth="1"/>
    <col min="5122" max="5122" width="12" style="194" bestFit="1" customWidth="1"/>
    <col min="5123" max="5123" width="12.42578125" style="194" bestFit="1" customWidth="1"/>
    <col min="5124" max="5124" width="12" style="194" customWidth="1"/>
    <col min="5125" max="5125" width="12.42578125" style="194" bestFit="1" customWidth="1"/>
    <col min="5126" max="5126" width="11" style="194" bestFit="1" customWidth="1"/>
    <col min="5127" max="5127" width="2.42578125" style="194" bestFit="1" customWidth="1"/>
    <col min="5128" max="5128" width="10.85546875" style="194" bestFit="1" customWidth="1"/>
    <col min="5129" max="5129" width="10.7109375" style="194" customWidth="1"/>
    <col min="5130" max="5130" width="2.140625" style="194" customWidth="1"/>
    <col min="5131" max="5131" width="8.7109375" style="194" bestFit="1" customWidth="1"/>
    <col min="5132" max="5376" width="11" style="194"/>
    <col min="5377" max="5377" width="46.7109375" style="194" bestFit="1" customWidth="1"/>
    <col min="5378" max="5378" width="12" style="194" bestFit="1" customWidth="1"/>
    <col min="5379" max="5379" width="12.42578125" style="194" bestFit="1" customWidth="1"/>
    <col min="5380" max="5380" width="12" style="194" customWidth="1"/>
    <col min="5381" max="5381" width="12.42578125" style="194" bestFit="1" customWidth="1"/>
    <col min="5382" max="5382" width="11" style="194" bestFit="1" customWidth="1"/>
    <col min="5383" max="5383" width="2.42578125" style="194" bestFit="1" customWidth="1"/>
    <col min="5384" max="5384" width="10.85546875" style="194" bestFit="1" customWidth="1"/>
    <col min="5385" max="5385" width="10.7109375" style="194" customWidth="1"/>
    <col min="5386" max="5386" width="2.140625" style="194" customWidth="1"/>
    <col min="5387" max="5387" width="8.7109375" style="194" bestFit="1" customWidth="1"/>
    <col min="5388" max="5632" width="11" style="194"/>
    <col min="5633" max="5633" width="46.7109375" style="194" bestFit="1" customWidth="1"/>
    <col min="5634" max="5634" width="12" style="194" bestFit="1" customWidth="1"/>
    <col min="5635" max="5635" width="12.42578125" style="194" bestFit="1" customWidth="1"/>
    <col min="5636" max="5636" width="12" style="194" customWidth="1"/>
    <col min="5637" max="5637" width="12.42578125" style="194" bestFit="1" customWidth="1"/>
    <col min="5638" max="5638" width="11" style="194" bestFit="1" customWidth="1"/>
    <col min="5639" max="5639" width="2.42578125" style="194" bestFit="1" customWidth="1"/>
    <col min="5640" max="5640" width="10.85546875" style="194" bestFit="1" customWidth="1"/>
    <col min="5641" max="5641" width="10.7109375" style="194" customWidth="1"/>
    <col min="5642" max="5642" width="2.140625" style="194" customWidth="1"/>
    <col min="5643" max="5643" width="8.7109375" style="194" bestFit="1" customWidth="1"/>
    <col min="5644" max="5888" width="11" style="194"/>
    <col min="5889" max="5889" width="46.7109375" style="194" bestFit="1" customWidth="1"/>
    <col min="5890" max="5890" width="12" style="194" bestFit="1" customWidth="1"/>
    <col min="5891" max="5891" width="12.42578125" style="194" bestFit="1" customWidth="1"/>
    <col min="5892" max="5892" width="12" style="194" customWidth="1"/>
    <col min="5893" max="5893" width="12.42578125" style="194" bestFit="1" customWidth="1"/>
    <col min="5894" max="5894" width="11" style="194" bestFit="1" customWidth="1"/>
    <col min="5895" max="5895" width="2.42578125" style="194" bestFit="1" customWidth="1"/>
    <col min="5896" max="5896" width="10.85546875" style="194" bestFit="1" customWidth="1"/>
    <col min="5897" max="5897" width="10.7109375" style="194" customWidth="1"/>
    <col min="5898" max="5898" width="2.140625" style="194" customWidth="1"/>
    <col min="5899" max="5899" width="8.7109375" style="194" bestFit="1" customWidth="1"/>
    <col min="5900" max="6144" width="11" style="194"/>
    <col min="6145" max="6145" width="46.7109375" style="194" bestFit="1" customWidth="1"/>
    <col min="6146" max="6146" width="12" style="194" bestFit="1" customWidth="1"/>
    <col min="6147" max="6147" width="12.42578125" style="194" bestFit="1" customWidth="1"/>
    <col min="6148" max="6148" width="12" style="194" customWidth="1"/>
    <col min="6149" max="6149" width="12.42578125" style="194" bestFit="1" customWidth="1"/>
    <col min="6150" max="6150" width="11" style="194" bestFit="1" customWidth="1"/>
    <col min="6151" max="6151" width="2.42578125" style="194" bestFit="1" customWidth="1"/>
    <col min="6152" max="6152" width="10.85546875" style="194" bestFit="1" customWidth="1"/>
    <col min="6153" max="6153" width="10.7109375" style="194" customWidth="1"/>
    <col min="6154" max="6154" width="2.140625" style="194" customWidth="1"/>
    <col min="6155" max="6155" width="8.7109375" style="194" bestFit="1" customWidth="1"/>
    <col min="6156" max="6400" width="11" style="194"/>
    <col min="6401" max="6401" width="46.7109375" style="194" bestFit="1" customWidth="1"/>
    <col min="6402" max="6402" width="12" style="194" bestFit="1" customWidth="1"/>
    <col min="6403" max="6403" width="12.42578125" style="194" bestFit="1" customWidth="1"/>
    <col min="6404" max="6404" width="12" style="194" customWidth="1"/>
    <col min="6405" max="6405" width="12.42578125" style="194" bestFit="1" customWidth="1"/>
    <col min="6406" max="6406" width="11" style="194" bestFit="1" customWidth="1"/>
    <col min="6407" max="6407" width="2.42578125" style="194" bestFit="1" customWidth="1"/>
    <col min="6408" max="6408" width="10.85546875" style="194" bestFit="1" customWidth="1"/>
    <col min="6409" max="6409" width="10.7109375" style="194" customWidth="1"/>
    <col min="6410" max="6410" width="2.140625" style="194" customWidth="1"/>
    <col min="6411" max="6411" width="8.7109375" style="194" bestFit="1" customWidth="1"/>
    <col min="6412" max="6656" width="11" style="194"/>
    <col min="6657" max="6657" width="46.7109375" style="194" bestFit="1" customWidth="1"/>
    <col min="6658" max="6658" width="12" style="194" bestFit="1" customWidth="1"/>
    <col min="6659" max="6659" width="12.42578125" style="194" bestFit="1" customWidth="1"/>
    <col min="6660" max="6660" width="12" style="194" customWidth="1"/>
    <col min="6661" max="6661" width="12.42578125" style="194" bestFit="1" customWidth="1"/>
    <col min="6662" max="6662" width="11" style="194" bestFit="1" customWidth="1"/>
    <col min="6663" max="6663" width="2.42578125" style="194" bestFit="1" customWidth="1"/>
    <col min="6664" max="6664" width="10.85546875" style="194" bestFit="1" customWidth="1"/>
    <col min="6665" max="6665" width="10.7109375" style="194" customWidth="1"/>
    <col min="6666" max="6666" width="2.140625" style="194" customWidth="1"/>
    <col min="6667" max="6667" width="8.7109375" style="194" bestFit="1" customWidth="1"/>
    <col min="6668" max="6912" width="11" style="194"/>
    <col min="6913" max="6913" width="46.7109375" style="194" bestFit="1" customWidth="1"/>
    <col min="6914" max="6914" width="12" style="194" bestFit="1" customWidth="1"/>
    <col min="6915" max="6915" width="12.42578125" style="194" bestFit="1" customWidth="1"/>
    <col min="6916" max="6916" width="12" style="194" customWidth="1"/>
    <col min="6917" max="6917" width="12.42578125" style="194" bestFit="1" customWidth="1"/>
    <col min="6918" max="6918" width="11" style="194" bestFit="1" customWidth="1"/>
    <col min="6919" max="6919" width="2.42578125" style="194" bestFit="1" customWidth="1"/>
    <col min="6920" max="6920" width="10.85546875" style="194" bestFit="1" customWidth="1"/>
    <col min="6921" max="6921" width="10.7109375" style="194" customWidth="1"/>
    <col min="6922" max="6922" width="2.140625" style="194" customWidth="1"/>
    <col min="6923" max="6923" width="8.7109375" style="194" bestFit="1" customWidth="1"/>
    <col min="6924" max="7168" width="11" style="194"/>
    <col min="7169" max="7169" width="46.7109375" style="194" bestFit="1" customWidth="1"/>
    <col min="7170" max="7170" width="12" style="194" bestFit="1" customWidth="1"/>
    <col min="7171" max="7171" width="12.42578125" style="194" bestFit="1" customWidth="1"/>
    <col min="7172" max="7172" width="12" style="194" customWidth="1"/>
    <col min="7173" max="7173" width="12.42578125" style="194" bestFit="1" customWidth="1"/>
    <col min="7174" max="7174" width="11" style="194" bestFit="1" customWidth="1"/>
    <col min="7175" max="7175" width="2.42578125" style="194" bestFit="1" customWidth="1"/>
    <col min="7176" max="7176" width="10.85546875" style="194" bestFit="1" customWidth="1"/>
    <col min="7177" max="7177" width="10.7109375" style="194" customWidth="1"/>
    <col min="7178" max="7178" width="2.140625" style="194" customWidth="1"/>
    <col min="7179" max="7179" width="8.7109375" style="194" bestFit="1" customWidth="1"/>
    <col min="7180" max="7424" width="11" style="194"/>
    <col min="7425" max="7425" width="46.7109375" style="194" bestFit="1" customWidth="1"/>
    <col min="7426" max="7426" width="12" style="194" bestFit="1" customWidth="1"/>
    <col min="7427" max="7427" width="12.42578125" style="194" bestFit="1" customWidth="1"/>
    <col min="7428" max="7428" width="12" style="194" customWidth="1"/>
    <col min="7429" max="7429" width="12.42578125" style="194" bestFit="1" customWidth="1"/>
    <col min="7430" max="7430" width="11" style="194" bestFit="1" customWidth="1"/>
    <col min="7431" max="7431" width="2.42578125" style="194" bestFit="1" customWidth="1"/>
    <col min="7432" max="7432" width="10.85546875" style="194" bestFit="1" customWidth="1"/>
    <col min="7433" max="7433" width="10.7109375" style="194" customWidth="1"/>
    <col min="7434" max="7434" width="2.140625" style="194" customWidth="1"/>
    <col min="7435" max="7435" width="8.7109375" style="194" bestFit="1" customWidth="1"/>
    <col min="7436" max="7680" width="11" style="194"/>
    <col min="7681" max="7681" width="46.7109375" style="194" bestFit="1" customWidth="1"/>
    <col min="7682" max="7682" width="12" style="194" bestFit="1" customWidth="1"/>
    <col min="7683" max="7683" width="12.42578125" style="194" bestFit="1" customWidth="1"/>
    <col min="7684" max="7684" width="12" style="194" customWidth="1"/>
    <col min="7685" max="7685" width="12.42578125" style="194" bestFit="1" customWidth="1"/>
    <col min="7686" max="7686" width="11" style="194" bestFit="1" customWidth="1"/>
    <col min="7687" max="7687" width="2.42578125" style="194" bestFit="1" customWidth="1"/>
    <col min="7688" max="7688" width="10.85546875" style="194" bestFit="1" customWidth="1"/>
    <col min="7689" max="7689" width="10.7109375" style="194" customWidth="1"/>
    <col min="7690" max="7690" width="2.140625" style="194" customWidth="1"/>
    <col min="7691" max="7691" width="8.7109375" style="194" bestFit="1" customWidth="1"/>
    <col min="7692" max="7936" width="11" style="194"/>
    <col min="7937" max="7937" width="46.7109375" style="194" bestFit="1" customWidth="1"/>
    <col min="7938" max="7938" width="12" style="194" bestFit="1" customWidth="1"/>
    <col min="7939" max="7939" width="12.42578125" style="194" bestFit="1" customWidth="1"/>
    <col min="7940" max="7940" width="12" style="194" customWidth="1"/>
    <col min="7941" max="7941" width="12.42578125" style="194" bestFit="1" customWidth="1"/>
    <col min="7942" max="7942" width="11" style="194" bestFit="1" customWidth="1"/>
    <col min="7943" max="7943" width="2.42578125" style="194" bestFit="1" customWidth="1"/>
    <col min="7944" max="7944" width="10.85546875" style="194" bestFit="1" customWidth="1"/>
    <col min="7945" max="7945" width="10.7109375" style="194" customWidth="1"/>
    <col min="7946" max="7946" width="2.140625" style="194" customWidth="1"/>
    <col min="7947" max="7947" width="8.7109375" style="194" bestFit="1" customWidth="1"/>
    <col min="7948" max="8192" width="11" style="194"/>
    <col min="8193" max="8193" width="46.7109375" style="194" bestFit="1" customWidth="1"/>
    <col min="8194" max="8194" width="12" style="194" bestFit="1" customWidth="1"/>
    <col min="8195" max="8195" width="12.42578125" style="194" bestFit="1" customWidth="1"/>
    <col min="8196" max="8196" width="12" style="194" customWidth="1"/>
    <col min="8197" max="8197" width="12.42578125" style="194" bestFit="1" customWidth="1"/>
    <col min="8198" max="8198" width="11" style="194" bestFit="1" customWidth="1"/>
    <col min="8199" max="8199" width="2.42578125" style="194" bestFit="1" customWidth="1"/>
    <col min="8200" max="8200" width="10.85546875" style="194" bestFit="1" customWidth="1"/>
    <col min="8201" max="8201" width="10.7109375" style="194" customWidth="1"/>
    <col min="8202" max="8202" width="2.140625" style="194" customWidth="1"/>
    <col min="8203" max="8203" width="8.7109375" style="194" bestFit="1" customWidth="1"/>
    <col min="8204" max="8448" width="11" style="194"/>
    <col min="8449" max="8449" width="46.7109375" style="194" bestFit="1" customWidth="1"/>
    <col min="8450" max="8450" width="12" style="194" bestFit="1" customWidth="1"/>
    <col min="8451" max="8451" width="12.42578125" style="194" bestFit="1" customWidth="1"/>
    <col min="8452" max="8452" width="12" style="194" customWidth="1"/>
    <col min="8453" max="8453" width="12.42578125" style="194" bestFit="1" customWidth="1"/>
    <col min="8454" max="8454" width="11" style="194" bestFit="1" customWidth="1"/>
    <col min="8455" max="8455" width="2.42578125" style="194" bestFit="1" customWidth="1"/>
    <col min="8456" max="8456" width="10.85546875" style="194" bestFit="1" customWidth="1"/>
    <col min="8457" max="8457" width="10.7109375" style="194" customWidth="1"/>
    <col min="8458" max="8458" width="2.140625" style="194" customWidth="1"/>
    <col min="8459" max="8459" width="8.7109375" style="194" bestFit="1" customWidth="1"/>
    <col min="8460" max="8704" width="11" style="194"/>
    <col min="8705" max="8705" width="46.7109375" style="194" bestFit="1" customWidth="1"/>
    <col min="8706" max="8706" width="12" style="194" bestFit="1" customWidth="1"/>
    <col min="8707" max="8707" width="12.42578125" style="194" bestFit="1" customWidth="1"/>
    <col min="8708" max="8708" width="12" style="194" customWidth="1"/>
    <col min="8709" max="8709" width="12.42578125" style="194" bestFit="1" customWidth="1"/>
    <col min="8710" max="8710" width="11" style="194" bestFit="1" customWidth="1"/>
    <col min="8711" max="8711" width="2.42578125" style="194" bestFit="1" customWidth="1"/>
    <col min="8712" max="8712" width="10.85546875" style="194" bestFit="1" customWidth="1"/>
    <col min="8713" max="8713" width="10.7109375" style="194" customWidth="1"/>
    <col min="8714" max="8714" width="2.140625" style="194" customWidth="1"/>
    <col min="8715" max="8715" width="8.7109375" style="194" bestFit="1" customWidth="1"/>
    <col min="8716" max="8960" width="11" style="194"/>
    <col min="8961" max="8961" width="46.7109375" style="194" bestFit="1" customWidth="1"/>
    <col min="8962" max="8962" width="12" style="194" bestFit="1" customWidth="1"/>
    <col min="8963" max="8963" width="12.42578125" style="194" bestFit="1" customWidth="1"/>
    <col min="8964" max="8964" width="12" style="194" customWidth="1"/>
    <col min="8965" max="8965" width="12.42578125" style="194" bestFit="1" customWidth="1"/>
    <col min="8966" max="8966" width="11" style="194" bestFit="1" customWidth="1"/>
    <col min="8967" max="8967" width="2.42578125" style="194" bestFit="1" customWidth="1"/>
    <col min="8968" max="8968" width="10.85546875" style="194" bestFit="1" customWidth="1"/>
    <col min="8969" max="8969" width="10.7109375" style="194" customWidth="1"/>
    <col min="8970" max="8970" width="2.140625" style="194" customWidth="1"/>
    <col min="8971" max="8971" width="8.7109375" style="194" bestFit="1" customWidth="1"/>
    <col min="8972" max="9216" width="11" style="194"/>
    <col min="9217" max="9217" width="46.7109375" style="194" bestFit="1" customWidth="1"/>
    <col min="9218" max="9218" width="12" style="194" bestFit="1" customWidth="1"/>
    <col min="9219" max="9219" width="12.42578125" style="194" bestFit="1" customWidth="1"/>
    <col min="9220" max="9220" width="12" style="194" customWidth="1"/>
    <col min="9221" max="9221" width="12.42578125" style="194" bestFit="1" customWidth="1"/>
    <col min="9222" max="9222" width="11" style="194" bestFit="1" customWidth="1"/>
    <col min="9223" max="9223" width="2.42578125" style="194" bestFit="1" customWidth="1"/>
    <col min="9224" max="9224" width="10.85546875" style="194" bestFit="1" customWidth="1"/>
    <col min="9225" max="9225" width="10.7109375" style="194" customWidth="1"/>
    <col min="9226" max="9226" width="2.140625" style="194" customWidth="1"/>
    <col min="9227" max="9227" width="8.7109375" style="194" bestFit="1" customWidth="1"/>
    <col min="9228" max="9472" width="11" style="194"/>
    <col min="9473" max="9473" width="46.7109375" style="194" bestFit="1" customWidth="1"/>
    <col min="9474" max="9474" width="12" style="194" bestFit="1" customWidth="1"/>
    <col min="9475" max="9475" width="12.42578125" style="194" bestFit="1" customWidth="1"/>
    <col min="9476" max="9476" width="12" style="194" customWidth="1"/>
    <col min="9477" max="9477" width="12.42578125" style="194" bestFit="1" customWidth="1"/>
    <col min="9478" max="9478" width="11" style="194" bestFit="1" customWidth="1"/>
    <col min="9479" max="9479" width="2.42578125" style="194" bestFit="1" customWidth="1"/>
    <col min="9480" max="9480" width="10.85546875" style="194" bestFit="1" customWidth="1"/>
    <col min="9481" max="9481" width="10.7109375" style="194" customWidth="1"/>
    <col min="9482" max="9482" width="2.140625" style="194" customWidth="1"/>
    <col min="9483" max="9483" width="8.7109375" style="194" bestFit="1" customWidth="1"/>
    <col min="9484" max="9728" width="11" style="194"/>
    <col min="9729" max="9729" width="46.7109375" style="194" bestFit="1" customWidth="1"/>
    <col min="9730" max="9730" width="12" style="194" bestFit="1" customWidth="1"/>
    <col min="9731" max="9731" width="12.42578125" style="194" bestFit="1" customWidth="1"/>
    <col min="9732" max="9732" width="12" style="194" customWidth="1"/>
    <col min="9733" max="9733" width="12.42578125" style="194" bestFit="1" customWidth="1"/>
    <col min="9734" max="9734" width="11" style="194" bestFit="1" customWidth="1"/>
    <col min="9735" max="9735" width="2.42578125" style="194" bestFit="1" customWidth="1"/>
    <col min="9736" max="9736" width="10.85546875" style="194" bestFit="1" customWidth="1"/>
    <col min="9737" max="9737" width="10.7109375" style="194" customWidth="1"/>
    <col min="9738" max="9738" width="2.140625" style="194" customWidth="1"/>
    <col min="9739" max="9739" width="8.7109375" style="194" bestFit="1" customWidth="1"/>
    <col min="9740" max="9984" width="11" style="194"/>
    <col min="9985" max="9985" width="46.7109375" style="194" bestFit="1" customWidth="1"/>
    <col min="9986" max="9986" width="12" style="194" bestFit="1" customWidth="1"/>
    <col min="9987" max="9987" width="12.42578125" style="194" bestFit="1" customWidth="1"/>
    <col min="9988" max="9988" width="12" style="194" customWidth="1"/>
    <col min="9989" max="9989" width="12.42578125" style="194" bestFit="1" customWidth="1"/>
    <col min="9990" max="9990" width="11" style="194" bestFit="1" customWidth="1"/>
    <col min="9991" max="9991" width="2.42578125" style="194" bestFit="1" customWidth="1"/>
    <col min="9992" max="9992" width="10.85546875" style="194" bestFit="1" customWidth="1"/>
    <col min="9993" max="9993" width="10.7109375" style="194" customWidth="1"/>
    <col min="9994" max="9994" width="2.140625" style="194" customWidth="1"/>
    <col min="9995" max="9995" width="8.7109375" style="194" bestFit="1" customWidth="1"/>
    <col min="9996" max="10240" width="11" style="194"/>
    <col min="10241" max="10241" width="46.7109375" style="194" bestFit="1" customWidth="1"/>
    <col min="10242" max="10242" width="12" style="194" bestFit="1" customWidth="1"/>
    <col min="10243" max="10243" width="12.42578125" style="194" bestFit="1" customWidth="1"/>
    <col min="10244" max="10244" width="12" style="194" customWidth="1"/>
    <col min="10245" max="10245" width="12.42578125" style="194" bestFit="1" customWidth="1"/>
    <col min="10246" max="10246" width="11" style="194" bestFit="1" customWidth="1"/>
    <col min="10247" max="10247" width="2.42578125" style="194" bestFit="1" customWidth="1"/>
    <col min="10248" max="10248" width="10.85546875" style="194" bestFit="1" customWidth="1"/>
    <col min="10249" max="10249" width="10.7109375" style="194" customWidth="1"/>
    <col min="10250" max="10250" width="2.140625" style="194" customWidth="1"/>
    <col min="10251" max="10251" width="8.7109375" style="194" bestFit="1" customWidth="1"/>
    <col min="10252" max="10496" width="11" style="194"/>
    <col min="10497" max="10497" width="46.7109375" style="194" bestFit="1" customWidth="1"/>
    <col min="10498" max="10498" width="12" style="194" bestFit="1" customWidth="1"/>
    <col min="10499" max="10499" width="12.42578125" style="194" bestFit="1" customWidth="1"/>
    <col min="10500" max="10500" width="12" style="194" customWidth="1"/>
    <col min="10501" max="10501" width="12.42578125" style="194" bestFit="1" customWidth="1"/>
    <col min="10502" max="10502" width="11" style="194" bestFit="1" customWidth="1"/>
    <col min="10503" max="10503" width="2.42578125" style="194" bestFit="1" customWidth="1"/>
    <col min="10504" max="10504" width="10.85546875" style="194" bestFit="1" customWidth="1"/>
    <col min="10505" max="10505" width="10.7109375" style="194" customWidth="1"/>
    <col min="10506" max="10506" width="2.140625" style="194" customWidth="1"/>
    <col min="10507" max="10507" width="8.7109375" style="194" bestFit="1" customWidth="1"/>
    <col min="10508" max="10752" width="11" style="194"/>
    <col min="10753" max="10753" width="46.7109375" style="194" bestFit="1" customWidth="1"/>
    <col min="10754" max="10754" width="12" style="194" bestFit="1" customWidth="1"/>
    <col min="10755" max="10755" width="12.42578125" style="194" bestFit="1" customWidth="1"/>
    <col min="10756" max="10756" width="12" style="194" customWidth="1"/>
    <col min="10757" max="10757" width="12.42578125" style="194" bestFit="1" customWidth="1"/>
    <col min="10758" max="10758" width="11" style="194" bestFit="1" customWidth="1"/>
    <col min="10759" max="10759" width="2.42578125" style="194" bestFit="1" customWidth="1"/>
    <col min="10760" max="10760" width="10.85546875" style="194" bestFit="1" customWidth="1"/>
    <col min="10761" max="10761" width="10.7109375" style="194" customWidth="1"/>
    <col min="10762" max="10762" width="2.140625" style="194" customWidth="1"/>
    <col min="10763" max="10763" width="8.7109375" style="194" bestFit="1" customWidth="1"/>
    <col min="10764" max="11008" width="11" style="194"/>
    <col min="11009" max="11009" width="46.7109375" style="194" bestFit="1" customWidth="1"/>
    <col min="11010" max="11010" width="12" style="194" bestFit="1" customWidth="1"/>
    <col min="11011" max="11011" width="12.42578125" style="194" bestFit="1" customWidth="1"/>
    <col min="11012" max="11012" width="12" style="194" customWidth="1"/>
    <col min="11013" max="11013" width="12.42578125" style="194" bestFit="1" customWidth="1"/>
    <col min="11014" max="11014" width="11" style="194" bestFit="1" customWidth="1"/>
    <col min="11015" max="11015" width="2.42578125" style="194" bestFit="1" customWidth="1"/>
    <col min="11016" max="11016" width="10.85546875" style="194" bestFit="1" customWidth="1"/>
    <col min="11017" max="11017" width="10.7109375" style="194" customWidth="1"/>
    <col min="11018" max="11018" width="2.140625" style="194" customWidth="1"/>
    <col min="11019" max="11019" width="8.7109375" style="194" bestFit="1" customWidth="1"/>
    <col min="11020" max="11264" width="11" style="194"/>
    <col min="11265" max="11265" width="46.7109375" style="194" bestFit="1" customWidth="1"/>
    <col min="11266" max="11266" width="12" style="194" bestFit="1" customWidth="1"/>
    <col min="11267" max="11267" width="12.42578125" style="194" bestFit="1" customWidth="1"/>
    <col min="11268" max="11268" width="12" style="194" customWidth="1"/>
    <col min="11269" max="11269" width="12.42578125" style="194" bestFit="1" customWidth="1"/>
    <col min="11270" max="11270" width="11" style="194" bestFit="1" customWidth="1"/>
    <col min="11271" max="11271" width="2.42578125" style="194" bestFit="1" customWidth="1"/>
    <col min="11272" max="11272" width="10.85546875" style="194" bestFit="1" customWidth="1"/>
    <col min="11273" max="11273" width="10.7109375" style="194" customWidth="1"/>
    <col min="11274" max="11274" width="2.140625" style="194" customWidth="1"/>
    <col min="11275" max="11275" width="8.7109375" style="194" bestFit="1" customWidth="1"/>
    <col min="11276" max="11520" width="11" style="194"/>
    <col min="11521" max="11521" width="46.7109375" style="194" bestFit="1" customWidth="1"/>
    <col min="11522" max="11522" width="12" style="194" bestFit="1" customWidth="1"/>
    <col min="11523" max="11523" width="12.42578125" style="194" bestFit="1" customWidth="1"/>
    <col min="11524" max="11524" width="12" style="194" customWidth="1"/>
    <col min="11525" max="11525" width="12.42578125" style="194" bestFit="1" customWidth="1"/>
    <col min="11526" max="11526" width="11" style="194" bestFit="1" customWidth="1"/>
    <col min="11527" max="11527" width="2.42578125" style="194" bestFit="1" customWidth="1"/>
    <col min="11528" max="11528" width="10.85546875" style="194" bestFit="1" customWidth="1"/>
    <col min="11529" max="11529" width="10.7109375" style="194" customWidth="1"/>
    <col min="11530" max="11530" width="2.140625" style="194" customWidth="1"/>
    <col min="11531" max="11531" width="8.7109375" style="194" bestFit="1" customWidth="1"/>
    <col min="11532" max="11776" width="11" style="194"/>
    <col min="11777" max="11777" width="46.7109375" style="194" bestFit="1" customWidth="1"/>
    <col min="11778" max="11778" width="12" style="194" bestFit="1" customWidth="1"/>
    <col min="11779" max="11779" width="12.42578125" style="194" bestFit="1" customWidth="1"/>
    <col min="11780" max="11780" width="12" style="194" customWidth="1"/>
    <col min="11781" max="11781" width="12.42578125" style="194" bestFit="1" customWidth="1"/>
    <col min="11782" max="11782" width="11" style="194" bestFit="1" customWidth="1"/>
    <col min="11783" max="11783" width="2.42578125" style="194" bestFit="1" customWidth="1"/>
    <col min="11784" max="11784" width="10.85546875" style="194" bestFit="1" customWidth="1"/>
    <col min="11785" max="11785" width="10.7109375" style="194" customWidth="1"/>
    <col min="11786" max="11786" width="2.140625" style="194" customWidth="1"/>
    <col min="11787" max="11787" width="8.7109375" style="194" bestFit="1" customWidth="1"/>
    <col min="11788" max="12032" width="11" style="194"/>
    <col min="12033" max="12033" width="46.7109375" style="194" bestFit="1" customWidth="1"/>
    <col min="12034" max="12034" width="12" style="194" bestFit="1" customWidth="1"/>
    <col min="12035" max="12035" width="12.42578125" style="194" bestFit="1" customWidth="1"/>
    <col min="12036" max="12036" width="12" style="194" customWidth="1"/>
    <col min="12037" max="12037" width="12.42578125" style="194" bestFit="1" customWidth="1"/>
    <col min="12038" max="12038" width="11" style="194" bestFit="1" customWidth="1"/>
    <col min="12039" max="12039" width="2.42578125" style="194" bestFit="1" customWidth="1"/>
    <col min="12040" max="12040" width="10.85546875" style="194" bestFit="1" customWidth="1"/>
    <col min="12041" max="12041" width="10.7109375" style="194" customWidth="1"/>
    <col min="12042" max="12042" width="2.140625" style="194" customWidth="1"/>
    <col min="12043" max="12043" width="8.7109375" style="194" bestFit="1" customWidth="1"/>
    <col min="12044" max="12288" width="11" style="194"/>
    <col min="12289" max="12289" width="46.7109375" style="194" bestFit="1" customWidth="1"/>
    <col min="12290" max="12290" width="12" style="194" bestFit="1" customWidth="1"/>
    <col min="12291" max="12291" width="12.42578125" style="194" bestFit="1" customWidth="1"/>
    <col min="12292" max="12292" width="12" style="194" customWidth="1"/>
    <col min="12293" max="12293" width="12.42578125" style="194" bestFit="1" customWidth="1"/>
    <col min="12294" max="12294" width="11" style="194" bestFit="1" customWidth="1"/>
    <col min="12295" max="12295" width="2.42578125" style="194" bestFit="1" customWidth="1"/>
    <col min="12296" max="12296" width="10.85546875" style="194" bestFit="1" customWidth="1"/>
    <col min="12297" max="12297" width="10.7109375" style="194" customWidth="1"/>
    <col min="12298" max="12298" width="2.140625" style="194" customWidth="1"/>
    <col min="12299" max="12299" width="8.7109375" style="194" bestFit="1" customWidth="1"/>
    <col min="12300" max="12544" width="11" style="194"/>
    <col min="12545" max="12545" width="46.7109375" style="194" bestFit="1" customWidth="1"/>
    <col min="12546" max="12546" width="12" style="194" bestFit="1" customWidth="1"/>
    <col min="12547" max="12547" width="12.42578125" style="194" bestFit="1" customWidth="1"/>
    <col min="12548" max="12548" width="12" style="194" customWidth="1"/>
    <col min="12549" max="12549" width="12.42578125" style="194" bestFit="1" customWidth="1"/>
    <col min="12550" max="12550" width="11" style="194" bestFit="1" customWidth="1"/>
    <col min="12551" max="12551" width="2.42578125" style="194" bestFit="1" customWidth="1"/>
    <col min="12552" max="12552" width="10.85546875" style="194" bestFit="1" customWidth="1"/>
    <col min="12553" max="12553" width="10.7109375" style="194" customWidth="1"/>
    <col min="12554" max="12554" width="2.140625" style="194" customWidth="1"/>
    <col min="12555" max="12555" width="8.7109375" style="194" bestFit="1" customWidth="1"/>
    <col min="12556" max="12800" width="11" style="194"/>
    <col min="12801" max="12801" width="46.7109375" style="194" bestFit="1" customWidth="1"/>
    <col min="12802" max="12802" width="12" style="194" bestFit="1" customWidth="1"/>
    <col min="12803" max="12803" width="12.42578125" style="194" bestFit="1" customWidth="1"/>
    <col min="12804" max="12804" width="12" style="194" customWidth="1"/>
    <col min="12805" max="12805" width="12.42578125" style="194" bestFit="1" customWidth="1"/>
    <col min="12806" max="12806" width="11" style="194" bestFit="1" customWidth="1"/>
    <col min="12807" max="12807" width="2.42578125" style="194" bestFit="1" customWidth="1"/>
    <col min="12808" max="12808" width="10.85546875" style="194" bestFit="1" customWidth="1"/>
    <col min="12809" max="12809" width="10.7109375" style="194" customWidth="1"/>
    <col min="12810" max="12810" width="2.140625" style="194" customWidth="1"/>
    <col min="12811" max="12811" width="8.7109375" style="194" bestFit="1" customWidth="1"/>
    <col min="12812" max="13056" width="11" style="194"/>
    <col min="13057" max="13057" width="46.7109375" style="194" bestFit="1" customWidth="1"/>
    <col min="13058" max="13058" width="12" style="194" bestFit="1" customWidth="1"/>
    <col min="13059" max="13059" width="12.42578125" style="194" bestFit="1" customWidth="1"/>
    <col min="13060" max="13060" width="12" style="194" customWidth="1"/>
    <col min="13061" max="13061" width="12.42578125" style="194" bestFit="1" customWidth="1"/>
    <col min="13062" max="13062" width="11" style="194" bestFit="1" customWidth="1"/>
    <col min="13063" max="13063" width="2.42578125" style="194" bestFit="1" customWidth="1"/>
    <col min="13064" max="13064" width="10.85546875" style="194" bestFit="1" customWidth="1"/>
    <col min="13065" max="13065" width="10.7109375" style="194" customWidth="1"/>
    <col min="13066" max="13066" width="2.140625" style="194" customWidth="1"/>
    <col min="13067" max="13067" width="8.7109375" style="194" bestFit="1" customWidth="1"/>
    <col min="13068" max="13312" width="11" style="194"/>
    <col min="13313" max="13313" width="46.7109375" style="194" bestFit="1" customWidth="1"/>
    <col min="13314" max="13314" width="12" style="194" bestFit="1" customWidth="1"/>
    <col min="13315" max="13315" width="12.42578125" style="194" bestFit="1" customWidth="1"/>
    <col min="13316" max="13316" width="12" style="194" customWidth="1"/>
    <col min="13317" max="13317" width="12.42578125" style="194" bestFit="1" customWidth="1"/>
    <col min="13318" max="13318" width="11" style="194" bestFit="1" customWidth="1"/>
    <col min="13319" max="13319" width="2.42578125" style="194" bestFit="1" customWidth="1"/>
    <col min="13320" max="13320" width="10.85546875" style="194" bestFit="1" customWidth="1"/>
    <col min="13321" max="13321" width="10.7109375" style="194" customWidth="1"/>
    <col min="13322" max="13322" width="2.140625" style="194" customWidth="1"/>
    <col min="13323" max="13323" width="8.7109375" style="194" bestFit="1" customWidth="1"/>
    <col min="13324" max="13568" width="11" style="194"/>
    <col min="13569" max="13569" width="46.7109375" style="194" bestFit="1" customWidth="1"/>
    <col min="13570" max="13570" width="12" style="194" bestFit="1" customWidth="1"/>
    <col min="13571" max="13571" width="12.42578125" style="194" bestFit="1" customWidth="1"/>
    <col min="13572" max="13572" width="12" style="194" customWidth="1"/>
    <col min="13573" max="13573" width="12.42578125" style="194" bestFit="1" customWidth="1"/>
    <col min="13574" max="13574" width="11" style="194" bestFit="1" customWidth="1"/>
    <col min="13575" max="13575" width="2.42578125" style="194" bestFit="1" customWidth="1"/>
    <col min="13576" max="13576" width="10.85546875" style="194" bestFit="1" customWidth="1"/>
    <col min="13577" max="13577" width="10.7109375" style="194" customWidth="1"/>
    <col min="13578" max="13578" width="2.140625" style="194" customWidth="1"/>
    <col min="13579" max="13579" width="8.7109375" style="194" bestFit="1" customWidth="1"/>
    <col min="13580" max="13824" width="11" style="194"/>
    <col min="13825" max="13825" width="46.7109375" style="194" bestFit="1" customWidth="1"/>
    <col min="13826" max="13826" width="12" style="194" bestFit="1" customWidth="1"/>
    <col min="13827" max="13827" width="12.42578125" style="194" bestFit="1" customWidth="1"/>
    <col min="13828" max="13828" width="12" style="194" customWidth="1"/>
    <col min="13829" max="13829" width="12.42578125" style="194" bestFit="1" customWidth="1"/>
    <col min="13830" max="13830" width="11" style="194" bestFit="1" customWidth="1"/>
    <col min="13831" max="13831" width="2.42578125" style="194" bestFit="1" customWidth="1"/>
    <col min="13832" max="13832" width="10.85546875" style="194" bestFit="1" customWidth="1"/>
    <col min="13833" max="13833" width="10.7109375" style="194" customWidth="1"/>
    <col min="13834" max="13834" width="2.140625" style="194" customWidth="1"/>
    <col min="13835" max="13835" width="8.7109375" style="194" bestFit="1" customWidth="1"/>
    <col min="13836" max="14080" width="11" style="194"/>
    <col min="14081" max="14081" width="46.7109375" style="194" bestFit="1" customWidth="1"/>
    <col min="14082" max="14082" width="12" style="194" bestFit="1" customWidth="1"/>
    <col min="14083" max="14083" width="12.42578125" style="194" bestFit="1" customWidth="1"/>
    <col min="14084" max="14084" width="12" style="194" customWidth="1"/>
    <col min="14085" max="14085" width="12.42578125" style="194" bestFit="1" customWidth="1"/>
    <col min="14086" max="14086" width="11" style="194" bestFit="1" customWidth="1"/>
    <col min="14087" max="14087" width="2.42578125" style="194" bestFit="1" customWidth="1"/>
    <col min="14088" max="14088" width="10.85546875" style="194" bestFit="1" customWidth="1"/>
    <col min="14089" max="14089" width="10.7109375" style="194" customWidth="1"/>
    <col min="14090" max="14090" width="2.140625" style="194" customWidth="1"/>
    <col min="14091" max="14091" width="8.7109375" style="194" bestFit="1" customWidth="1"/>
    <col min="14092" max="14336" width="11" style="194"/>
    <col min="14337" max="14337" width="46.7109375" style="194" bestFit="1" customWidth="1"/>
    <col min="14338" max="14338" width="12" style="194" bestFit="1" customWidth="1"/>
    <col min="14339" max="14339" width="12.42578125" style="194" bestFit="1" customWidth="1"/>
    <col min="14340" max="14340" width="12" style="194" customWidth="1"/>
    <col min="14341" max="14341" width="12.42578125" style="194" bestFit="1" customWidth="1"/>
    <col min="14342" max="14342" width="11" style="194" bestFit="1" customWidth="1"/>
    <col min="14343" max="14343" width="2.42578125" style="194" bestFit="1" customWidth="1"/>
    <col min="14344" max="14344" width="10.85546875" style="194" bestFit="1" customWidth="1"/>
    <col min="14345" max="14345" width="10.7109375" style="194" customWidth="1"/>
    <col min="14346" max="14346" width="2.140625" style="194" customWidth="1"/>
    <col min="14347" max="14347" width="8.7109375" style="194" bestFit="1" customWidth="1"/>
    <col min="14348" max="14592" width="11" style="194"/>
    <col min="14593" max="14593" width="46.7109375" style="194" bestFit="1" customWidth="1"/>
    <col min="14594" max="14594" width="12" style="194" bestFit="1" customWidth="1"/>
    <col min="14595" max="14595" width="12.42578125" style="194" bestFit="1" customWidth="1"/>
    <col min="14596" max="14596" width="12" style="194" customWidth="1"/>
    <col min="14597" max="14597" width="12.42578125" style="194" bestFit="1" customWidth="1"/>
    <col min="14598" max="14598" width="11" style="194" bestFit="1" customWidth="1"/>
    <col min="14599" max="14599" width="2.42578125" style="194" bestFit="1" customWidth="1"/>
    <col min="14600" max="14600" width="10.85546875" style="194" bestFit="1" customWidth="1"/>
    <col min="14601" max="14601" width="10.7109375" style="194" customWidth="1"/>
    <col min="14602" max="14602" width="2.140625" style="194" customWidth="1"/>
    <col min="14603" max="14603" width="8.7109375" style="194" bestFit="1" customWidth="1"/>
    <col min="14604" max="14848" width="11" style="194"/>
    <col min="14849" max="14849" width="46.7109375" style="194" bestFit="1" customWidth="1"/>
    <col min="14850" max="14850" width="12" style="194" bestFit="1" customWidth="1"/>
    <col min="14851" max="14851" width="12.42578125" style="194" bestFit="1" customWidth="1"/>
    <col min="14852" max="14852" width="12" style="194" customWidth="1"/>
    <col min="14853" max="14853" width="12.42578125" style="194" bestFit="1" customWidth="1"/>
    <col min="14854" max="14854" width="11" style="194" bestFit="1" customWidth="1"/>
    <col min="14855" max="14855" width="2.42578125" style="194" bestFit="1" customWidth="1"/>
    <col min="14856" max="14856" width="10.85546875" style="194" bestFit="1" customWidth="1"/>
    <col min="14857" max="14857" width="10.7109375" style="194" customWidth="1"/>
    <col min="14858" max="14858" width="2.140625" style="194" customWidth="1"/>
    <col min="14859" max="14859" width="8.7109375" style="194" bestFit="1" customWidth="1"/>
    <col min="14860" max="15104" width="11" style="194"/>
    <col min="15105" max="15105" width="46.7109375" style="194" bestFit="1" customWidth="1"/>
    <col min="15106" max="15106" width="12" style="194" bestFit="1" customWidth="1"/>
    <col min="15107" max="15107" width="12.42578125" style="194" bestFit="1" customWidth="1"/>
    <col min="15108" max="15108" width="12" style="194" customWidth="1"/>
    <col min="15109" max="15109" width="12.42578125" style="194" bestFit="1" customWidth="1"/>
    <col min="15110" max="15110" width="11" style="194" bestFit="1" customWidth="1"/>
    <col min="15111" max="15111" width="2.42578125" style="194" bestFit="1" customWidth="1"/>
    <col min="15112" max="15112" width="10.85546875" style="194" bestFit="1" customWidth="1"/>
    <col min="15113" max="15113" width="10.7109375" style="194" customWidth="1"/>
    <col min="15114" max="15114" width="2.140625" style="194" customWidth="1"/>
    <col min="15115" max="15115" width="8.7109375" style="194" bestFit="1" customWidth="1"/>
    <col min="15116" max="15360" width="11" style="194"/>
    <col min="15361" max="15361" width="46.7109375" style="194" bestFit="1" customWidth="1"/>
    <col min="15362" max="15362" width="12" style="194" bestFit="1" customWidth="1"/>
    <col min="15363" max="15363" width="12.42578125" style="194" bestFit="1" customWidth="1"/>
    <col min="15364" max="15364" width="12" style="194" customWidth="1"/>
    <col min="15365" max="15365" width="12.42578125" style="194" bestFit="1" customWidth="1"/>
    <col min="15366" max="15366" width="11" style="194" bestFit="1" customWidth="1"/>
    <col min="15367" max="15367" width="2.42578125" style="194" bestFit="1" customWidth="1"/>
    <col min="15368" max="15368" width="10.85546875" style="194" bestFit="1" customWidth="1"/>
    <col min="15369" max="15369" width="10.7109375" style="194" customWidth="1"/>
    <col min="15370" max="15370" width="2.140625" style="194" customWidth="1"/>
    <col min="15371" max="15371" width="8.7109375" style="194" bestFit="1" customWidth="1"/>
    <col min="15372" max="15616" width="11" style="194"/>
    <col min="15617" max="15617" width="46.7109375" style="194" bestFit="1" customWidth="1"/>
    <col min="15618" max="15618" width="12" style="194" bestFit="1" customWidth="1"/>
    <col min="15619" max="15619" width="12.42578125" style="194" bestFit="1" customWidth="1"/>
    <col min="15620" max="15620" width="12" style="194" customWidth="1"/>
    <col min="15621" max="15621" width="12.42578125" style="194" bestFit="1" customWidth="1"/>
    <col min="15622" max="15622" width="11" style="194" bestFit="1" customWidth="1"/>
    <col min="15623" max="15623" width="2.42578125" style="194" bestFit="1" customWidth="1"/>
    <col min="15624" max="15624" width="10.85546875" style="194" bestFit="1" customWidth="1"/>
    <col min="15625" max="15625" width="10.7109375" style="194" customWidth="1"/>
    <col min="15626" max="15626" width="2.140625" style="194" customWidth="1"/>
    <col min="15627" max="15627" width="8.7109375" style="194" bestFit="1" customWidth="1"/>
    <col min="15628" max="15872" width="11" style="194"/>
    <col min="15873" max="15873" width="46.7109375" style="194" bestFit="1" customWidth="1"/>
    <col min="15874" max="15874" width="12" style="194" bestFit="1" customWidth="1"/>
    <col min="15875" max="15875" width="12.42578125" style="194" bestFit="1" customWidth="1"/>
    <col min="15876" max="15876" width="12" style="194" customWidth="1"/>
    <col min="15877" max="15877" width="12.42578125" style="194" bestFit="1" customWidth="1"/>
    <col min="15878" max="15878" width="11" style="194" bestFit="1" customWidth="1"/>
    <col min="15879" max="15879" width="2.42578125" style="194" bestFit="1" customWidth="1"/>
    <col min="15880" max="15880" width="10.85546875" style="194" bestFit="1" customWidth="1"/>
    <col min="15881" max="15881" width="10.7109375" style="194" customWidth="1"/>
    <col min="15882" max="15882" width="2.140625" style="194" customWidth="1"/>
    <col min="15883" max="15883" width="8.7109375" style="194" bestFit="1" customWidth="1"/>
    <col min="15884" max="16128" width="11" style="194"/>
    <col min="16129" max="16129" width="46.7109375" style="194" bestFit="1" customWidth="1"/>
    <col min="16130" max="16130" width="12" style="194" bestFit="1" customWidth="1"/>
    <col min="16131" max="16131" width="12.42578125" style="194" bestFit="1" customWidth="1"/>
    <col min="16132" max="16132" width="12" style="194" customWidth="1"/>
    <col min="16133" max="16133" width="12.42578125" style="194" bestFit="1" customWidth="1"/>
    <col min="16134" max="16134" width="11" style="194" bestFit="1" customWidth="1"/>
    <col min="16135" max="16135" width="2.42578125" style="194" bestFit="1" customWidth="1"/>
    <col min="16136" max="16136" width="10.85546875" style="194" bestFit="1" customWidth="1"/>
    <col min="16137" max="16137" width="10.7109375" style="194" customWidth="1"/>
    <col min="16138" max="16138" width="2.140625" style="194" customWidth="1"/>
    <col min="16139" max="16139" width="8.7109375" style="194" bestFit="1" customWidth="1"/>
    <col min="16140" max="16384" width="11" style="194"/>
  </cols>
  <sheetData>
    <row r="1" spans="1:11" ht="22.5" customHeight="1">
      <c r="A1" s="1730" t="s">
        <v>65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</row>
    <row r="2" spans="1:11" ht="22.5" customHeight="1">
      <c r="A2" s="1731" t="s">
        <v>96</v>
      </c>
      <c r="B2" s="1731"/>
      <c r="C2" s="1731"/>
      <c r="D2" s="1731"/>
      <c r="E2" s="1731"/>
      <c r="F2" s="1731"/>
      <c r="G2" s="1731"/>
      <c r="H2" s="1731"/>
      <c r="I2" s="1731"/>
      <c r="J2" s="1731"/>
      <c r="K2" s="1731"/>
    </row>
    <row r="3" spans="1:11" ht="22.5" customHeight="1" thickBot="1">
      <c r="A3" s="195" t="s">
        <v>232</v>
      </c>
      <c r="B3" s="195"/>
      <c r="C3" s="195"/>
      <c r="D3" s="195"/>
      <c r="E3" s="196"/>
      <c r="F3" s="195"/>
      <c r="G3" s="195"/>
      <c r="H3" s="195"/>
      <c r="I3" s="1732" t="s">
        <v>1</v>
      </c>
      <c r="J3" s="1732"/>
      <c r="K3" s="1732"/>
    </row>
    <row r="4" spans="1:11" ht="22.5" customHeight="1" thickTop="1">
      <c r="A4" s="197"/>
      <c r="B4" s="198">
        <v>2015</v>
      </c>
      <c r="C4" s="199">
        <v>2016</v>
      </c>
      <c r="D4" s="199">
        <v>2016</v>
      </c>
      <c r="E4" s="200">
        <v>2017</v>
      </c>
      <c r="F4" s="1733" t="s">
        <v>270</v>
      </c>
      <c r="G4" s="1733"/>
      <c r="H4" s="1733"/>
      <c r="I4" s="1733"/>
      <c r="J4" s="1733"/>
      <c r="K4" s="1734"/>
    </row>
    <row r="5" spans="1:11" ht="22.5" customHeight="1">
      <c r="A5" s="201" t="s">
        <v>271</v>
      </c>
      <c r="B5" s="202" t="s">
        <v>272</v>
      </c>
      <c r="C5" s="202" t="s">
        <v>273</v>
      </c>
      <c r="D5" s="202" t="s">
        <v>274</v>
      </c>
      <c r="E5" s="203" t="s">
        <v>524</v>
      </c>
      <c r="F5" s="1735" t="s">
        <v>6</v>
      </c>
      <c r="G5" s="1736"/>
      <c r="H5" s="1737"/>
      <c r="I5" s="1736" t="s">
        <v>121</v>
      </c>
      <c r="J5" s="1736"/>
      <c r="K5" s="1738"/>
    </row>
    <row r="6" spans="1:11" ht="22.5" customHeight="1">
      <c r="A6" s="204" t="s">
        <v>232</v>
      </c>
      <c r="B6" s="205"/>
      <c r="C6" s="206"/>
      <c r="D6" s="206"/>
      <c r="E6" s="207"/>
      <c r="F6" s="206" t="s">
        <v>3</v>
      </c>
      <c r="G6" s="208" t="s">
        <v>232</v>
      </c>
      <c r="H6" s="209" t="s">
        <v>275</v>
      </c>
      <c r="I6" s="206" t="s">
        <v>3</v>
      </c>
      <c r="J6" s="208" t="s">
        <v>232</v>
      </c>
      <c r="K6" s="210" t="s">
        <v>275</v>
      </c>
    </row>
    <row r="7" spans="1:11" ht="22.5" customHeight="1">
      <c r="A7" s="211" t="s">
        <v>276</v>
      </c>
      <c r="B7" s="212">
        <v>747287.41371337057</v>
      </c>
      <c r="C7" s="212">
        <v>931995.50796766439</v>
      </c>
      <c r="D7" s="212">
        <v>956022.07894919219</v>
      </c>
      <c r="E7" s="213">
        <v>981153.091503312</v>
      </c>
      <c r="F7" s="214">
        <v>166832.00011402133</v>
      </c>
      <c r="G7" s="215" t="s">
        <v>277</v>
      </c>
      <c r="H7" s="213">
        <v>22.32501137480838</v>
      </c>
      <c r="I7" s="212">
        <v>53841.623409109816</v>
      </c>
      <c r="J7" s="216" t="s">
        <v>278</v>
      </c>
      <c r="K7" s="217">
        <v>5.6318389077676549</v>
      </c>
    </row>
    <row r="8" spans="1:11" ht="22.5" customHeight="1">
      <c r="A8" s="218" t="s">
        <v>279</v>
      </c>
      <c r="B8" s="219">
        <v>847679.00459057325</v>
      </c>
      <c r="C8" s="219">
        <v>1043545.1487195132</v>
      </c>
      <c r="D8" s="219">
        <v>1069830.7337942338</v>
      </c>
      <c r="E8" s="220">
        <v>1086661.1853129009</v>
      </c>
      <c r="F8" s="221">
        <v>195866.14412893995</v>
      </c>
      <c r="G8" s="222"/>
      <c r="H8" s="220">
        <v>23.106169088562336</v>
      </c>
      <c r="I8" s="219">
        <v>16830.451518667163</v>
      </c>
      <c r="J8" s="220"/>
      <c r="K8" s="223">
        <v>1.5731882611912562</v>
      </c>
    </row>
    <row r="9" spans="1:11" ht="22.5" customHeight="1">
      <c r="A9" s="218" t="s">
        <v>280</v>
      </c>
      <c r="B9" s="219">
        <v>100391.5908772026</v>
      </c>
      <c r="C9" s="219">
        <v>111549.64075184877</v>
      </c>
      <c r="D9" s="219">
        <v>113808.65484504159</v>
      </c>
      <c r="E9" s="220">
        <v>105508.09380958902</v>
      </c>
      <c r="F9" s="221">
        <v>11158.049874646167</v>
      </c>
      <c r="G9" s="222"/>
      <c r="H9" s="220">
        <v>11.114526403206934</v>
      </c>
      <c r="I9" s="219">
        <v>-8300.5610354525706</v>
      </c>
      <c r="J9" s="220"/>
      <c r="K9" s="223">
        <v>-7.2934356765347612</v>
      </c>
    </row>
    <row r="10" spans="1:11" ht="22.5" customHeight="1">
      <c r="A10" s="224" t="s">
        <v>281</v>
      </c>
      <c r="B10" s="219">
        <v>94395.622474602598</v>
      </c>
      <c r="C10" s="219">
        <v>106130.67773277877</v>
      </c>
      <c r="D10" s="219">
        <v>109383.40963409159</v>
      </c>
      <c r="E10" s="220">
        <v>102014.08516803902</v>
      </c>
      <c r="F10" s="221">
        <v>11735.055258176173</v>
      </c>
      <c r="G10" s="222"/>
      <c r="H10" s="220">
        <v>12.431779091592432</v>
      </c>
      <c r="I10" s="219">
        <v>-7369.324466052567</v>
      </c>
      <c r="J10" s="220"/>
      <c r="K10" s="223">
        <v>-6.7371500766929522</v>
      </c>
    </row>
    <row r="11" spans="1:11" s="225" customFormat="1" ht="22.5" customHeight="1">
      <c r="A11" s="224" t="s">
        <v>282</v>
      </c>
      <c r="B11" s="219">
        <v>5995.9684025999995</v>
      </c>
      <c r="C11" s="219">
        <v>5418.9630190699991</v>
      </c>
      <c r="D11" s="219">
        <v>4425.2452109500009</v>
      </c>
      <c r="E11" s="220">
        <v>3494.0086415499991</v>
      </c>
      <c r="F11" s="221">
        <v>-577.00538353000047</v>
      </c>
      <c r="G11" s="222"/>
      <c r="H11" s="220">
        <v>-9.6232225520033889</v>
      </c>
      <c r="I11" s="219">
        <v>-931.23656940000183</v>
      </c>
      <c r="J11" s="220"/>
      <c r="K11" s="223">
        <v>-21.043728087558026</v>
      </c>
    </row>
    <row r="12" spans="1:11" ht="22.5" customHeight="1">
      <c r="A12" s="211" t="s">
        <v>283</v>
      </c>
      <c r="B12" s="212">
        <v>1130514.1191695295</v>
      </c>
      <c r="C12" s="212">
        <v>1177092.8995907865</v>
      </c>
      <c r="D12" s="212">
        <v>1288556.4934285779</v>
      </c>
      <c r="E12" s="213">
        <v>1496070.1321029733</v>
      </c>
      <c r="F12" s="214">
        <v>64454.874561529694</v>
      </c>
      <c r="G12" s="215" t="s">
        <v>277</v>
      </c>
      <c r="H12" s="213">
        <v>5.7013772290502613</v>
      </c>
      <c r="I12" s="212">
        <v>178803.02781940531</v>
      </c>
      <c r="J12" s="226" t="s">
        <v>278</v>
      </c>
      <c r="K12" s="217">
        <v>13.876227292421465</v>
      </c>
    </row>
    <row r="13" spans="1:11" ht="22.5" customHeight="1">
      <c r="A13" s="218" t="s">
        <v>284</v>
      </c>
      <c r="B13" s="219">
        <v>1527345.6162738341</v>
      </c>
      <c r="C13" s="219">
        <v>1624779.3707057792</v>
      </c>
      <c r="D13" s="219">
        <v>1805694.7788320361</v>
      </c>
      <c r="E13" s="220">
        <v>1995072.4358219197</v>
      </c>
      <c r="F13" s="221">
        <v>97433.754431945039</v>
      </c>
      <c r="G13" s="222"/>
      <c r="H13" s="220">
        <v>6.3792866129178964</v>
      </c>
      <c r="I13" s="227">
        <v>189377.65698988363</v>
      </c>
      <c r="J13" s="228"/>
      <c r="K13" s="229">
        <v>10.487799998645251</v>
      </c>
    </row>
    <row r="14" spans="1:11" ht="22.5" customHeight="1">
      <c r="A14" s="218" t="s">
        <v>285</v>
      </c>
      <c r="B14" s="219">
        <v>127211.42502261003</v>
      </c>
      <c r="C14" s="219">
        <v>-5194.106852900004</v>
      </c>
      <c r="D14" s="219">
        <v>87759.355625270109</v>
      </c>
      <c r="E14" s="220">
        <v>-16520.805089309986</v>
      </c>
      <c r="F14" s="221">
        <v>-132405.53187551003</v>
      </c>
      <c r="G14" s="222"/>
      <c r="H14" s="220">
        <v>-104.0830506001932</v>
      </c>
      <c r="I14" s="219">
        <v>-104280.1607145801</v>
      </c>
      <c r="J14" s="220"/>
      <c r="K14" s="223">
        <v>-118.82512123249099</v>
      </c>
    </row>
    <row r="15" spans="1:11" ht="22.5" customHeight="1">
      <c r="A15" s="224" t="s">
        <v>286</v>
      </c>
      <c r="B15" s="219">
        <v>161024.52447424998</v>
      </c>
      <c r="C15" s="219">
        <v>205021.92687424997</v>
      </c>
      <c r="D15" s="219">
        <v>202777.81187425001</v>
      </c>
      <c r="E15" s="220">
        <v>245828.71201525</v>
      </c>
      <c r="F15" s="221">
        <v>43997.402399999992</v>
      </c>
      <c r="G15" s="222"/>
      <c r="H15" s="220">
        <v>27.323417065600946</v>
      </c>
      <c r="I15" s="219">
        <v>43050.900140999991</v>
      </c>
      <c r="J15" s="220"/>
      <c r="K15" s="223">
        <v>21.230577321594453</v>
      </c>
    </row>
    <row r="16" spans="1:11" ht="22.5" customHeight="1">
      <c r="A16" s="224" t="s">
        <v>287</v>
      </c>
      <c r="B16" s="219">
        <v>33813.099451639944</v>
      </c>
      <c r="C16" s="219">
        <v>210216.03372714997</v>
      </c>
      <c r="D16" s="219">
        <v>115018.4562489799</v>
      </c>
      <c r="E16" s="220">
        <v>262349.51710455999</v>
      </c>
      <c r="F16" s="221">
        <v>176402.93427551002</v>
      </c>
      <c r="G16" s="222"/>
      <c r="H16" s="220">
        <v>521.6999835457392</v>
      </c>
      <c r="I16" s="219">
        <v>147331.06085558009</v>
      </c>
      <c r="J16" s="220"/>
      <c r="K16" s="223">
        <v>128.09340836278767</v>
      </c>
    </row>
    <row r="17" spans="1:11" ht="22.5" customHeight="1">
      <c r="A17" s="218" t="s">
        <v>288</v>
      </c>
      <c r="B17" s="219">
        <v>10100.767085154501</v>
      </c>
      <c r="C17" s="219">
        <v>9845.3375208658999</v>
      </c>
      <c r="D17" s="219">
        <v>8226.9650202916546</v>
      </c>
      <c r="E17" s="220">
        <v>8727.4744703199995</v>
      </c>
      <c r="F17" s="221">
        <v>-255.42956428860089</v>
      </c>
      <c r="G17" s="222"/>
      <c r="H17" s="220">
        <v>-2.5288135260936357</v>
      </c>
      <c r="I17" s="219">
        <v>500.50945002834487</v>
      </c>
      <c r="J17" s="220"/>
      <c r="K17" s="223">
        <v>6.0837678146661345</v>
      </c>
    </row>
    <row r="18" spans="1:11" ht="22.5" customHeight="1">
      <c r="A18" s="224" t="s">
        <v>289</v>
      </c>
      <c r="B18" s="219">
        <v>16088.55381306152</v>
      </c>
      <c r="C18" s="219">
        <v>19104.576614399393</v>
      </c>
      <c r="D18" s="219">
        <v>17443.585907166511</v>
      </c>
      <c r="E18" s="220">
        <v>22008.891352904535</v>
      </c>
      <c r="F18" s="221">
        <v>3016.0228013378728</v>
      </c>
      <c r="G18" s="222"/>
      <c r="H18" s="220">
        <v>18.746388496953092</v>
      </c>
      <c r="I18" s="219">
        <v>4565.305445738024</v>
      </c>
      <c r="J18" s="220"/>
      <c r="K18" s="223">
        <v>26.171828831722131</v>
      </c>
    </row>
    <row r="19" spans="1:11" ht="22.5" customHeight="1">
      <c r="A19" s="224" t="s">
        <v>290</v>
      </c>
      <c r="B19" s="219">
        <v>3260.6839702900006</v>
      </c>
      <c r="C19" s="219">
        <v>3413.9175095700002</v>
      </c>
      <c r="D19" s="219">
        <v>3414.3295247600004</v>
      </c>
      <c r="E19" s="220">
        <v>4486.2288242900004</v>
      </c>
      <c r="F19" s="221">
        <v>153.2335392799996</v>
      </c>
      <c r="G19" s="222"/>
      <c r="H19" s="220">
        <v>4.6994293429292764</v>
      </c>
      <c r="I19" s="219">
        <v>1071.89929953</v>
      </c>
      <c r="J19" s="220"/>
      <c r="K19" s="223">
        <v>31.394137319107941</v>
      </c>
    </row>
    <row r="20" spans="1:11" ht="22.5" customHeight="1">
      <c r="A20" s="224" t="s">
        <v>291</v>
      </c>
      <c r="B20" s="219">
        <v>12827.869842771519</v>
      </c>
      <c r="C20" s="219">
        <v>15690.659104829394</v>
      </c>
      <c r="D20" s="219">
        <v>14029.256382406509</v>
      </c>
      <c r="E20" s="220">
        <v>17522.662528614535</v>
      </c>
      <c r="F20" s="221">
        <v>2862.789262057875</v>
      </c>
      <c r="G20" s="222"/>
      <c r="H20" s="220">
        <v>22.316949712980222</v>
      </c>
      <c r="I20" s="219">
        <v>3493.4061462080263</v>
      </c>
      <c r="J20" s="220"/>
      <c r="K20" s="223">
        <v>24.900864671551357</v>
      </c>
    </row>
    <row r="21" spans="1:11" ht="22.5" customHeight="1">
      <c r="A21" s="218" t="s">
        <v>292</v>
      </c>
      <c r="B21" s="219">
        <v>1373944.8703530082</v>
      </c>
      <c r="C21" s="219">
        <v>1601023.5634234138</v>
      </c>
      <c r="D21" s="219">
        <v>1692264.8722793078</v>
      </c>
      <c r="E21" s="220">
        <v>1980856.8750880051</v>
      </c>
      <c r="F21" s="221">
        <v>227078.69307040563</v>
      </c>
      <c r="G21" s="230"/>
      <c r="H21" s="220">
        <v>16.52749669730651</v>
      </c>
      <c r="I21" s="219">
        <v>288592.00280869729</v>
      </c>
      <c r="J21" s="231"/>
      <c r="K21" s="223">
        <v>17.053595305089171</v>
      </c>
    </row>
    <row r="22" spans="1:11" ht="22.5" customHeight="1">
      <c r="A22" s="218" t="s">
        <v>293</v>
      </c>
      <c r="B22" s="219">
        <v>396831.49710430467</v>
      </c>
      <c r="C22" s="219">
        <v>447686.47111499251</v>
      </c>
      <c r="D22" s="219">
        <v>517138.28540345817</v>
      </c>
      <c r="E22" s="219">
        <v>499002.30371894647</v>
      </c>
      <c r="F22" s="221">
        <v>32978.879870415345</v>
      </c>
      <c r="G22" s="232" t="s">
        <v>277</v>
      </c>
      <c r="H22" s="220">
        <v>8.3105499717294506</v>
      </c>
      <c r="I22" s="219">
        <v>10574.629170478307</v>
      </c>
      <c r="J22" s="233" t="s">
        <v>278</v>
      </c>
      <c r="K22" s="223">
        <v>2.0448358725226172</v>
      </c>
    </row>
    <row r="23" spans="1:11" ht="22.5" customHeight="1">
      <c r="A23" s="211" t="s">
        <v>294</v>
      </c>
      <c r="B23" s="212">
        <v>1877801.5328829</v>
      </c>
      <c r="C23" s="212">
        <v>2109088.4075584509</v>
      </c>
      <c r="D23" s="212">
        <v>2244578.5723777702</v>
      </c>
      <c r="E23" s="213">
        <v>2477223.2236062852</v>
      </c>
      <c r="F23" s="214">
        <v>231286.87467555096</v>
      </c>
      <c r="G23" s="234"/>
      <c r="H23" s="213">
        <v>12.316896680793905</v>
      </c>
      <c r="I23" s="212">
        <v>232644.65122851497</v>
      </c>
      <c r="J23" s="213"/>
      <c r="K23" s="217">
        <v>10.364736351468656</v>
      </c>
    </row>
    <row r="24" spans="1:11" ht="22.5" customHeight="1">
      <c r="A24" s="218" t="s">
        <v>295</v>
      </c>
      <c r="B24" s="219">
        <v>1376048.5687643969</v>
      </c>
      <c r="C24" s="219">
        <v>1553898.7583036409</v>
      </c>
      <c r="D24" s="219">
        <v>1634481.7499847095</v>
      </c>
      <c r="E24" s="220">
        <v>1564234.9146167098</v>
      </c>
      <c r="F24" s="221">
        <v>177850.18953924393</v>
      </c>
      <c r="G24" s="222"/>
      <c r="H24" s="220">
        <v>12.924702919384739</v>
      </c>
      <c r="I24" s="219">
        <v>-70246.835367999738</v>
      </c>
      <c r="J24" s="220"/>
      <c r="K24" s="235">
        <v>-4.2978048160315581</v>
      </c>
    </row>
    <row r="25" spans="1:11" ht="22.5" customHeight="1">
      <c r="A25" s="218" t="s">
        <v>296</v>
      </c>
      <c r="B25" s="219">
        <v>424744.63430879032</v>
      </c>
      <c r="C25" s="219">
        <v>468232.78640424798</v>
      </c>
      <c r="D25" s="219">
        <v>503287.11484016536</v>
      </c>
      <c r="E25" s="220">
        <v>532081.50219190423</v>
      </c>
      <c r="F25" s="221">
        <v>43488.152095457655</v>
      </c>
      <c r="G25" s="222"/>
      <c r="H25" s="220">
        <v>10.238658380282603</v>
      </c>
      <c r="I25" s="219">
        <v>28794.387351738871</v>
      </c>
      <c r="J25" s="220"/>
      <c r="K25" s="235">
        <v>5.7212645630483578</v>
      </c>
    </row>
    <row r="26" spans="1:11" ht="22.5" customHeight="1">
      <c r="A26" s="224" t="s">
        <v>297</v>
      </c>
      <c r="B26" s="219">
        <v>270080.36128978006</v>
      </c>
      <c r="C26" s="219">
        <v>315406.7795911401</v>
      </c>
      <c r="D26" s="219">
        <v>327482.67803007999</v>
      </c>
      <c r="E26" s="220">
        <v>354766.22070260003</v>
      </c>
      <c r="F26" s="221">
        <v>45326.418301360041</v>
      </c>
      <c r="G26" s="222"/>
      <c r="H26" s="220">
        <v>16.782567264388213</v>
      </c>
      <c r="I26" s="219">
        <v>27283.542672520038</v>
      </c>
      <c r="J26" s="220"/>
      <c r="K26" s="223">
        <v>8.3312933791307238</v>
      </c>
    </row>
    <row r="27" spans="1:11" ht="22.5" customHeight="1">
      <c r="A27" s="224" t="s">
        <v>298</v>
      </c>
      <c r="B27" s="219">
        <v>154664.23425830094</v>
      </c>
      <c r="C27" s="219">
        <v>152826.0018191408</v>
      </c>
      <c r="D27" s="219">
        <v>175804.43157376483</v>
      </c>
      <c r="E27" s="220">
        <v>177315.27126271435</v>
      </c>
      <c r="F27" s="221">
        <v>-1838.2324391601433</v>
      </c>
      <c r="G27" s="222"/>
      <c r="H27" s="220">
        <v>-1.1885310446694199</v>
      </c>
      <c r="I27" s="219">
        <v>1510.8396889495198</v>
      </c>
      <c r="J27" s="220"/>
      <c r="K27" s="223">
        <v>0.85938657827040887</v>
      </c>
    </row>
    <row r="28" spans="1:11" ht="22.5" customHeight="1">
      <c r="A28" s="224" t="s">
        <v>299</v>
      </c>
      <c r="B28" s="219">
        <v>951303.9344556065</v>
      </c>
      <c r="C28" s="219">
        <v>1085665.9718993928</v>
      </c>
      <c r="D28" s="219">
        <v>1131194.6351445443</v>
      </c>
      <c r="E28" s="220">
        <v>1032153.4124248056</v>
      </c>
      <c r="F28" s="221">
        <v>134362.03744378628</v>
      </c>
      <c r="G28" s="222"/>
      <c r="H28" s="220">
        <v>14.123986307349432</v>
      </c>
      <c r="I28" s="219">
        <v>-99041.222719738726</v>
      </c>
      <c r="J28" s="220"/>
      <c r="K28" s="223">
        <v>-8.7554537161576285</v>
      </c>
    </row>
    <row r="29" spans="1:11" ht="22.5" customHeight="1">
      <c r="A29" s="236" t="s">
        <v>300</v>
      </c>
      <c r="B29" s="237">
        <v>501752.96411850315</v>
      </c>
      <c r="C29" s="237">
        <v>555189.64925481018</v>
      </c>
      <c r="D29" s="237">
        <v>610096.82239306055</v>
      </c>
      <c r="E29" s="238">
        <v>912988.30898957537</v>
      </c>
      <c r="F29" s="239">
        <v>53436.685136307031</v>
      </c>
      <c r="G29" s="238"/>
      <c r="H29" s="238">
        <v>10.649998895409903</v>
      </c>
      <c r="I29" s="237">
        <v>302891.48659651482</v>
      </c>
      <c r="J29" s="238"/>
      <c r="K29" s="240">
        <v>49.646461918691024</v>
      </c>
    </row>
    <row r="30" spans="1:11" ht="22.5" customHeight="1" thickBot="1">
      <c r="A30" s="241" t="s">
        <v>301</v>
      </c>
      <c r="B30" s="242">
        <v>1972197.1553575026</v>
      </c>
      <c r="C30" s="242">
        <v>2215219.0852912297</v>
      </c>
      <c r="D30" s="242">
        <v>2353961.9820118616</v>
      </c>
      <c r="E30" s="243">
        <v>2579237.3087743241</v>
      </c>
      <c r="F30" s="244">
        <v>243021.92993372702</v>
      </c>
      <c r="G30" s="243"/>
      <c r="H30" s="243">
        <v>12.322395318011404</v>
      </c>
      <c r="I30" s="242">
        <v>225275.3267624625</v>
      </c>
      <c r="J30" s="243"/>
      <c r="K30" s="245">
        <v>9.5700494945940608</v>
      </c>
    </row>
    <row r="31" spans="1:11" ht="22.5" customHeight="1" thickTop="1">
      <c r="A31" s="246" t="s">
        <v>302</v>
      </c>
      <c r="B31" s="247">
        <v>17876.094140272497</v>
      </c>
      <c r="C31" s="195" t="s">
        <v>303</v>
      </c>
      <c r="D31" s="248"/>
      <c r="E31" s="248"/>
      <c r="F31" s="248"/>
      <c r="G31" s="249"/>
      <c r="H31" s="250"/>
      <c r="I31" s="248"/>
      <c r="J31" s="251"/>
      <c r="K31" s="251"/>
    </row>
    <row r="32" spans="1:11" ht="22.5" customHeight="1">
      <c r="A32" s="252" t="s">
        <v>304</v>
      </c>
      <c r="B32" s="247">
        <v>-28710.610854990009</v>
      </c>
      <c r="C32" s="195" t="s">
        <v>303</v>
      </c>
      <c r="D32" s="248"/>
      <c r="E32" s="248"/>
      <c r="F32" s="248"/>
      <c r="G32" s="249"/>
      <c r="H32" s="250"/>
      <c r="I32" s="248"/>
      <c r="J32" s="251"/>
      <c r="K32" s="251"/>
    </row>
    <row r="33" spans="1:11" ht="22.5" customHeight="1">
      <c r="A33" s="253" t="s">
        <v>305</v>
      </c>
      <c r="B33" s="195"/>
      <c r="C33" s="195"/>
      <c r="D33" s="248"/>
      <c r="E33" s="248"/>
      <c r="F33" s="248"/>
      <c r="G33" s="249"/>
      <c r="H33" s="250"/>
      <c r="I33" s="248"/>
      <c r="J33" s="251"/>
      <c r="K33" s="251"/>
    </row>
    <row r="34" spans="1:11" ht="22.5" customHeight="1">
      <c r="A34" s="254" t="s">
        <v>306</v>
      </c>
      <c r="B34" s="195"/>
      <c r="C34" s="195"/>
      <c r="D34" s="248"/>
      <c r="E34" s="248"/>
      <c r="F34" s="248"/>
      <c r="G34" s="249"/>
      <c r="H34" s="250"/>
      <c r="I34" s="248"/>
      <c r="J34" s="251"/>
      <c r="K34" s="251"/>
    </row>
    <row r="35" spans="1:11" ht="22.5" customHeight="1">
      <c r="A35" s="255" t="s">
        <v>307</v>
      </c>
      <c r="B35" s="256">
        <v>0.81228896277312501</v>
      </c>
      <c r="C35" s="257">
        <v>0.91425287914117392</v>
      </c>
      <c r="D35" s="257">
        <v>0.91999700765905312</v>
      </c>
      <c r="E35" s="257">
        <v>0.92645835085483064</v>
      </c>
      <c r="F35" s="258">
        <v>0.10196391636804891</v>
      </c>
      <c r="G35" s="259"/>
      <c r="H35" s="258">
        <v>12.552665497257012</v>
      </c>
      <c r="I35" s="258">
        <v>6.4613431957775136E-3</v>
      </c>
      <c r="J35" s="258"/>
      <c r="K35" s="258">
        <v>0.70232219691871645</v>
      </c>
    </row>
    <row r="36" spans="1:11" ht="22.5" customHeight="1">
      <c r="A36" s="255" t="s">
        <v>308</v>
      </c>
      <c r="B36" s="256">
        <v>2.6315790109180499</v>
      </c>
      <c r="C36" s="257">
        <v>3.034081454617485</v>
      </c>
      <c r="D36" s="257">
        <v>2.9877941928571294</v>
      </c>
      <c r="E36" s="257">
        <v>2.7236400690033116</v>
      </c>
      <c r="F36" s="258">
        <v>0.40250244369943511</v>
      </c>
      <c r="G36" s="259"/>
      <c r="H36" s="258">
        <v>15.295092491219503</v>
      </c>
      <c r="I36" s="258">
        <v>-0.26415412385381787</v>
      </c>
      <c r="J36" s="258"/>
      <c r="K36" s="258">
        <v>-8.841108416547792</v>
      </c>
    </row>
    <row r="37" spans="1:11" ht="22.5" customHeight="1">
      <c r="A37" s="255" t="s">
        <v>309</v>
      </c>
      <c r="B37" s="260">
        <v>3.5911400315190933</v>
      </c>
      <c r="C37" s="261">
        <v>4.1181228759765762</v>
      </c>
      <c r="D37" s="261">
        <v>4.1030368335557039</v>
      </c>
      <c r="E37" s="261">
        <v>4.313331948183043</v>
      </c>
      <c r="F37" s="258">
        <v>0.52698284445748289</v>
      </c>
      <c r="G37" s="259"/>
      <c r="H37" s="258">
        <v>14.674527861130581</v>
      </c>
      <c r="I37" s="258">
        <v>0.21029511462733907</v>
      </c>
      <c r="J37" s="258"/>
      <c r="K37" s="258">
        <v>5.1253528339665602</v>
      </c>
    </row>
    <row r="38" spans="1:11" ht="17.100000000000001" customHeight="1">
      <c r="A38" s="262"/>
      <c r="B38" s="195"/>
      <c r="C38" s="195"/>
      <c r="D38" s="195"/>
      <c r="E38" s="195"/>
      <c r="F38" s="195"/>
      <c r="G38" s="195"/>
      <c r="H38" s="195"/>
      <c r="I38" s="195"/>
      <c r="J38" s="195"/>
      <c r="K38" s="195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paperSize="9" scale="6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6"/>
  <sheetViews>
    <sheetView view="pageBreakPreview" zoomScaleSheetLayoutView="100" workbookViewId="0">
      <selection sqref="A1:K1"/>
    </sheetView>
  </sheetViews>
  <sheetFormatPr defaultColWidth="11" defaultRowHeight="17.100000000000001" customHeight="1"/>
  <cols>
    <col min="1" max="1" width="46.7109375" style="263" bestFit="1" customWidth="1"/>
    <col min="2" max="2" width="12" style="263" bestFit="1" customWidth="1"/>
    <col min="3" max="3" width="12.42578125" style="263" bestFit="1" customWidth="1"/>
    <col min="4" max="4" width="12" style="263" customWidth="1"/>
    <col min="5" max="5" width="12.42578125" style="263" bestFit="1" customWidth="1"/>
    <col min="6" max="6" width="11" style="263" bestFit="1" customWidth="1"/>
    <col min="7" max="7" width="2.42578125" style="263" bestFit="1" customWidth="1"/>
    <col min="8" max="8" width="10.85546875" style="263" bestFit="1" customWidth="1"/>
    <col min="9" max="9" width="10.7109375" style="263" customWidth="1"/>
    <col min="10" max="10" width="2.140625" style="263" customWidth="1"/>
    <col min="11" max="11" width="8.7109375" style="263" bestFit="1" customWidth="1"/>
    <col min="12" max="256" width="11" style="194"/>
    <col min="257" max="257" width="46.7109375" style="194" bestFit="1" customWidth="1"/>
    <col min="258" max="258" width="12" style="194" bestFit="1" customWidth="1"/>
    <col min="259" max="259" width="12.42578125" style="194" bestFit="1" customWidth="1"/>
    <col min="260" max="260" width="12" style="194" customWidth="1"/>
    <col min="261" max="261" width="12.42578125" style="194" bestFit="1" customWidth="1"/>
    <col min="262" max="262" width="11" style="194" bestFit="1" customWidth="1"/>
    <col min="263" max="263" width="2.42578125" style="194" bestFit="1" customWidth="1"/>
    <col min="264" max="264" width="10.85546875" style="194" bestFit="1" customWidth="1"/>
    <col min="265" max="265" width="10.7109375" style="194" customWidth="1"/>
    <col min="266" max="266" width="2.140625" style="194" customWidth="1"/>
    <col min="267" max="267" width="8.7109375" style="194" bestFit="1" customWidth="1"/>
    <col min="268" max="512" width="11" style="194"/>
    <col min="513" max="513" width="46.7109375" style="194" bestFit="1" customWidth="1"/>
    <col min="514" max="514" width="12" style="194" bestFit="1" customWidth="1"/>
    <col min="515" max="515" width="12.42578125" style="194" bestFit="1" customWidth="1"/>
    <col min="516" max="516" width="12" style="194" customWidth="1"/>
    <col min="517" max="517" width="12.42578125" style="194" bestFit="1" customWidth="1"/>
    <col min="518" max="518" width="11" style="194" bestFit="1" customWidth="1"/>
    <col min="519" max="519" width="2.42578125" style="194" bestFit="1" customWidth="1"/>
    <col min="520" max="520" width="10.85546875" style="194" bestFit="1" customWidth="1"/>
    <col min="521" max="521" width="10.7109375" style="194" customWidth="1"/>
    <col min="522" max="522" width="2.140625" style="194" customWidth="1"/>
    <col min="523" max="523" width="8.7109375" style="194" bestFit="1" customWidth="1"/>
    <col min="524" max="768" width="11" style="194"/>
    <col min="769" max="769" width="46.7109375" style="194" bestFit="1" customWidth="1"/>
    <col min="770" max="770" width="12" style="194" bestFit="1" customWidth="1"/>
    <col min="771" max="771" width="12.42578125" style="194" bestFit="1" customWidth="1"/>
    <col min="772" max="772" width="12" style="194" customWidth="1"/>
    <col min="773" max="773" width="12.42578125" style="194" bestFit="1" customWidth="1"/>
    <col min="774" max="774" width="11" style="194" bestFit="1" customWidth="1"/>
    <col min="775" max="775" width="2.42578125" style="194" bestFit="1" customWidth="1"/>
    <col min="776" max="776" width="10.85546875" style="194" bestFit="1" customWidth="1"/>
    <col min="777" max="777" width="10.7109375" style="194" customWidth="1"/>
    <col min="778" max="778" width="2.140625" style="194" customWidth="1"/>
    <col min="779" max="779" width="8.7109375" style="194" bestFit="1" customWidth="1"/>
    <col min="780" max="1024" width="11" style="194"/>
    <col min="1025" max="1025" width="46.7109375" style="194" bestFit="1" customWidth="1"/>
    <col min="1026" max="1026" width="12" style="194" bestFit="1" customWidth="1"/>
    <col min="1027" max="1027" width="12.42578125" style="194" bestFit="1" customWidth="1"/>
    <col min="1028" max="1028" width="12" style="194" customWidth="1"/>
    <col min="1029" max="1029" width="12.42578125" style="194" bestFit="1" customWidth="1"/>
    <col min="1030" max="1030" width="11" style="194" bestFit="1" customWidth="1"/>
    <col min="1031" max="1031" width="2.42578125" style="194" bestFit="1" customWidth="1"/>
    <col min="1032" max="1032" width="10.85546875" style="194" bestFit="1" customWidth="1"/>
    <col min="1033" max="1033" width="10.7109375" style="194" customWidth="1"/>
    <col min="1034" max="1034" width="2.140625" style="194" customWidth="1"/>
    <col min="1035" max="1035" width="8.7109375" style="194" bestFit="1" customWidth="1"/>
    <col min="1036" max="1280" width="11" style="194"/>
    <col min="1281" max="1281" width="46.7109375" style="194" bestFit="1" customWidth="1"/>
    <col min="1282" max="1282" width="12" style="194" bestFit="1" customWidth="1"/>
    <col min="1283" max="1283" width="12.42578125" style="194" bestFit="1" customWidth="1"/>
    <col min="1284" max="1284" width="12" style="194" customWidth="1"/>
    <col min="1285" max="1285" width="12.42578125" style="194" bestFit="1" customWidth="1"/>
    <col min="1286" max="1286" width="11" style="194" bestFit="1" customWidth="1"/>
    <col min="1287" max="1287" width="2.42578125" style="194" bestFit="1" customWidth="1"/>
    <col min="1288" max="1288" width="10.85546875" style="194" bestFit="1" customWidth="1"/>
    <col min="1289" max="1289" width="10.7109375" style="194" customWidth="1"/>
    <col min="1290" max="1290" width="2.140625" style="194" customWidth="1"/>
    <col min="1291" max="1291" width="8.7109375" style="194" bestFit="1" customWidth="1"/>
    <col min="1292" max="1536" width="11" style="194"/>
    <col min="1537" max="1537" width="46.7109375" style="194" bestFit="1" customWidth="1"/>
    <col min="1538" max="1538" width="12" style="194" bestFit="1" customWidth="1"/>
    <col min="1539" max="1539" width="12.42578125" style="194" bestFit="1" customWidth="1"/>
    <col min="1540" max="1540" width="12" style="194" customWidth="1"/>
    <col min="1541" max="1541" width="12.42578125" style="194" bestFit="1" customWidth="1"/>
    <col min="1542" max="1542" width="11" style="194" bestFit="1" customWidth="1"/>
    <col min="1543" max="1543" width="2.42578125" style="194" bestFit="1" customWidth="1"/>
    <col min="1544" max="1544" width="10.85546875" style="194" bestFit="1" customWidth="1"/>
    <col min="1545" max="1545" width="10.7109375" style="194" customWidth="1"/>
    <col min="1546" max="1546" width="2.140625" style="194" customWidth="1"/>
    <col min="1547" max="1547" width="8.7109375" style="194" bestFit="1" customWidth="1"/>
    <col min="1548" max="1792" width="11" style="194"/>
    <col min="1793" max="1793" width="46.7109375" style="194" bestFit="1" customWidth="1"/>
    <col min="1794" max="1794" width="12" style="194" bestFit="1" customWidth="1"/>
    <col min="1795" max="1795" width="12.42578125" style="194" bestFit="1" customWidth="1"/>
    <col min="1796" max="1796" width="12" style="194" customWidth="1"/>
    <col min="1797" max="1797" width="12.42578125" style="194" bestFit="1" customWidth="1"/>
    <col min="1798" max="1798" width="11" style="194" bestFit="1" customWidth="1"/>
    <col min="1799" max="1799" width="2.42578125" style="194" bestFit="1" customWidth="1"/>
    <col min="1800" max="1800" width="10.85546875" style="194" bestFit="1" customWidth="1"/>
    <col min="1801" max="1801" width="10.7109375" style="194" customWidth="1"/>
    <col min="1802" max="1802" width="2.140625" style="194" customWidth="1"/>
    <col min="1803" max="1803" width="8.7109375" style="194" bestFit="1" customWidth="1"/>
    <col min="1804" max="2048" width="11" style="194"/>
    <col min="2049" max="2049" width="46.7109375" style="194" bestFit="1" customWidth="1"/>
    <col min="2050" max="2050" width="12" style="194" bestFit="1" customWidth="1"/>
    <col min="2051" max="2051" width="12.42578125" style="194" bestFit="1" customWidth="1"/>
    <col min="2052" max="2052" width="12" style="194" customWidth="1"/>
    <col min="2053" max="2053" width="12.42578125" style="194" bestFit="1" customWidth="1"/>
    <col min="2054" max="2054" width="11" style="194" bestFit="1" customWidth="1"/>
    <col min="2055" max="2055" width="2.42578125" style="194" bestFit="1" customWidth="1"/>
    <col min="2056" max="2056" width="10.85546875" style="194" bestFit="1" customWidth="1"/>
    <col min="2057" max="2057" width="10.7109375" style="194" customWidth="1"/>
    <col min="2058" max="2058" width="2.140625" style="194" customWidth="1"/>
    <col min="2059" max="2059" width="8.7109375" style="194" bestFit="1" customWidth="1"/>
    <col min="2060" max="2304" width="11" style="194"/>
    <col min="2305" max="2305" width="46.7109375" style="194" bestFit="1" customWidth="1"/>
    <col min="2306" max="2306" width="12" style="194" bestFit="1" customWidth="1"/>
    <col min="2307" max="2307" width="12.42578125" style="194" bestFit="1" customWidth="1"/>
    <col min="2308" max="2308" width="12" style="194" customWidth="1"/>
    <col min="2309" max="2309" width="12.42578125" style="194" bestFit="1" customWidth="1"/>
    <col min="2310" max="2310" width="11" style="194" bestFit="1" customWidth="1"/>
    <col min="2311" max="2311" width="2.42578125" style="194" bestFit="1" customWidth="1"/>
    <col min="2312" max="2312" width="10.85546875" style="194" bestFit="1" customWidth="1"/>
    <col min="2313" max="2313" width="10.7109375" style="194" customWidth="1"/>
    <col min="2314" max="2314" width="2.140625" style="194" customWidth="1"/>
    <col min="2315" max="2315" width="8.7109375" style="194" bestFit="1" customWidth="1"/>
    <col min="2316" max="2560" width="11" style="194"/>
    <col min="2561" max="2561" width="46.7109375" style="194" bestFit="1" customWidth="1"/>
    <col min="2562" max="2562" width="12" style="194" bestFit="1" customWidth="1"/>
    <col min="2563" max="2563" width="12.42578125" style="194" bestFit="1" customWidth="1"/>
    <col min="2564" max="2564" width="12" style="194" customWidth="1"/>
    <col min="2565" max="2565" width="12.42578125" style="194" bestFit="1" customWidth="1"/>
    <col min="2566" max="2566" width="11" style="194" bestFit="1" customWidth="1"/>
    <col min="2567" max="2567" width="2.42578125" style="194" bestFit="1" customWidth="1"/>
    <col min="2568" max="2568" width="10.85546875" style="194" bestFit="1" customWidth="1"/>
    <col min="2569" max="2569" width="10.7109375" style="194" customWidth="1"/>
    <col min="2570" max="2570" width="2.140625" style="194" customWidth="1"/>
    <col min="2571" max="2571" width="8.7109375" style="194" bestFit="1" customWidth="1"/>
    <col min="2572" max="2816" width="11" style="194"/>
    <col min="2817" max="2817" width="46.7109375" style="194" bestFit="1" customWidth="1"/>
    <col min="2818" max="2818" width="12" style="194" bestFit="1" customWidth="1"/>
    <col min="2819" max="2819" width="12.42578125" style="194" bestFit="1" customWidth="1"/>
    <col min="2820" max="2820" width="12" style="194" customWidth="1"/>
    <col min="2821" max="2821" width="12.42578125" style="194" bestFit="1" customWidth="1"/>
    <col min="2822" max="2822" width="11" style="194" bestFit="1" customWidth="1"/>
    <col min="2823" max="2823" width="2.42578125" style="194" bestFit="1" customWidth="1"/>
    <col min="2824" max="2824" width="10.85546875" style="194" bestFit="1" customWidth="1"/>
    <col min="2825" max="2825" width="10.7109375" style="194" customWidth="1"/>
    <col min="2826" max="2826" width="2.140625" style="194" customWidth="1"/>
    <col min="2827" max="2827" width="8.7109375" style="194" bestFit="1" customWidth="1"/>
    <col min="2828" max="3072" width="11" style="194"/>
    <col min="3073" max="3073" width="46.7109375" style="194" bestFit="1" customWidth="1"/>
    <col min="3074" max="3074" width="12" style="194" bestFit="1" customWidth="1"/>
    <col min="3075" max="3075" width="12.42578125" style="194" bestFit="1" customWidth="1"/>
    <col min="3076" max="3076" width="12" style="194" customWidth="1"/>
    <col min="3077" max="3077" width="12.42578125" style="194" bestFit="1" customWidth="1"/>
    <col min="3078" max="3078" width="11" style="194" bestFit="1" customWidth="1"/>
    <col min="3079" max="3079" width="2.42578125" style="194" bestFit="1" customWidth="1"/>
    <col min="3080" max="3080" width="10.85546875" style="194" bestFit="1" customWidth="1"/>
    <col min="3081" max="3081" width="10.7109375" style="194" customWidth="1"/>
    <col min="3082" max="3082" width="2.140625" style="194" customWidth="1"/>
    <col min="3083" max="3083" width="8.7109375" style="194" bestFit="1" customWidth="1"/>
    <col min="3084" max="3328" width="11" style="194"/>
    <col min="3329" max="3329" width="46.7109375" style="194" bestFit="1" customWidth="1"/>
    <col min="3330" max="3330" width="12" style="194" bestFit="1" customWidth="1"/>
    <col min="3331" max="3331" width="12.42578125" style="194" bestFit="1" customWidth="1"/>
    <col min="3332" max="3332" width="12" style="194" customWidth="1"/>
    <col min="3333" max="3333" width="12.42578125" style="194" bestFit="1" customWidth="1"/>
    <col min="3334" max="3334" width="11" style="194" bestFit="1" customWidth="1"/>
    <col min="3335" max="3335" width="2.42578125" style="194" bestFit="1" customWidth="1"/>
    <col min="3336" max="3336" width="10.85546875" style="194" bestFit="1" customWidth="1"/>
    <col min="3337" max="3337" width="10.7109375" style="194" customWidth="1"/>
    <col min="3338" max="3338" width="2.140625" style="194" customWidth="1"/>
    <col min="3339" max="3339" width="8.7109375" style="194" bestFit="1" customWidth="1"/>
    <col min="3340" max="3584" width="11" style="194"/>
    <col min="3585" max="3585" width="46.7109375" style="194" bestFit="1" customWidth="1"/>
    <col min="3586" max="3586" width="12" style="194" bestFit="1" customWidth="1"/>
    <col min="3587" max="3587" width="12.42578125" style="194" bestFit="1" customWidth="1"/>
    <col min="3588" max="3588" width="12" style="194" customWidth="1"/>
    <col min="3589" max="3589" width="12.42578125" style="194" bestFit="1" customWidth="1"/>
    <col min="3590" max="3590" width="11" style="194" bestFit="1" customWidth="1"/>
    <col min="3591" max="3591" width="2.42578125" style="194" bestFit="1" customWidth="1"/>
    <col min="3592" max="3592" width="10.85546875" style="194" bestFit="1" customWidth="1"/>
    <col min="3593" max="3593" width="10.7109375" style="194" customWidth="1"/>
    <col min="3594" max="3594" width="2.140625" style="194" customWidth="1"/>
    <col min="3595" max="3595" width="8.7109375" style="194" bestFit="1" customWidth="1"/>
    <col min="3596" max="3840" width="11" style="194"/>
    <col min="3841" max="3841" width="46.7109375" style="194" bestFit="1" customWidth="1"/>
    <col min="3842" max="3842" width="12" style="194" bestFit="1" customWidth="1"/>
    <col min="3843" max="3843" width="12.42578125" style="194" bestFit="1" customWidth="1"/>
    <col min="3844" max="3844" width="12" style="194" customWidth="1"/>
    <col min="3845" max="3845" width="12.42578125" style="194" bestFit="1" customWidth="1"/>
    <col min="3846" max="3846" width="11" style="194" bestFit="1" customWidth="1"/>
    <col min="3847" max="3847" width="2.42578125" style="194" bestFit="1" customWidth="1"/>
    <col min="3848" max="3848" width="10.85546875" style="194" bestFit="1" customWidth="1"/>
    <col min="3849" max="3849" width="10.7109375" style="194" customWidth="1"/>
    <col min="3850" max="3850" width="2.140625" style="194" customWidth="1"/>
    <col min="3851" max="3851" width="8.7109375" style="194" bestFit="1" customWidth="1"/>
    <col min="3852" max="4096" width="11" style="194"/>
    <col min="4097" max="4097" width="46.7109375" style="194" bestFit="1" customWidth="1"/>
    <col min="4098" max="4098" width="12" style="194" bestFit="1" customWidth="1"/>
    <col min="4099" max="4099" width="12.42578125" style="194" bestFit="1" customWidth="1"/>
    <col min="4100" max="4100" width="12" style="194" customWidth="1"/>
    <col min="4101" max="4101" width="12.42578125" style="194" bestFit="1" customWidth="1"/>
    <col min="4102" max="4102" width="11" style="194" bestFit="1" customWidth="1"/>
    <col min="4103" max="4103" width="2.42578125" style="194" bestFit="1" customWidth="1"/>
    <col min="4104" max="4104" width="10.85546875" style="194" bestFit="1" customWidth="1"/>
    <col min="4105" max="4105" width="10.7109375" style="194" customWidth="1"/>
    <col min="4106" max="4106" width="2.140625" style="194" customWidth="1"/>
    <col min="4107" max="4107" width="8.7109375" style="194" bestFit="1" customWidth="1"/>
    <col min="4108" max="4352" width="11" style="194"/>
    <col min="4353" max="4353" width="46.7109375" style="194" bestFit="1" customWidth="1"/>
    <col min="4354" max="4354" width="12" style="194" bestFit="1" customWidth="1"/>
    <col min="4355" max="4355" width="12.42578125" style="194" bestFit="1" customWidth="1"/>
    <col min="4356" max="4356" width="12" style="194" customWidth="1"/>
    <col min="4357" max="4357" width="12.42578125" style="194" bestFit="1" customWidth="1"/>
    <col min="4358" max="4358" width="11" style="194" bestFit="1" customWidth="1"/>
    <col min="4359" max="4359" width="2.42578125" style="194" bestFit="1" customWidth="1"/>
    <col min="4360" max="4360" width="10.85546875" style="194" bestFit="1" customWidth="1"/>
    <col min="4361" max="4361" width="10.7109375" style="194" customWidth="1"/>
    <col min="4362" max="4362" width="2.140625" style="194" customWidth="1"/>
    <col min="4363" max="4363" width="8.7109375" style="194" bestFit="1" customWidth="1"/>
    <col min="4364" max="4608" width="11" style="194"/>
    <col min="4609" max="4609" width="46.7109375" style="194" bestFit="1" customWidth="1"/>
    <col min="4610" max="4610" width="12" style="194" bestFit="1" customWidth="1"/>
    <col min="4611" max="4611" width="12.42578125" style="194" bestFit="1" customWidth="1"/>
    <col min="4612" max="4612" width="12" style="194" customWidth="1"/>
    <col min="4613" max="4613" width="12.42578125" style="194" bestFit="1" customWidth="1"/>
    <col min="4614" max="4614" width="11" style="194" bestFit="1" customWidth="1"/>
    <col min="4615" max="4615" width="2.42578125" style="194" bestFit="1" customWidth="1"/>
    <col min="4616" max="4616" width="10.85546875" style="194" bestFit="1" customWidth="1"/>
    <col min="4617" max="4617" width="10.7109375" style="194" customWidth="1"/>
    <col min="4618" max="4618" width="2.140625" style="194" customWidth="1"/>
    <col min="4619" max="4619" width="8.7109375" style="194" bestFit="1" customWidth="1"/>
    <col min="4620" max="4864" width="11" style="194"/>
    <col min="4865" max="4865" width="46.7109375" style="194" bestFit="1" customWidth="1"/>
    <col min="4866" max="4866" width="12" style="194" bestFit="1" customWidth="1"/>
    <col min="4867" max="4867" width="12.42578125" style="194" bestFit="1" customWidth="1"/>
    <col min="4868" max="4868" width="12" style="194" customWidth="1"/>
    <col min="4869" max="4869" width="12.42578125" style="194" bestFit="1" customWidth="1"/>
    <col min="4870" max="4870" width="11" style="194" bestFit="1" customWidth="1"/>
    <col min="4871" max="4871" width="2.42578125" style="194" bestFit="1" customWidth="1"/>
    <col min="4872" max="4872" width="10.85546875" style="194" bestFit="1" customWidth="1"/>
    <col min="4873" max="4873" width="10.7109375" style="194" customWidth="1"/>
    <col min="4874" max="4874" width="2.140625" style="194" customWidth="1"/>
    <col min="4875" max="4875" width="8.7109375" style="194" bestFit="1" customWidth="1"/>
    <col min="4876" max="5120" width="11" style="194"/>
    <col min="5121" max="5121" width="46.7109375" style="194" bestFit="1" customWidth="1"/>
    <col min="5122" max="5122" width="12" style="194" bestFit="1" customWidth="1"/>
    <col min="5123" max="5123" width="12.42578125" style="194" bestFit="1" customWidth="1"/>
    <col min="5124" max="5124" width="12" style="194" customWidth="1"/>
    <col min="5125" max="5125" width="12.42578125" style="194" bestFit="1" customWidth="1"/>
    <col min="5126" max="5126" width="11" style="194" bestFit="1" customWidth="1"/>
    <col min="5127" max="5127" width="2.42578125" style="194" bestFit="1" customWidth="1"/>
    <col min="5128" max="5128" width="10.85546875" style="194" bestFit="1" customWidth="1"/>
    <col min="5129" max="5129" width="10.7109375" style="194" customWidth="1"/>
    <col min="5130" max="5130" width="2.140625" style="194" customWidth="1"/>
    <col min="5131" max="5131" width="8.7109375" style="194" bestFit="1" customWidth="1"/>
    <col min="5132" max="5376" width="11" style="194"/>
    <col min="5377" max="5377" width="46.7109375" style="194" bestFit="1" customWidth="1"/>
    <col min="5378" max="5378" width="12" style="194" bestFit="1" customWidth="1"/>
    <col min="5379" max="5379" width="12.42578125" style="194" bestFit="1" customWidth="1"/>
    <col min="5380" max="5380" width="12" style="194" customWidth="1"/>
    <col min="5381" max="5381" width="12.42578125" style="194" bestFit="1" customWidth="1"/>
    <col min="5382" max="5382" width="11" style="194" bestFit="1" customWidth="1"/>
    <col min="5383" max="5383" width="2.42578125" style="194" bestFit="1" customWidth="1"/>
    <col min="5384" max="5384" width="10.85546875" style="194" bestFit="1" customWidth="1"/>
    <col min="5385" max="5385" width="10.7109375" style="194" customWidth="1"/>
    <col min="5386" max="5386" width="2.140625" style="194" customWidth="1"/>
    <col min="5387" max="5387" width="8.7109375" style="194" bestFit="1" customWidth="1"/>
    <col min="5388" max="5632" width="11" style="194"/>
    <col min="5633" max="5633" width="46.7109375" style="194" bestFit="1" customWidth="1"/>
    <col min="5634" max="5634" width="12" style="194" bestFit="1" customWidth="1"/>
    <col min="5635" max="5635" width="12.42578125" style="194" bestFit="1" customWidth="1"/>
    <col min="5636" max="5636" width="12" style="194" customWidth="1"/>
    <col min="5637" max="5637" width="12.42578125" style="194" bestFit="1" customWidth="1"/>
    <col min="5638" max="5638" width="11" style="194" bestFit="1" customWidth="1"/>
    <col min="5639" max="5639" width="2.42578125" style="194" bestFit="1" customWidth="1"/>
    <col min="5640" max="5640" width="10.85546875" style="194" bestFit="1" customWidth="1"/>
    <col min="5641" max="5641" width="10.7109375" style="194" customWidth="1"/>
    <col min="5642" max="5642" width="2.140625" style="194" customWidth="1"/>
    <col min="5643" max="5643" width="8.7109375" style="194" bestFit="1" customWidth="1"/>
    <col min="5644" max="5888" width="11" style="194"/>
    <col min="5889" max="5889" width="46.7109375" style="194" bestFit="1" customWidth="1"/>
    <col min="5890" max="5890" width="12" style="194" bestFit="1" customWidth="1"/>
    <col min="5891" max="5891" width="12.42578125" style="194" bestFit="1" customWidth="1"/>
    <col min="5892" max="5892" width="12" style="194" customWidth="1"/>
    <col min="5893" max="5893" width="12.42578125" style="194" bestFit="1" customWidth="1"/>
    <col min="5894" max="5894" width="11" style="194" bestFit="1" customWidth="1"/>
    <col min="5895" max="5895" width="2.42578125" style="194" bestFit="1" customWidth="1"/>
    <col min="5896" max="5896" width="10.85546875" style="194" bestFit="1" customWidth="1"/>
    <col min="5897" max="5897" width="10.7109375" style="194" customWidth="1"/>
    <col min="5898" max="5898" width="2.140625" style="194" customWidth="1"/>
    <col min="5899" max="5899" width="8.7109375" style="194" bestFit="1" customWidth="1"/>
    <col min="5900" max="6144" width="11" style="194"/>
    <col min="6145" max="6145" width="46.7109375" style="194" bestFit="1" customWidth="1"/>
    <col min="6146" max="6146" width="12" style="194" bestFit="1" customWidth="1"/>
    <col min="6147" max="6147" width="12.42578125" style="194" bestFit="1" customWidth="1"/>
    <col min="6148" max="6148" width="12" style="194" customWidth="1"/>
    <col min="6149" max="6149" width="12.42578125" style="194" bestFit="1" customWidth="1"/>
    <col min="6150" max="6150" width="11" style="194" bestFit="1" customWidth="1"/>
    <col min="6151" max="6151" width="2.42578125" style="194" bestFit="1" customWidth="1"/>
    <col min="6152" max="6152" width="10.85546875" style="194" bestFit="1" customWidth="1"/>
    <col min="6153" max="6153" width="10.7109375" style="194" customWidth="1"/>
    <col min="6154" max="6154" width="2.140625" style="194" customWidth="1"/>
    <col min="6155" max="6155" width="8.7109375" style="194" bestFit="1" customWidth="1"/>
    <col min="6156" max="6400" width="11" style="194"/>
    <col min="6401" max="6401" width="46.7109375" style="194" bestFit="1" customWidth="1"/>
    <col min="6402" max="6402" width="12" style="194" bestFit="1" customWidth="1"/>
    <col min="6403" max="6403" width="12.42578125" style="194" bestFit="1" customWidth="1"/>
    <col min="6404" max="6404" width="12" style="194" customWidth="1"/>
    <col min="6405" max="6405" width="12.42578125" style="194" bestFit="1" customWidth="1"/>
    <col min="6406" max="6406" width="11" style="194" bestFit="1" customWidth="1"/>
    <col min="6407" max="6407" width="2.42578125" style="194" bestFit="1" customWidth="1"/>
    <col min="6408" max="6408" width="10.85546875" style="194" bestFit="1" customWidth="1"/>
    <col min="6409" max="6409" width="10.7109375" style="194" customWidth="1"/>
    <col min="6410" max="6410" width="2.140625" style="194" customWidth="1"/>
    <col min="6411" max="6411" width="8.7109375" style="194" bestFit="1" customWidth="1"/>
    <col min="6412" max="6656" width="11" style="194"/>
    <col min="6657" max="6657" width="46.7109375" style="194" bestFit="1" customWidth="1"/>
    <col min="6658" max="6658" width="12" style="194" bestFit="1" customWidth="1"/>
    <col min="6659" max="6659" width="12.42578125" style="194" bestFit="1" customWidth="1"/>
    <col min="6660" max="6660" width="12" style="194" customWidth="1"/>
    <col min="6661" max="6661" width="12.42578125" style="194" bestFit="1" customWidth="1"/>
    <col min="6662" max="6662" width="11" style="194" bestFit="1" customWidth="1"/>
    <col min="6663" max="6663" width="2.42578125" style="194" bestFit="1" customWidth="1"/>
    <col min="6664" max="6664" width="10.85546875" style="194" bestFit="1" customWidth="1"/>
    <col min="6665" max="6665" width="10.7109375" style="194" customWidth="1"/>
    <col min="6666" max="6666" width="2.140625" style="194" customWidth="1"/>
    <col min="6667" max="6667" width="8.7109375" style="194" bestFit="1" customWidth="1"/>
    <col min="6668" max="6912" width="11" style="194"/>
    <col min="6913" max="6913" width="46.7109375" style="194" bestFit="1" customWidth="1"/>
    <col min="6914" max="6914" width="12" style="194" bestFit="1" customWidth="1"/>
    <col min="6915" max="6915" width="12.42578125" style="194" bestFit="1" customWidth="1"/>
    <col min="6916" max="6916" width="12" style="194" customWidth="1"/>
    <col min="6917" max="6917" width="12.42578125" style="194" bestFit="1" customWidth="1"/>
    <col min="6918" max="6918" width="11" style="194" bestFit="1" customWidth="1"/>
    <col min="6919" max="6919" width="2.42578125" style="194" bestFit="1" customWidth="1"/>
    <col min="6920" max="6920" width="10.85546875" style="194" bestFit="1" customWidth="1"/>
    <col min="6921" max="6921" width="10.7109375" style="194" customWidth="1"/>
    <col min="6922" max="6922" width="2.140625" style="194" customWidth="1"/>
    <col min="6923" max="6923" width="8.7109375" style="194" bestFit="1" customWidth="1"/>
    <col min="6924" max="7168" width="11" style="194"/>
    <col min="7169" max="7169" width="46.7109375" style="194" bestFit="1" customWidth="1"/>
    <col min="7170" max="7170" width="12" style="194" bestFit="1" customWidth="1"/>
    <col min="7171" max="7171" width="12.42578125" style="194" bestFit="1" customWidth="1"/>
    <col min="7172" max="7172" width="12" style="194" customWidth="1"/>
    <col min="7173" max="7173" width="12.42578125" style="194" bestFit="1" customWidth="1"/>
    <col min="7174" max="7174" width="11" style="194" bestFit="1" customWidth="1"/>
    <col min="7175" max="7175" width="2.42578125" style="194" bestFit="1" customWidth="1"/>
    <col min="7176" max="7176" width="10.85546875" style="194" bestFit="1" customWidth="1"/>
    <col min="7177" max="7177" width="10.7109375" style="194" customWidth="1"/>
    <col min="7178" max="7178" width="2.140625" style="194" customWidth="1"/>
    <col min="7179" max="7179" width="8.7109375" style="194" bestFit="1" customWidth="1"/>
    <col min="7180" max="7424" width="11" style="194"/>
    <col min="7425" max="7425" width="46.7109375" style="194" bestFit="1" customWidth="1"/>
    <col min="7426" max="7426" width="12" style="194" bestFit="1" customWidth="1"/>
    <col min="7427" max="7427" width="12.42578125" style="194" bestFit="1" customWidth="1"/>
    <col min="7428" max="7428" width="12" style="194" customWidth="1"/>
    <col min="7429" max="7429" width="12.42578125" style="194" bestFit="1" customWidth="1"/>
    <col min="7430" max="7430" width="11" style="194" bestFit="1" customWidth="1"/>
    <col min="7431" max="7431" width="2.42578125" style="194" bestFit="1" customWidth="1"/>
    <col min="7432" max="7432" width="10.85546875" style="194" bestFit="1" customWidth="1"/>
    <col min="7433" max="7433" width="10.7109375" style="194" customWidth="1"/>
    <col min="7434" max="7434" width="2.140625" style="194" customWidth="1"/>
    <col min="7435" max="7435" width="8.7109375" style="194" bestFit="1" customWidth="1"/>
    <col min="7436" max="7680" width="11" style="194"/>
    <col min="7681" max="7681" width="46.7109375" style="194" bestFit="1" customWidth="1"/>
    <col min="7682" max="7682" width="12" style="194" bestFit="1" customWidth="1"/>
    <col min="7683" max="7683" width="12.42578125" style="194" bestFit="1" customWidth="1"/>
    <col min="7684" max="7684" width="12" style="194" customWidth="1"/>
    <col min="7685" max="7685" width="12.42578125" style="194" bestFit="1" customWidth="1"/>
    <col min="7686" max="7686" width="11" style="194" bestFit="1" customWidth="1"/>
    <col min="7687" max="7687" width="2.42578125" style="194" bestFit="1" customWidth="1"/>
    <col min="7688" max="7688" width="10.85546875" style="194" bestFit="1" customWidth="1"/>
    <col min="7689" max="7689" width="10.7109375" style="194" customWidth="1"/>
    <col min="7690" max="7690" width="2.140625" style="194" customWidth="1"/>
    <col min="7691" max="7691" width="8.7109375" style="194" bestFit="1" customWidth="1"/>
    <col min="7692" max="7936" width="11" style="194"/>
    <col min="7937" max="7937" width="46.7109375" style="194" bestFit="1" customWidth="1"/>
    <col min="7938" max="7938" width="12" style="194" bestFit="1" customWidth="1"/>
    <col min="7939" max="7939" width="12.42578125" style="194" bestFit="1" customWidth="1"/>
    <col min="7940" max="7940" width="12" style="194" customWidth="1"/>
    <col min="7941" max="7941" width="12.42578125" style="194" bestFit="1" customWidth="1"/>
    <col min="7942" max="7942" width="11" style="194" bestFit="1" customWidth="1"/>
    <col min="7943" max="7943" width="2.42578125" style="194" bestFit="1" customWidth="1"/>
    <col min="7944" max="7944" width="10.85546875" style="194" bestFit="1" customWidth="1"/>
    <col min="7945" max="7945" width="10.7109375" style="194" customWidth="1"/>
    <col min="7946" max="7946" width="2.140625" style="194" customWidth="1"/>
    <col min="7947" max="7947" width="8.7109375" style="194" bestFit="1" customWidth="1"/>
    <col min="7948" max="8192" width="11" style="194"/>
    <col min="8193" max="8193" width="46.7109375" style="194" bestFit="1" customWidth="1"/>
    <col min="8194" max="8194" width="12" style="194" bestFit="1" customWidth="1"/>
    <col min="8195" max="8195" width="12.42578125" style="194" bestFit="1" customWidth="1"/>
    <col min="8196" max="8196" width="12" style="194" customWidth="1"/>
    <col min="8197" max="8197" width="12.42578125" style="194" bestFit="1" customWidth="1"/>
    <col min="8198" max="8198" width="11" style="194" bestFit="1" customWidth="1"/>
    <col min="8199" max="8199" width="2.42578125" style="194" bestFit="1" customWidth="1"/>
    <col min="8200" max="8200" width="10.85546875" style="194" bestFit="1" customWidth="1"/>
    <col min="8201" max="8201" width="10.7109375" style="194" customWidth="1"/>
    <col min="8202" max="8202" width="2.140625" style="194" customWidth="1"/>
    <col min="8203" max="8203" width="8.7109375" style="194" bestFit="1" customWidth="1"/>
    <col min="8204" max="8448" width="11" style="194"/>
    <col min="8449" max="8449" width="46.7109375" style="194" bestFit="1" customWidth="1"/>
    <col min="8450" max="8450" width="12" style="194" bestFit="1" customWidth="1"/>
    <col min="8451" max="8451" width="12.42578125" style="194" bestFit="1" customWidth="1"/>
    <col min="8452" max="8452" width="12" style="194" customWidth="1"/>
    <col min="8453" max="8453" width="12.42578125" style="194" bestFit="1" customWidth="1"/>
    <col min="8454" max="8454" width="11" style="194" bestFit="1" customWidth="1"/>
    <col min="8455" max="8455" width="2.42578125" style="194" bestFit="1" customWidth="1"/>
    <col min="8456" max="8456" width="10.85546875" style="194" bestFit="1" customWidth="1"/>
    <col min="8457" max="8457" width="10.7109375" style="194" customWidth="1"/>
    <col min="8458" max="8458" width="2.140625" style="194" customWidth="1"/>
    <col min="8459" max="8459" width="8.7109375" style="194" bestFit="1" customWidth="1"/>
    <col min="8460" max="8704" width="11" style="194"/>
    <col min="8705" max="8705" width="46.7109375" style="194" bestFit="1" customWidth="1"/>
    <col min="8706" max="8706" width="12" style="194" bestFit="1" customWidth="1"/>
    <col min="8707" max="8707" width="12.42578125" style="194" bestFit="1" customWidth="1"/>
    <col min="8708" max="8708" width="12" style="194" customWidth="1"/>
    <col min="8709" max="8709" width="12.42578125" style="194" bestFit="1" customWidth="1"/>
    <col min="8710" max="8710" width="11" style="194" bestFit="1" customWidth="1"/>
    <col min="8711" max="8711" width="2.42578125" style="194" bestFit="1" customWidth="1"/>
    <col min="8712" max="8712" width="10.85546875" style="194" bestFit="1" customWidth="1"/>
    <col min="8713" max="8713" width="10.7109375" style="194" customWidth="1"/>
    <col min="8714" max="8714" width="2.140625" style="194" customWidth="1"/>
    <col min="8715" max="8715" width="8.7109375" style="194" bestFit="1" customWidth="1"/>
    <col min="8716" max="8960" width="11" style="194"/>
    <col min="8961" max="8961" width="46.7109375" style="194" bestFit="1" customWidth="1"/>
    <col min="8962" max="8962" width="12" style="194" bestFit="1" customWidth="1"/>
    <col min="8963" max="8963" width="12.42578125" style="194" bestFit="1" customWidth="1"/>
    <col min="8964" max="8964" width="12" style="194" customWidth="1"/>
    <col min="8965" max="8965" width="12.42578125" style="194" bestFit="1" customWidth="1"/>
    <col min="8966" max="8966" width="11" style="194" bestFit="1" customWidth="1"/>
    <col min="8967" max="8967" width="2.42578125" style="194" bestFit="1" customWidth="1"/>
    <col min="8968" max="8968" width="10.85546875" style="194" bestFit="1" customWidth="1"/>
    <col min="8969" max="8969" width="10.7109375" style="194" customWidth="1"/>
    <col min="8970" max="8970" width="2.140625" style="194" customWidth="1"/>
    <col min="8971" max="8971" width="8.7109375" style="194" bestFit="1" customWidth="1"/>
    <col min="8972" max="9216" width="11" style="194"/>
    <col min="9217" max="9217" width="46.7109375" style="194" bestFit="1" customWidth="1"/>
    <col min="9218" max="9218" width="12" style="194" bestFit="1" customWidth="1"/>
    <col min="9219" max="9219" width="12.42578125" style="194" bestFit="1" customWidth="1"/>
    <col min="9220" max="9220" width="12" style="194" customWidth="1"/>
    <col min="9221" max="9221" width="12.42578125" style="194" bestFit="1" customWidth="1"/>
    <col min="9222" max="9222" width="11" style="194" bestFit="1" customWidth="1"/>
    <col min="9223" max="9223" width="2.42578125" style="194" bestFit="1" customWidth="1"/>
    <col min="9224" max="9224" width="10.85546875" style="194" bestFit="1" customWidth="1"/>
    <col min="9225" max="9225" width="10.7109375" style="194" customWidth="1"/>
    <col min="9226" max="9226" width="2.140625" style="194" customWidth="1"/>
    <col min="9227" max="9227" width="8.7109375" style="194" bestFit="1" customWidth="1"/>
    <col min="9228" max="9472" width="11" style="194"/>
    <col min="9473" max="9473" width="46.7109375" style="194" bestFit="1" customWidth="1"/>
    <col min="9474" max="9474" width="12" style="194" bestFit="1" customWidth="1"/>
    <col min="9475" max="9475" width="12.42578125" style="194" bestFit="1" customWidth="1"/>
    <col min="9476" max="9476" width="12" style="194" customWidth="1"/>
    <col min="9477" max="9477" width="12.42578125" style="194" bestFit="1" customWidth="1"/>
    <col min="9478" max="9478" width="11" style="194" bestFit="1" customWidth="1"/>
    <col min="9479" max="9479" width="2.42578125" style="194" bestFit="1" customWidth="1"/>
    <col min="9480" max="9480" width="10.85546875" style="194" bestFit="1" customWidth="1"/>
    <col min="9481" max="9481" width="10.7109375" style="194" customWidth="1"/>
    <col min="9482" max="9482" width="2.140625" style="194" customWidth="1"/>
    <col min="9483" max="9483" width="8.7109375" style="194" bestFit="1" customWidth="1"/>
    <col min="9484" max="9728" width="11" style="194"/>
    <col min="9729" max="9729" width="46.7109375" style="194" bestFit="1" customWidth="1"/>
    <col min="9730" max="9730" width="12" style="194" bestFit="1" customWidth="1"/>
    <col min="9731" max="9731" width="12.42578125" style="194" bestFit="1" customWidth="1"/>
    <col min="9732" max="9732" width="12" style="194" customWidth="1"/>
    <col min="9733" max="9733" width="12.42578125" style="194" bestFit="1" customWidth="1"/>
    <col min="9734" max="9734" width="11" style="194" bestFit="1" customWidth="1"/>
    <col min="9735" max="9735" width="2.42578125" style="194" bestFit="1" customWidth="1"/>
    <col min="9736" max="9736" width="10.85546875" style="194" bestFit="1" customWidth="1"/>
    <col min="9737" max="9737" width="10.7109375" style="194" customWidth="1"/>
    <col min="9738" max="9738" width="2.140625" style="194" customWidth="1"/>
    <col min="9739" max="9739" width="8.7109375" style="194" bestFit="1" customWidth="1"/>
    <col min="9740" max="9984" width="11" style="194"/>
    <col min="9985" max="9985" width="46.7109375" style="194" bestFit="1" customWidth="1"/>
    <col min="9986" max="9986" width="12" style="194" bestFit="1" customWidth="1"/>
    <col min="9987" max="9987" width="12.42578125" style="194" bestFit="1" customWidth="1"/>
    <col min="9988" max="9988" width="12" style="194" customWidth="1"/>
    <col min="9989" max="9989" width="12.42578125" style="194" bestFit="1" customWidth="1"/>
    <col min="9990" max="9990" width="11" style="194" bestFit="1" customWidth="1"/>
    <col min="9991" max="9991" width="2.42578125" style="194" bestFit="1" customWidth="1"/>
    <col min="9992" max="9992" width="10.85546875" style="194" bestFit="1" customWidth="1"/>
    <col min="9993" max="9993" width="10.7109375" style="194" customWidth="1"/>
    <col min="9994" max="9994" width="2.140625" style="194" customWidth="1"/>
    <col min="9995" max="9995" width="8.7109375" style="194" bestFit="1" customWidth="1"/>
    <col min="9996" max="10240" width="11" style="194"/>
    <col min="10241" max="10241" width="46.7109375" style="194" bestFit="1" customWidth="1"/>
    <col min="10242" max="10242" width="12" style="194" bestFit="1" customWidth="1"/>
    <col min="10243" max="10243" width="12.42578125" style="194" bestFit="1" customWidth="1"/>
    <col min="10244" max="10244" width="12" style="194" customWidth="1"/>
    <col min="10245" max="10245" width="12.42578125" style="194" bestFit="1" customWidth="1"/>
    <col min="10246" max="10246" width="11" style="194" bestFit="1" customWidth="1"/>
    <col min="10247" max="10247" width="2.42578125" style="194" bestFit="1" customWidth="1"/>
    <col min="10248" max="10248" width="10.85546875" style="194" bestFit="1" customWidth="1"/>
    <col min="10249" max="10249" width="10.7109375" style="194" customWidth="1"/>
    <col min="10250" max="10250" width="2.140625" style="194" customWidth="1"/>
    <col min="10251" max="10251" width="8.7109375" style="194" bestFit="1" customWidth="1"/>
    <col min="10252" max="10496" width="11" style="194"/>
    <col min="10497" max="10497" width="46.7109375" style="194" bestFit="1" customWidth="1"/>
    <col min="10498" max="10498" width="12" style="194" bestFit="1" customWidth="1"/>
    <col min="10499" max="10499" width="12.42578125" style="194" bestFit="1" customWidth="1"/>
    <col min="10500" max="10500" width="12" style="194" customWidth="1"/>
    <col min="10501" max="10501" width="12.42578125" style="194" bestFit="1" customWidth="1"/>
    <col min="10502" max="10502" width="11" style="194" bestFit="1" customWidth="1"/>
    <col min="10503" max="10503" width="2.42578125" style="194" bestFit="1" customWidth="1"/>
    <col min="10504" max="10504" width="10.85546875" style="194" bestFit="1" customWidth="1"/>
    <col min="10505" max="10505" width="10.7109375" style="194" customWidth="1"/>
    <col min="10506" max="10506" width="2.140625" style="194" customWidth="1"/>
    <col min="10507" max="10507" width="8.7109375" style="194" bestFit="1" customWidth="1"/>
    <col min="10508" max="10752" width="11" style="194"/>
    <col min="10753" max="10753" width="46.7109375" style="194" bestFit="1" customWidth="1"/>
    <col min="10754" max="10754" width="12" style="194" bestFit="1" customWidth="1"/>
    <col min="10755" max="10755" width="12.42578125" style="194" bestFit="1" customWidth="1"/>
    <col min="10756" max="10756" width="12" style="194" customWidth="1"/>
    <col min="10757" max="10757" width="12.42578125" style="194" bestFit="1" customWidth="1"/>
    <col min="10758" max="10758" width="11" style="194" bestFit="1" customWidth="1"/>
    <col min="10759" max="10759" width="2.42578125" style="194" bestFit="1" customWidth="1"/>
    <col min="10760" max="10760" width="10.85546875" style="194" bestFit="1" customWidth="1"/>
    <col min="10761" max="10761" width="10.7109375" style="194" customWidth="1"/>
    <col min="10762" max="10762" width="2.140625" style="194" customWidth="1"/>
    <col min="10763" max="10763" width="8.7109375" style="194" bestFit="1" customWidth="1"/>
    <col min="10764" max="11008" width="11" style="194"/>
    <col min="11009" max="11009" width="46.7109375" style="194" bestFit="1" customWidth="1"/>
    <col min="11010" max="11010" width="12" style="194" bestFit="1" customWidth="1"/>
    <col min="11011" max="11011" width="12.42578125" style="194" bestFit="1" customWidth="1"/>
    <col min="11012" max="11012" width="12" style="194" customWidth="1"/>
    <col min="11013" max="11013" width="12.42578125" style="194" bestFit="1" customWidth="1"/>
    <col min="11014" max="11014" width="11" style="194" bestFit="1" customWidth="1"/>
    <col min="11015" max="11015" width="2.42578125" style="194" bestFit="1" customWidth="1"/>
    <col min="11016" max="11016" width="10.85546875" style="194" bestFit="1" customWidth="1"/>
    <col min="11017" max="11017" width="10.7109375" style="194" customWidth="1"/>
    <col min="11018" max="11018" width="2.140625" style="194" customWidth="1"/>
    <col min="11019" max="11019" width="8.7109375" style="194" bestFit="1" customWidth="1"/>
    <col min="11020" max="11264" width="11" style="194"/>
    <col min="11265" max="11265" width="46.7109375" style="194" bestFit="1" customWidth="1"/>
    <col min="11266" max="11266" width="12" style="194" bestFit="1" customWidth="1"/>
    <col min="11267" max="11267" width="12.42578125" style="194" bestFit="1" customWidth="1"/>
    <col min="11268" max="11268" width="12" style="194" customWidth="1"/>
    <col min="11269" max="11269" width="12.42578125" style="194" bestFit="1" customWidth="1"/>
    <col min="11270" max="11270" width="11" style="194" bestFit="1" customWidth="1"/>
    <col min="11271" max="11271" width="2.42578125" style="194" bestFit="1" customWidth="1"/>
    <col min="11272" max="11272" width="10.85546875" style="194" bestFit="1" customWidth="1"/>
    <col min="11273" max="11273" width="10.7109375" style="194" customWidth="1"/>
    <col min="11274" max="11274" width="2.140625" style="194" customWidth="1"/>
    <col min="11275" max="11275" width="8.7109375" style="194" bestFit="1" customWidth="1"/>
    <col min="11276" max="11520" width="11" style="194"/>
    <col min="11521" max="11521" width="46.7109375" style="194" bestFit="1" customWidth="1"/>
    <col min="11522" max="11522" width="12" style="194" bestFit="1" customWidth="1"/>
    <col min="11523" max="11523" width="12.42578125" style="194" bestFit="1" customWidth="1"/>
    <col min="11524" max="11524" width="12" style="194" customWidth="1"/>
    <col min="11525" max="11525" width="12.42578125" style="194" bestFit="1" customWidth="1"/>
    <col min="11526" max="11526" width="11" style="194" bestFit="1" customWidth="1"/>
    <col min="11527" max="11527" width="2.42578125" style="194" bestFit="1" customWidth="1"/>
    <col min="11528" max="11528" width="10.85546875" style="194" bestFit="1" customWidth="1"/>
    <col min="11529" max="11529" width="10.7109375" style="194" customWidth="1"/>
    <col min="11530" max="11530" width="2.140625" style="194" customWidth="1"/>
    <col min="11531" max="11531" width="8.7109375" style="194" bestFit="1" customWidth="1"/>
    <col min="11532" max="11776" width="11" style="194"/>
    <col min="11777" max="11777" width="46.7109375" style="194" bestFit="1" customWidth="1"/>
    <col min="11778" max="11778" width="12" style="194" bestFit="1" customWidth="1"/>
    <col min="11779" max="11779" width="12.42578125" style="194" bestFit="1" customWidth="1"/>
    <col min="11780" max="11780" width="12" style="194" customWidth="1"/>
    <col min="11781" max="11781" width="12.42578125" style="194" bestFit="1" customWidth="1"/>
    <col min="11782" max="11782" width="11" style="194" bestFit="1" customWidth="1"/>
    <col min="11783" max="11783" width="2.42578125" style="194" bestFit="1" customWidth="1"/>
    <col min="11784" max="11784" width="10.85546875" style="194" bestFit="1" customWidth="1"/>
    <col min="11785" max="11785" width="10.7109375" style="194" customWidth="1"/>
    <col min="11786" max="11786" width="2.140625" style="194" customWidth="1"/>
    <col min="11787" max="11787" width="8.7109375" style="194" bestFit="1" customWidth="1"/>
    <col min="11788" max="12032" width="11" style="194"/>
    <col min="12033" max="12033" width="46.7109375" style="194" bestFit="1" customWidth="1"/>
    <col min="12034" max="12034" width="12" style="194" bestFit="1" customWidth="1"/>
    <col min="12035" max="12035" width="12.42578125" style="194" bestFit="1" customWidth="1"/>
    <col min="12036" max="12036" width="12" style="194" customWidth="1"/>
    <col min="12037" max="12037" width="12.42578125" style="194" bestFit="1" customWidth="1"/>
    <col min="12038" max="12038" width="11" style="194" bestFit="1" customWidth="1"/>
    <col min="12039" max="12039" width="2.42578125" style="194" bestFit="1" customWidth="1"/>
    <col min="12040" max="12040" width="10.85546875" style="194" bestFit="1" customWidth="1"/>
    <col min="12041" max="12041" width="10.7109375" style="194" customWidth="1"/>
    <col min="12042" max="12042" width="2.140625" style="194" customWidth="1"/>
    <col min="12043" max="12043" width="8.7109375" style="194" bestFit="1" customWidth="1"/>
    <col min="12044" max="12288" width="11" style="194"/>
    <col min="12289" max="12289" width="46.7109375" style="194" bestFit="1" customWidth="1"/>
    <col min="12290" max="12290" width="12" style="194" bestFit="1" customWidth="1"/>
    <col min="12291" max="12291" width="12.42578125" style="194" bestFit="1" customWidth="1"/>
    <col min="12292" max="12292" width="12" style="194" customWidth="1"/>
    <col min="12293" max="12293" width="12.42578125" style="194" bestFit="1" customWidth="1"/>
    <col min="12294" max="12294" width="11" style="194" bestFit="1" customWidth="1"/>
    <col min="12295" max="12295" width="2.42578125" style="194" bestFit="1" customWidth="1"/>
    <col min="12296" max="12296" width="10.85546875" style="194" bestFit="1" customWidth="1"/>
    <col min="12297" max="12297" width="10.7109375" style="194" customWidth="1"/>
    <col min="12298" max="12298" width="2.140625" style="194" customWidth="1"/>
    <col min="12299" max="12299" width="8.7109375" style="194" bestFit="1" customWidth="1"/>
    <col min="12300" max="12544" width="11" style="194"/>
    <col min="12545" max="12545" width="46.7109375" style="194" bestFit="1" customWidth="1"/>
    <col min="12546" max="12546" width="12" style="194" bestFit="1" customWidth="1"/>
    <col min="12547" max="12547" width="12.42578125" style="194" bestFit="1" customWidth="1"/>
    <col min="12548" max="12548" width="12" style="194" customWidth="1"/>
    <col min="12549" max="12549" width="12.42578125" style="194" bestFit="1" customWidth="1"/>
    <col min="12550" max="12550" width="11" style="194" bestFit="1" customWidth="1"/>
    <col min="12551" max="12551" width="2.42578125" style="194" bestFit="1" customWidth="1"/>
    <col min="12552" max="12552" width="10.85546875" style="194" bestFit="1" customWidth="1"/>
    <col min="12553" max="12553" width="10.7109375" style="194" customWidth="1"/>
    <col min="12554" max="12554" width="2.140625" style="194" customWidth="1"/>
    <col min="12555" max="12555" width="8.7109375" style="194" bestFit="1" customWidth="1"/>
    <col min="12556" max="12800" width="11" style="194"/>
    <col min="12801" max="12801" width="46.7109375" style="194" bestFit="1" customWidth="1"/>
    <col min="12802" max="12802" width="12" style="194" bestFit="1" customWidth="1"/>
    <col min="12803" max="12803" width="12.42578125" style="194" bestFit="1" customWidth="1"/>
    <col min="12804" max="12804" width="12" style="194" customWidth="1"/>
    <col min="12805" max="12805" width="12.42578125" style="194" bestFit="1" customWidth="1"/>
    <col min="12806" max="12806" width="11" style="194" bestFit="1" customWidth="1"/>
    <col min="12807" max="12807" width="2.42578125" style="194" bestFit="1" customWidth="1"/>
    <col min="12808" max="12808" width="10.85546875" style="194" bestFit="1" customWidth="1"/>
    <col min="12809" max="12809" width="10.7109375" style="194" customWidth="1"/>
    <col min="12810" max="12810" width="2.140625" style="194" customWidth="1"/>
    <col min="12811" max="12811" width="8.7109375" style="194" bestFit="1" customWidth="1"/>
    <col min="12812" max="13056" width="11" style="194"/>
    <col min="13057" max="13057" width="46.7109375" style="194" bestFit="1" customWidth="1"/>
    <col min="13058" max="13058" width="12" style="194" bestFit="1" customWidth="1"/>
    <col min="13059" max="13059" width="12.42578125" style="194" bestFit="1" customWidth="1"/>
    <col min="13060" max="13060" width="12" style="194" customWidth="1"/>
    <col min="13061" max="13061" width="12.42578125" style="194" bestFit="1" customWidth="1"/>
    <col min="13062" max="13062" width="11" style="194" bestFit="1" customWidth="1"/>
    <col min="13063" max="13063" width="2.42578125" style="194" bestFit="1" customWidth="1"/>
    <col min="13064" max="13064" width="10.85546875" style="194" bestFit="1" customWidth="1"/>
    <col min="13065" max="13065" width="10.7109375" style="194" customWidth="1"/>
    <col min="13066" max="13066" width="2.140625" style="194" customWidth="1"/>
    <col min="13067" max="13067" width="8.7109375" style="194" bestFit="1" customWidth="1"/>
    <col min="13068" max="13312" width="11" style="194"/>
    <col min="13313" max="13313" width="46.7109375" style="194" bestFit="1" customWidth="1"/>
    <col min="13314" max="13314" width="12" style="194" bestFit="1" customWidth="1"/>
    <col min="13315" max="13315" width="12.42578125" style="194" bestFit="1" customWidth="1"/>
    <col min="13316" max="13316" width="12" style="194" customWidth="1"/>
    <col min="13317" max="13317" width="12.42578125" style="194" bestFit="1" customWidth="1"/>
    <col min="13318" max="13318" width="11" style="194" bestFit="1" customWidth="1"/>
    <col min="13319" max="13319" width="2.42578125" style="194" bestFit="1" customWidth="1"/>
    <col min="13320" max="13320" width="10.85546875" style="194" bestFit="1" customWidth="1"/>
    <col min="13321" max="13321" width="10.7109375" style="194" customWidth="1"/>
    <col min="13322" max="13322" width="2.140625" style="194" customWidth="1"/>
    <col min="13323" max="13323" width="8.7109375" style="194" bestFit="1" customWidth="1"/>
    <col min="13324" max="13568" width="11" style="194"/>
    <col min="13569" max="13569" width="46.7109375" style="194" bestFit="1" customWidth="1"/>
    <col min="13570" max="13570" width="12" style="194" bestFit="1" customWidth="1"/>
    <col min="13571" max="13571" width="12.42578125" style="194" bestFit="1" customWidth="1"/>
    <col min="13572" max="13572" width="12" style="194" customWidth="1"/>
    <col min="13573" max="13573" width="12.42578125" style="194" bestFit="1" customWidth="1"/>
    <col min="13574" max="13574" width="11" style="194" bestFit="1" customWidth="1"/>
    <col min="13575" max="13575" width="2.42578125" style="194" bestFit="1" customWidth="1"/>
    <col min="13576" max="13576" width="10.85546875" style="194" bestFit="1" customWidth="1"/>
    <col min="13577" max="13577" width="10.7109375" style="194" customWidth="1"/>
    <col min="13578" max="13578" width="2.140625" style="194" customWidth="1"/>
    <col min="13579" max="13579" width="8.7109375" style="194" bestFit="1" customWidth="1"/>
    <col min="13580" max="13824" width="11" style="194"/>
    <col min="13825" max="13825" width="46.7109375" style="194" bestFit="1" customWidth="1"/>
    <col min="13826" max="13826" width="12" style="194" bestFit="1" customWidth="1"/>
    <col min="13827" max="13827" width="12.42578125" style="194" bestFit="1" customWidth="1"/>
    <col min="13828" max="13828" width="12" style="194" customWidth="1"/>
    <col min="13829" max="13829" width="12.42578125" style="194" bestFit="1" customWidth="1"/>
    <col min="13830" max="13830" width="11" style="194" bestFit="1" customWidth="1"/>
    <col min="13831" max="13831" width="2.42578125" style="194" bestFit="1" customWidth="1"/>
    <col min="13832" max="13832" width="10.85546875" style="194" bestFit="1" customWidth="1"/>
    <col min="13833" max="13833" width="10.7109375" style="194" customWidth="1"/>
    <col min="13834" max="13834" width="2.140625" style="194" customWidth="1"/>
    <col min="13835" max="13835" width="8.7109375" style="194" bestFit="1" customWidth="1"/>
    <col min="13836" max="14080" width="11" style="194"/>
    <col min="14081" max="14081" width="46.7109375" style="194" bestFit="1" customWidth="1"/>
    <col min="14082" max="14082" width="12" style="194" bestFit="1" customWidth="1"/>
    <col min="14083" max="14083" width="12.42578125" style="194" bestFit="1" customWidth="1"/>
    <col min="14084" max="14084" width="12" style="194" customWidth="1"/>
    <col min="14085" max="14085" width="12.42578125" style="194" bestFit="1" customWidth="1"/>
    <col min="14086" max="14086" width="11" style="194" bestFit="1" customWidth="1"/>
    <col min="14087" max="14087" width="2.42578125" style="194" bestFit="1" customWidth="1"/>
    <col min="14088" max="14088" width="10.85546875" style="194" bestFit="1" customWidth="1"/>
    <col min="14089" max="14089" width="10.7109375" style="194" customWidth="1"/>
    <col min="14090" max="14090" width="2.140625" style="194" customWidth="1"/>
    <col min="14091" max="14091" width="8.7109375" style="194" bestFit="1" customWidth="1"/>
    <col min="14092" max="14336" width="11" style="194"/>
    <col min="14337" max="14337" width="46.7109375" style="194" bestFit="1" customWidth="1"/>
    <col min="14338" max="14338" width="12" style="194" bestFit="1" customWidth="1"/>
    <col min="14339" max="14339" width="12.42578125" style="194" bestFit="1" customWidth="1"/>
    <col min="14340" max="14340" width="12" style="194" customWidth="1"/>
    <col min="14341" max="14341" width="12.42578125" style="194" bestFit="1" customWidth="1"/>
    <col min="14342" max="14342" width="11" style="194" bestFit="1" customWidth="1"/>
    <col min="14343" max="14343" width="2.42578125" style="194" bestFit="1" customWidth="1"/>
    <col min="14344" max="14344" width="10.85546875" style="194" bestFit="1" customWidth="1"/>
    <col min="14345" max="14345" width="10.7109375" style="194" customWidth="1"/>
    <col min="14346" max="14346" width="2.140625" style="194" customWidth="1"/>
    <col min="14347" max="14347" width="8.7109375" style="194" bestFit="1" customWidth="1"/>
    <col min="14348" max="14592" width="11" style="194"/>
    <col min="14593" max="14593" width="46.7109375" style="194" bestFit="1" customWidth="1"/>
    <col min="14594" max="14594" width="12" style="194" bestFit="1" customWidth="1"/>
    <col min="14595" max="14595" width="12.42578125" style="194" bestFit="1" customWidth="1"/>
    <col min="14596" max="14596" width="12" style="194" customWidth="1"/>
    <col min="14597" max="14597" width="12.42578125" style="194" bestFit="1" customWidth="1"/>
    <col min="14598" max="14598" width="11" style="194" bestFit="1" customWidth="1"/>
    <col min="14599" max="14599" width="2.42578125" style="194" bestFit="1" customWidth="1"/>
    <col min="14600" max="14600" width="10.85546875" style="194" bestFit="1" customWidth="1"/>
    <col min="14601" max="14601" width="10.7109375" style="194" customWidth="1"/>
    <col min="14602" max="14602" width="2.140625" style="194" customWidth="1"/>
    <col min="14603" max="14603" width="8.7109375" style="194" bestFit="1" customWidth="1"/>
    <col min="14604" max="14848" width="11" style="194"/>
    <col min="14849" max="14849" width="46.7109375" style="194" bestFit="1" customWidth="1"/>
    <col min="14850" max="14850" width="12" style="194" bestFit="1" customWidth="1"/>
    <col min="14851" max="14851" width="12.42578125" style="194" bestFit="1" customWidth="1"/>
    <col min="14852" max="14852" width="12" style="194" customWidth="1"/>
    <col min="14853" max="14853" width="12.42578125" style="194" bestFit="1" customWidth="1"/>
    <col min="14854" max="14854" width="11" style="194" bestFit="1" customWidth="1"/>
    <col min="14855" max="14855" width="2.42578125" style="194" bestFit="1" customWidth="1"/>
    <col min="14856" max="14856" width="10.85546875" style="194" bestFit="1" customWidth="1"/>
    <col min="14857" max="14857" width="10.7109375" style="194" customWidth="1"/>
    <col min="14858" max="14858" width="2.140625" style="194" customWidth="1"/>
    <col min="14859" max="14859" width="8.7109375" style="194" bestFit="1" customWidth="1"/>
    <col min="14860" max="15104" width="11" style="194"/>
    <col min="15105" max="15105" width="46.7109375" style="194" bestFit="1" customWidth="1"/>
    <col min="15106" max="15106" width="12" style="194" bestFit="1" customWidth="1"/>
    <col min="15107" max="15107" width="12.42578125" style="194" bestFit="1" customWidth="1"/>
    <col min="15108" max="15108" width="12" style="194" customWidth="1"/>
    <col min="15109" max="15109" width="12.42578125" style="194" bestFit="1" customWidth="1"/>
    <col min="15110" max="15110" width="11" style="194" bestFit="1" customWidth="1"/>
    <col min="15111" max="15111" width="2.42578125" style="194" bestFit="1" customWidth="1"/>
    <col min="15112" max="15112" width="10.85546875" style="194" bestFit="1" customWidth="1"/>
    <col min="15113" max="15113" width="10.7109375" style="194" customWidth="1"/>
    <col min="15114" max="15114" width="2.140625" style="194" customWidth="1"/>
    <col min="15115" max="15115" width="8.7109375" style="194" bestFit="1" customWidth="1"/>
    <col min="15116" max="15360" width="11" style="194"/>
    <col min="15361" max="15361" width="46.7109375" style="194" bestFit="1" customWidth="1"/>
    <col min="15362" max="15362" width="12" style="194" bestFit="1" customWidth="1"/>
    <col min="15363" max="15363" width="12.42578125" style="194" bestFit="1" customWidth="1"/>
    <col min="15364" max="15364" width="12" style="194" customWidth="1"/>
    <col min="15365" max="15365" width="12.42578125" style="194" bestFit="1" customWidth="1"/>
    <col min="15366" max="15366" width="11" style="194" bestFit="1" customWidth="1"/>
    <col min="15367" max="15367" width="2.42578125" style="194" bestFit="1" customWidth="1"/>
    <col min="15368" max="15368" width="10.85546875" style="194" bestFit="1" customWidth="1"/>
    <col min="15369" max="15369" width="10.7109375" style="194" customWidth="1"/>
    <col min="15370" max="15370" width="2.140625" style="194" customWidth="1"/>
    <col min="15371" max="15371" width="8.7109375" style="194" bestFit="1" customWidth="1"/>
    <col min="15372" max="15616" width="11" style="194"/>
    <col min="15617" max="15617" width="46.7109375" style="194" bestFit="1" customWidth="1"/>
    <col min="15618" max="15618" width="12" style="194" bestFit="1" customWidth="1"/>
    <col min="15619" max="15619" width="12.42578125" style="194" bestFit="1" customWidth="1"/>
    <col min="15620" max="15620" width="12" style="194" customWidth="1"/>
    <col min="15621" max="15621" width="12.42578125" style="194" bestFit="1" customWidth="1"/>
    <col min="15622" max="15622" width="11" style="194" bestFit="1" customWidth="1"/>
    <col min="15623" max="15623" width="2.42578125" style="194" bestFit="1" customWidth="1"/>
    <col min="15624" max="15624" width="10.85546875" style="194" bestFit="1" customWidth="1"/>
    <col min="15625" max="15625" width="10.7109375" style="194" customWidth="1"/>
    <col min="15626" max="15626" width="2.140625" style="194" customWidth="1"/>
    <col min="15627" max="15627" width="8.7109375" style="194" bestFit="1" customWidth="1"/>
    <col min="15628" max="15872" width="11" style="194"/>
    <col min="15873" max="15873" width="46.7109375" style="194" bestFit="1" customWidth="1"/>
    <col min="15874" max="15874" width="12" style="194" bestFit="1" customWidth="1"/>
    <col min="15875" max="15875" width="12.42578125" style="194" bestFit="1" customWidth="1"/>
    <col min="15876" max="15876" width="12" style="194" customWidth="1"/>
    <col min="15877" max="15877" width="12.42578125" style="194" bestFit="1" customWidth="1"/>
    <col min="15878" max="15878" width="11" style="194" bestFit="1" customWidth="1"/>
    <col min="15879" max="15879" width="2.42578125" style="194" bestFit="1" customWidth="1"/>
    <col min="15880" max="15880" width="10.85546875" style="194" bestFit="1" customWidth="1"/>
    <col min="15881" max="15881" width="10.7109375" style="194" customWidth="1"/>
    <col min="15882" max="15882" width="2.140625" style="194" customWidth="1"/>
    <col min="15883" max="15883" width="8.7109375" style="194" bestFit="1" customWidth="1"/>
    <col min="15884" max="16128" width="11" style="194"/>
    <col min="16129" max="16129" width="46.7109375" style="194" bestFit="1" customWidth="1"/>
    <col min="16130" max="16130" width="12" style="194" bestFit="1" customWidth="1"/>
    <col min="16131" max="16131" width="12.42578125" style="194" bestFit="1" customWidth="1"/>
    <col min="16132" max="16132" width="12" style="194" customWidth="1"/>
    <col min="16133" max="16133" width="12.42578125" style="194" bestFit="1" customWidth="1"/>
    <col min="16134" max="16134" width="11" style="194" bestFit="1" customWidth="1"/>
    <col min="16135" max="16135" width="2.42578125" style="194" bestFit="1" customWidth="1"/>
    <col min="16136" max="16136" width="10.85546875" style="194" bestFit="1" customWidth="1"/>
    <col min="16137" max="16137" width="10.7109375" style="194" customWidth="1"/>
    <col min="16138" max="16138" width="2.140625" style="194" customWidth="1"/>
    <col min="16139" max="16139" width="8.7109375" style="194" bestFit="1" customWidth="1"/>
    <col min="16140" max="16384" width="11" style="194"/>
  </cols>
  <sheetData>
    <row r="1" spans="1:11" ht="12.75">
      <c r="A1" s="1730" t="s">
        <v>310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</row>
    <row r="2" spans="1:11" ht="15.75">
      <c r="A2" s="1739" t="s">
        <v>97</v>
      </c>
      <c r="B2" s="1739"/>
      <c r="C2" s="1739"/>
      <c r="D2" s="1739"/>
      <c r="E2" s="1739"/>
      <c r="F2" s="1739"/>
      <c r="G2" s="1739"/>
      <c r="H2" s="1739"/>
      <c r="I2" s="1739"/>
      <c r="J2" s="1739"/>
      <c r="K2" s="1739"/>
    </row>
    <row r="3" spans="1:11" ht="17.100000000000001" customHeight="1" thickBot="1">
      <c r="E3" s="264"/>
      <c r="I3" s="1732" t="s">
        <v>1</v>
      </c>
      <c r="J3" s="1732"/>
      <c r="K3" s="1732"/>
    </row>
    <row r="4" spans="1:11" ht="13.5" thickTop="1">
      <c r="A4" s="197"/>
      <c r="B4" s="265">
        <v>2015</v>
      </c>
      <c r="C4" s="265">
        <v>2016</v>
      </c>
      <c r="D4" s="265">
        <v>2016</v>
      </c>
      <c r="E4" s="266">
        <v>2017</v>
      </c>
      <c r="F4" s="1740" t="s">
        <v>270</v>
      </c>
      <c r="G4" s="1741"/>
      <c r="H4" s="1741"/>
      <c r="I4" s="1741"/>
      <c r="J4" s="1741"/>
      <c r="K4" s="1742"/>
    </row>
    <row r="5" spans="1:11" ht="12.75">
      <c r="A5" s="267" t="s">
        <v>311</v>
      </c>
      <c r="B5" s="268" t="s">
        <v>272</v>
      </c>
      <c r="C5" s="202" t="s">
        <v>273</v>
      </c>
      <c r="D5" s="202" t="s">
        <v>274</v>
      </c>
      <c r="E5" s="203" t="s">
        <v>524</v>
      </c>
      <c r="F5" s="1735" t="s">
        <v>6</v>
      </c>
      <c r="G5" s="1736"/>
      <c r="H5" s="1737"/>
      <c r="I5" s="1735" t="s">
        <v>121</v>
      </c>
      <c r="J5" s="1736"/>
      <c r="K5" s="1738"/>
    </row>
    <row r="6" spans="1:11" ht="12.75">
      <c r="A6" s="267"/>
      <c r="B6" s="269"/>
      <c r="C6" s="269"/>
      <c r="D6" s="270"/>
      <c r="E6" s="271"/>
      <c r="F6" s="272" t="s">
        <v>3</v>
      </c>
      <c r="G6" s="273" t="s">
        <v>232</v>
      </c>
      <c r="H6" s="274" t="s">
        <v>275</v>
      </c>
      <c r="I6" s="269" t="s">
        <v>3</v>
      </c>
      <c r="J6" s="273" t="s">
        <v>232</v>
      </c>
      <c r="K6" s="275" t="s">
        <v>275</v>
      </c>
    </row>
    <row r="7" spans="1:11" ht="17.100000000000001" customHeight="1">
      <c r="A7" s="211" t="s">
        <v>312</v>
      </c>
      <c r="B7" s="212">
        <v>726683.89065699978</v>
      </c>
      <c r="C7" s="212">
        <v>901092.93919397995</v>
      </c>
      <c r="D7" s="212">
        <v>917630.90047061001</v>
      </c>
      <c r="E7" s="213">
        <v>926118.01480414008</v>
      </c>
      <c r="F7" s="214">
        <v>174409.04853698018</v>
      </c>
      <c r="G7" s="276"/>
      <c r="H7" s="213">
        <v>24.000676329744394</v>
      </c>
      <c r="I7" s="212">
        <v>8487.1143335300731</v>
      </c>
      <c r="J7" s="277"/>
      <c r="K7" s="217">
        <v>0.92489413000122689</v>
      </c>
    </row>
    <row r="8" spans="1:11" ht="17.100000000000001" customHeight="1">
      <c r="A8" s="224" t="s">
        <v>313</v>
      </c>
      <c r="B8" s="219">
        <v>19527.073390609999</v>
      </c>
      <c r="C8" s="219">
        <v>26705.264252919998</v>
      </c>
      <c r="D8" s="219">
        <v>28206.181776740003</v>
      </c>
      <c r="E8" s="220">
        <v>25957.112703499999</v>
      </c>
      <c r="F8" s="221">
        <v>7178.1908623099989</v>
      </c>
      <c r="G8" s="278"/>
      <c r="H8" s="220">
        <v>36.760198104042466</v>
      </c>
      <c r="I8" s="219">
        <v>-2249.0690732400035</v>
      </c>
      <c r="J8" s="220"/>
      <c r="K8" s="223">
        <v>-7.9736743209060643</v>
      </c>
    </row>
    <row r="9" spans="1:11" ht="17.100000000000001" customHeight="1">
      <c r="A9" s="224" t="s">
        <v>314</v>
      </c>
      <c r="B9" s="219">
        <v>4095.8827999999994</v>
      </c>
      <c r="C9" s="219">
        <v>178.93672999999998</v>
      </c>
      <c r="D9" s="219">
        <v>29.838400000000004</v>
      </c>
      <c r="E9" s="220">
        <v>173.06469000000001</v>
      </c>
      <c r="F9" s="221">
        <v>-3916.9460699999995</v>
      </c>
      <c r="G9" s="278"/>
      <c r="H9" s="220">
        <v>-95.631302487463756</v>
      </c>
      <c r="I9" s="219">
        <v>143.22629000000001</v>
      </c>
      <c r="J9" s="220"/>
      <c r="K9" s="223">
        <v>480.00660223068257</v>
      </c>
    </row>
    <row r="10" spans="1:11" ht="17.100000000000001" customHeight="1">
      <c r="A10" s="224" t="s">
        <v>315</v>
      </c>
      <c r="B10" s="219">
        <v>0</v>
      </c>
      <c r="C10" s="219">
        <v>3220.86114</v>
      </c>
      <c r="D10" s="219">
        <v>2384.0881600000002</v>
      </c>
      <c r="E10" s="219">
        <v>2248.4339399999999</v>
      </c>
      <c r="F10" s="221">
        <v>3220.86114</v>
      </c>
      <c r="G10" s="278"/>
      <c r="H10" s="220"/>
      <c r="I10" s="219">
        <v>-135.65422000000035</v>
      </c>
      <c r="J10" s="220"/>
      <c r="K10" s="223">
        <v>-5.6899833771247934</v>
      </c>
    </row>
    <row r="11" spans="1:11" ht="17.100000000000001" customHeight="1">
      <c r="A11" s="224" t="s">
        <v>316</v>
      </c>
      <c r="B11" s="219">
        <v>703060.93446638982</v>
      </c>
      <c r="C11" s="219">
        <v>870987.87707106001</v>
      </c>
      <c r="D11" s="219">
        <v>887010.79213386995</v>
      </c>
      <c r="E11" s="220">
        <v>897739.40347064007</v>
      </c>
      <c r="F11" s="221">
        <v>167926.94260467018</v>
      </c>
      <c r="G11" s="278"/>
      <c r="H11" s="220">
        <v>23.885119251025319</v>
      </c>
      <c r="I11" s="219">
        <v>10728.611336770118</v>
      </c>
      <c r="J11" s="220"/>
      <c r="K11" s="223">
        <v>1.2095243295699303</v>
      </c>
    </row>
    <row r="12" spans="1:11" ht="17.100000000000001" customHeight="1">
      <c r="A12" s="211" t="s">
        <v>317</v>
      </c>
      <c r="B12" s="212">
        <v>18526.624474249998</v>
      </c>
      <c r="C12" s="212">
        <v>16437.32687425</v>
      </c>
      <c r="D12" s="212">
        <v>16408.711874249999</v>
      </c>
      <c r="E12" s="213">
        <v>60693.812015249998</v>
      </c>
      <c r="F12" s="214">
        <v>-2089.2975999999981</v>
      </c>
      <c r="G12" s="276"/>
      <c r="H12" s="213">
        <v>-11.277270734903141</v>
      </c>
      <c r="I12" s="212">
        <v>44285.100141000003</v>
      </c>
      <c r="J12" s="213"/>
      <c r="K12" s="217">
        <v>269.88773086140964</v>
      </c>
    </row>
    <row r="13" spans="1:11" ht="17.100000000000001" customHeight="1">
      <c r="A13" s="224" t="s">
        <v>318</v>
      </c>
      <c r="B13" s="219">
        <v>17968.912474249999</v>
      </c>
      <c r="C13" s="219">
        <v>16099.85087425</v>
      </c>
      <c r="D13" s="219">
        <v>16099.85087425</v>
      </c>
      <c r="E13" s="220">
        <v>49817.414619249997</v>
      </c>
      <c r="F13" s="221">
        <v>-1869.0615999999991</v>
      </c>
      <c r="G13" s="278"/>
      <c r="H13" s="220">
        <v>-10.401640069639281</v>
      </c>
      <c r="I13" s="219">
        <v>33717.563744999999</v>
      </c>
      <c r="J13" s="220"/>
      <c r="K13" s="223">
        <v>209.42780158869456</v>
      </c>
    </row>
    <row r="14" spans="1:11" ht="17.100000000000001" customHeight="1">
      <c r="A14" s="224" t="s">
        <v>319</v>
      </c>
      <c r="B14" s="219">
        <v>28.7</v>
      </c>
      <c r="C14" s="219">
        <v>0</v>
      </c>
      <c r="D14" s="219">
        <v>0</v>
      </c>
      <c r="E14" s="220">
        <v>8942</v>
      </c>
      <c r="F14" s="221">
        <v>-28.7</v>
      </c>
      <c r="G14" s="278"/>
      <c r="H14" s="220">
        <v>-100</v>
      </c>
      <c r="I14" s="219">
        <v>8942</v>
      </c>
      <c r="J14" s="220"/>
      <c r="K14" s="223"/>
    </row>
    <row r="15" spans="1:11" ht="17.100000000000001" customHeight="1">
      <c r="A15" s="224" t="s">
        <v>320</v>
      </c>
      <c r="B15" s="219">
        <v>529.01199999999994</v>
      </c>
      <c r="C15" s="219">
        <v>337.476</v>
      </c>
      <c r="D15" s="219">
        <v>308.86099999999999</v>
      </c>
      <c r="E15" s="220">
        <v>1934.3973960000003</v>
      </c>
      <c r="F15" s="221">
        <v>-191.53599999999994</v>
      </c>
      <c r="G15" s="278"/>
      <c r="H15" s="220">
        <v>-36.206362048497951</v>
      </c>
      <c r="I15" s="219">
        <v>1625.5363960000004</v>
      </c>
      <c r="J15" s="220"/>
      <c r="K15" s="223">
        <v>526.30030855303858</v>
      </c>
    </row>
    <row r="16" spans="1:11" ht="17.100000000000001" customHeight="1">
      <c r="A16" s="224" t="s">
        <v>321</v>
      </c>
      <c r="B16" s="219">
        <v>0</v>
      </c>
      <c r="C16" s="219">
        <v>0</v>
      </c>
      <c r="D16" s="219">
        <v>0</v>
      </c>
      <c r="E16" s="220">
        <v>0</v>
      </c>
      <c r="F16" s="221">
        <v>0</v>
      </c>
      <c r="G16" s="278"/>
      <c r="H16" s="220"/>
      <c r="I16" s="219">
        <v>0</v>
      </c>
      <c r="J16" s="220"/>
      <c r="K16" s="223"/>
    </row>
    <row r="17" spans="1:11" ht="17.100000000000001" customHeight="1">
      <c r="A17" s="279" t="s">
        <v>322</v>
      </c>
      <c r="B17" s="212">
        <v>31</v>
      </c>
      <c r="C17" s="212">
        <v>31</v>
      </c>
      <c r="D17" s="212">
        <v>31</v>
      </c>
      <c r="E17" s="213">
        <v>31</v>
      </c>
      <c r="F17" s="214">
        <v>0</v>
      </c>
      <c r="G17" s="276"/>
      <c r="H17" s="213">
        <v>0</v>
      </c>
      <c r="I17" s="212">
        <v>0</v>
      </c>
      <c r="J17" s="213"/>
      <c r="K17" s="217">
        <v>0</v>
      </c>
    </row>
    <row r="18" spans="1:11" ht="17.100000000000001" customHeight="1">
      <c r="A18" s="211" t="s">
        <v>323</v>
      </c>
      <c r="B18" s="212">
        <v>2423.7671835200003</v>
      </c>
      <c r="C18" s="212">
        <v>2423.7671835200003</v>
      </c>
      <c r="D18" s="212">
        <v>2423.7671835200003</v>
      </c>
      <c r="E18" s="213">
        <v>3448.5718692200003</v>
      </c>
      <c r="F18" s="214">
        <v>0</v>
      </c>
      <c r="G18" s="276"/>
      <c r="H18" s="213">
        <v>0</v>
      </c>
      <c r="I18" s="212">
        <v>1024.8046856999999</v>
      </c>
      <c r="J18" s="213"/>
      <c r="K18" s="217">
        <v>42.281482011473216</v>
      </c>
    </row>
    <row r="19" spans="1:11" ht="17.100000000000001" customHeight="1">
      <c r="A19" s="224" t="s">
        <v>324</v>
      </c>
      <c r="B19" s="219">
        <v>2407.7671835200003</v>
      </c>
      <c r="C19" s="219">
        <v>2407.7671835200003</v>
      </c>
      <c r="D19" s="219">
        <v>2407.7671835200003</v>
      </c>
      <c r="E19" s="220">
        <v>3432.5718692200003</v>
      </c>
      <c r="F19" s="221">
        <v>0</v>
      </c>
      <c r="G19" s="278"/>
      <c r="H19" s="220">
        <v>0</v>
      </c>
      <c r="I19" s="219">
        <v>1024.8046856999999</v>
      </c>
      <c r="J19" s="220"/>
      <c r="K19" s="223">
        <v>42.562449256485074</v>
      </c>
    </row>
    <row r="20" spans="1:11" ht="17.100000000000001" customHeight="1">
      <c r="A20" s="224" t="s">
        <v>325</v>
      </c>
      <c r="B20" s="219">
        <v>16</v>
      </c>
      <c r="C20" s="219">
        <v>16</v>
      </c>
      <c r="D20" s="219">
        <v>16</v>
      </c>
      <c r="E20" s="220">
        <v>16</v>
      </c>
      <c r="F20" s="221">
        <v>0</v>
      </c>
      <c r="G20" s="278"/>
      <c r="H20" s="220">
        <v>0</v>
      </c>
      <c r="I20" s="219">
        <v>0</v>
      </c>
      <c r="J20" s="220"/>
      <c r="K20" s="223">
        <v>0</v>
      </c>
    </row>
    <row r="21" spans="1:11" ht="17.100000000000001" customHeight="1">
      <c r="A21" s="211" t="s">
        <v>326</v>
      </c>
      <c r="B21" s="212">
        <v>3261.5032812499999</v>
      </c>
      <c r="C21" s="212">
        <v>3092.0512454999998</v>
      </c>
      <c r="D21" s="212">
        <v>6710.1528778900001</v>
      </c>
      <c r="E21" s="213">
        <v>9548.0900108200003</v>
      </c>
      <c r="F21" s="214">
        <v>-169.45203575000005</v>
      </c>
      <c r="G21" s="276"/>
      <c r="H21" s="213">
        <v>-5.1955194012576946</v>
      </c>
      <c r="I21" s="212">
        <v>2837.9371329300002</v>
      </c>
      <c r="J21" s="213"/>
      <c r="K21" s="217">
        <v>42.293181460604615</v>
      </c>
    </row>
    <row r="22" spans="1:11" ht="17.100000000000001" customHeight="1">
      <c r="A22" s="224" t="s">
        <v>327</v>
      </c>
      <c r="B22" s="219">
        <v>3261.5032812499999</v>
      </c>
      <c r="C22" s="219">
        <v>3092.0512454999998</v>
      </c>
      <c r="D22" s="219">
        <v>5910.1528778900001</v>
      </c>
      <c r="E22" s="220">
        <v>9548.0900108200003</v>
      </c>
      <c r="F22" s="221">
        <v>-169.45203575000005</v>
      </c>
      <c r="G22" s="278"/>
      <c r="H22" s="220">
        <v>-5.1955194012576946</v>
      </c>
      <c r="I22" s="219">
        <v>3637.9371329300002</v>
      </c>
      <c r="J22" s="220"/>
      <c r="K22" s="223">
        <v>61.554027587671975</v>
      </c>
    </row>
    <row r="23" spans="1:11" ht="17.100000000000001" customHeight="1">
      <c r="A23" s="224" t="s">
        <v>328</v>
      </c>
      <c r="B23" s="219">
        <v>0</v>
      </c>
      <c r="C23" s="219">
        <v>0</v>
      </c>
      <c r="D23" s="219">
        <v>800</v>
      </c>
      <c r="E23" s="220">
        <v>0</v>
      </c>
      <c r="F23" s="221">
        <v>0</v>
      </c>
      <c r="G23" s="278"/>
      <c r="H23" s="220"/>
      <c r="I23" s="219">
        <v>-800</v>
      </c>
      <c r="J23" s="220"/>
      <c r="K23" s="223">
        <v>-100</v>
      </c>
    </row>
    <row r="24" spans="1:11" ht="17.100000000000001" customHeight="1">
      <c r="A24" s="211" t="s">
        <v>329</v>
      </c>
      <c r="B24" s="212">
        <v>4695.79921251</v>
      </c>
      <c r="C24" s="212">
        <v>4501.4000791000008</v>
      </c>
      <c r="D24" s="212">
        <v>4449.7970038699996</v>
      </c>
      <c r="E24" s="213">
        <v>4232.6065496800002</v>
      </c>
      <c r="F24" s="214">
        <v>-194.39913340999919</v>
      </c>
      <c r="G24" s="276"/>
      <c r="H24" s="213">
        <v>-4.1398519104501688</v>
      </c>
      <c r="I24" s="212">
        <v>-217.1904541899994</v>
      </c>
      <c r="J24" s="213"/>
      <c r="K24" s="217">
        <v>-4.8809070166820714</v>
      </c>
    </row>
    <row r="25" spans="1:11" ht="17.100000000000001" customHeight="1">
      <c r="A25" s="211" t="s">
        <v>330</v>
      </c>
      <c r="B25" s="212">
        <v>31359.275666210004</v>
      </c>
      <c r="C25" s="212">
        <v>35271.315712329997</v>
      </c>
      <c r="D25" s="212">
        <v>33875.377499020004</v>
      </c>
      <c r="E25" s="213">
        <v>36989.522523890009</v>
      </c>
      <c r="F25" s="214">
        <v>3912.0400461199933</v>
      </c>
      <c r="G25" s="276"/>
      <c r="H25" s="213">
        <v>12.474905631622301</v>
      </c>
      <c r="I25" s="212">
        <v>3114.1450248700057</v>
      </c>
      <c r="J25" s="213"/>
      <c r="K25" s="217">
        <v>9.1929455987910291</v>
      </c>
    </row>
    <row r="26" spans="1:11" ht="17.100000000000001" customHeight="1">
      <c r="A26" s="280" t="s">
        <v>331</v>
      </c>
      <c r="B26" s="281">
        <v>786981.86047473981</v>
      </c>
      <c r="C26" s="281">
        <v>962849.80028868001</v>
      </c>
      <c r="D26" s="281">
        <v>981529.70690916001</v>
      </c>
      <c r="E26" s="282">
        <v>1041061.617773</v>
      </c>
      <c r="F26" s="283">
        <v>175867.9398139402</v>
      </c>
      <c r="G26" s="284"/>
      <c r="H26" s="282">
        <v>22.347140213352496</v>
      </c>
      <c r="I26" s="281">
        <v>59531.910863840021</v>
      </c>
      <c r="J26" s="282"/>
      <c r="K26" s="285">
        <v>6.0652174299753181</v>
      </c>
    </row>
    <row r="27" spans="1:11" ht="17.100000000000001" customHeight="1">
      <c r="A27" s="211" t="s">
        <v>332</v>
      </c>
      <c r="B27" s="212">
        <v>522898.4435030701</v>
      </c>
      <c r="C27" s="212">
        <v>512148.0031258901</v>
      </c>
      <c r="D27" s="212">
        <v>547052.99109698995</v>
      </c>
      <c r="E27" s="213">
        <v>574317.77877652005</v>
      </c>
      <c r="F27" s="214">
        <v>-10750.440377179999</v>
      </c>
      <c r="G27" s="276"/>
      <c r="H27" s="213">
        <v>-2.0559327553471443</v>
      </c>
      <c r="I27" s="212">
        <v>27264.787679530098</v>
      </c>
      <c r="J27" s="213"/>
      <c r="K27" s="217">
        <v>4.9839390558594303</v>
      </c>
    </row>
    <row r="28" spans="1:11" ht="17.100000000000001" customHeight="1">
      <c r="A28" s="224" t="s">
        <v>333</v>
      </c>
      <c r="B28" s="219">
        <v>270080.36128978006</v>
      </c>
      <c r="C28" s="219">
        <v>315406.7795911401</v>
      </c>
      <c r="D28" s="219">
        <v>327482.67803007999</v>
      </c>
      <c r="E28" s="220">
        <v>354766.22070260003</v>
      </c>
      <c r="F28" s="221">
        <v>45326.418301360041</v>
      </c>
      <c r="G28" s="278"/>
      <c r="H28" s="220">
        <v>16.782567264388213</v>
      </c>
      <c r="I28" s="219">
        <v>27283.542672520038</v>
      </c>
      <c r="J28" s="220"/>
      <c r="K28" s="223">
        <v>8.3312933791307238</v>
      </c>
    </row>
    <row r="29" spans="1:11" ht="17.100000000000001" customHeight="1">
      <c r="A29" s="224" t="s">
        <v>334</v>
      </c>
      <c r="B29" s="219">
        <v>47292.02360718001</v>
      </c>
      <c r="C29" s="219">
        <v>46510.211401439999</v>
      </c>
      <c r="D29" s="219">
        <v>55901.051822580012</v>
      </c>
      <c r="E29" s="220">
        <v>54621.725675150003</v>
      </c>
      <c r="F29" s="221">
        <v>-781.81220574001054</v>
      </c>
      <c r="G29" s="278"/>
      <c r="H29" s="220">
        <v>-1.6531587064955149</v>
      </c>
      <c r="I29" s="219">
        <v>-1279.3261474300089</v>
      </c>
      <c r="J29" s="220"/>
      <c r="K29" s="223">
        <v>-2.2885546974864845</v>
      </c>
    </row>
    <row r="30" spans="1:11" ht="17.100000000000001" customHeight="1">
      <c r="A30" s="224" t="s">
        <v>335</v>
      </c>
      <c r="B30" s="219">
        <v>174939.83073156001</v>
      </c>
      <c r="C30" s="219">
        <v>123124.82780814001</v>
      </c>
      <c r="D30" s="219">
        <v>134715.85834726001</v>
      </c>
      <c r="E30" s="220">
        <v>127774.48153233007</v>
      </c>
      <c r="F30" s="221">
        <v>-51815.002923420005</v>
      </c>
      <c r="G30" s="278"/>
      <c r="H30" s="220">
        <v>-29.618756750101465</v>
      </c>
      <c r="I30" s="219">
        <v>-6941.3768149299431</v>
      </c>
      <c r="J30" s="220"/>
      <c r="K30" s="223">
        <v>-5.152605565587538</v>
      </c>
    </row>
    <row r="31" spans="1:11" ht="17.100000000000001" customHeight="1">
      <c r="A31" s="224" t="s">
        <v>336</v>
      </c>
      <c r="B31" s="219">
        <v>11483.837105930001</v>
      </c>
      <c r="C31" s="219">
        <v>12839.352229290002</v>
      </c>
      <c r="D31" s="219">
        <v>13738.88305825</v>
      </c>
      <c r="E31" s="220">
        <v>12402.205291810002</v>
      </c>
      <c r="F31" s="221">
        <v>1355.5151233600009</v>
      </c>
      <c r="G31" s="278"/>
      <c r="H31" s="220">
        <v>11.80367773294209</v>
      </c>
      <c r="I31" s="219">
        <v>-1336.6777664399979</v>
      </c>
      <c r="J31" s="220"/>
      <c r="K31" s="223">
        <v>-9.729158919053047</v>
      </c>
    </row>
    <row r="32" spans="1:11" ht="17.100000000000001" customHeight="1">
      <c r="A32" s="224" t="s">
        <v>337</v>
      </c>
      <c r="B32" s="219">
        <v>5815.5003379600003</v>
      </c>
      <c r="C32" s="219">
        <v>4297.9904856000003</v>
      </c>
      <c r="D32" s="219">
        <v>5551.3826345699999</v>
      </c>
      <c r="E32" s="220">
        <v>3671.8628274400003</v>
      </c>
      <c r="F32" s="221">
        <v>-1517.50985236</v>
      </c>
      <c r="G32" s="278"/>
      <c r="H32" s="220">
        <v>-26.094226879407628</v>
      </c>
      <c r="I32" s="219">
        <v>-1879.5198071299997</v>
      </c>
      <c r="J32" s="220"/>
      <c r="K32" s="223">
        <v>-33.856787233971374</v>
      </c>
    </row>
    <row r="33" spans="1:11" ht="17.100000000000001" customHeight="1">
      <c r="A33" s="224" t="s">
        <v>338</v>
      </c>
      <c r="B33" s="219">
        <v>13286.890430659998</v>
      </c>
      <c r="C33" s="219">
        <v>9968.8416102799965</v>
      </c>
      <c r="D33" s="219">
        <v>9663.1372042500007</v>
      </c>
      <c r="E33" s="220">
        <v>21081.282747190002</v>
      </c>
      <c r="F33" s="221">
        <v>-3318.0488203800014</v>
      </c>
      <c r="G33" s="278"/>
      <c r="H33" s="220">
        <v>-24.972350285387162</v>
      </c>
      <c r="I33" s="219">
        <v>11418.145542940001</v>
      </c>
      <c r="J33" s="220"/>
      <c r="K33" s="223">
        <v>118.16188988725236</v>
      </c>
    </row>
    <row r="34" spans="1:11" ht="17.100000000000001" customHeight="1">
      <c r="A34" s="211" t="s">
        <v>339</v>
      </c>
      <c r="B34" s="212">
        <v>33813.099451639944</v>
      </c>
      <c r="C34" s="212">
        <v>210216.03372714997</v>
      </c>
      <c r="D34" s="212">
        <v>115018.4562489799</v>
      </c>
      <c r="E34" s="213">
        <v>262349.51710455999</v>
      </c>
      <c r="F34" s="214">
        <v>176402.93427551002</v>
      </c>
      <c r="G34" s="276"/>
      <c r="H34" s="213">
        <v>521.6999835457392</v>
      </c>
      <c r="I34" s="212">
        <v>147331.06085558009</v>
      </c>
      <c r="J34" s="213"/>
      <c r="K34" s="217">
        <v>128.09340836278767</v>
      </c>
    </row>
    <row r="35" spans="1:11" ht="17.100000000000001" customHeight="1">
      <c r="A35" s="211" t="s">
        <v>340</v>
      </c>
      <c r="B35" s="212">
        <v>60000</v>
      </c>
      <c r="C35" s="212">
        <v>39100</v>
      </c>
      <c r="D35" s="212">
        <v>0</v>
      </c>
      <c r="E35" s="213">
        <v>0</v>
      </c>
      <c r="F35" s="214">
        <v>-20900</v>
      </c>
      <c r="G35" s="276"/>
      <c r="H35" s="213">
        <v>-34.833333333333336</v>
      </c>
      <c r="I35" s="212">
        <v>0</v>
      </c>
      <c r="J35" s="213"/>
      <c r="K35" s="217"/>
    </row>
    <row r="36" spans="1:11" ht="17.100000000000001" customHeight="1">
      <c r="A36" s="211" t="s">
        <v>341</v>
      </c>
      <c r="B36" s="212">
        <v>5000</v>
      </c>
      <c r="C36" s="212">
        <v>5000</v>
      </c>
      <c r="D36" s="212">
        <v>0</v>
      </c>
      <c r="E36" s="213">
        <v>0</v>
      </c>
      <c r="F36" s="214">
        <v>0</v>
      </c>
      <c r="G36" s="276"/>
      <c r="H36" s="213">
        <v>0</v>
      </c>
      <c r="I36" s="212">
        <v>0</v>
      </c>
      <c r="J36" s="213"/>
      <c r="K36" s="217"/>
    </row>
    <row r="37" spans="1:11" ht="17.100000000000001" customHeight="1">
      <c r="A37" s="211" t="s">
        <v>342</v>
      </c>
      <c r="B37" s="212">
        <v>0</v>
      </c>
      <c r="C37" s="212">
        <v>0</v>
      </c>
      <c r="D37" s="212">
        <v>49080</v>
      </c>
      <c r="E37" s="213">
        <v>31481.674999999999</v>
      </c>
      <c r="F37" s="214">
        <v>0</v>
      </c>
      <c r="G37" s="276"/>
      <c r="H37" s="213"/>
      <c r="I37" s="212">
        <v>-17598.325000000001</v>
      </c>
      <c r="J37" s="213"/>
      <c r="K37" s="217"/>
    </row>
    <row r="38" spans="1:11" ht="17.100000000000001" customHeight="1">
      <c r="A38" s="211" t="s">
        <v>343</v>
      </c>
      <c r="B38" s="212">
        <v>5995.9684025999995</v>
      </c>
      <c r="C38" s="212">
        <v>5418.9630190699991</v>
      </c>
      <c r="D38" s="212">
        <v>4425.2452109500009</v>
      </c>
      <c r="E38" s="213">
        <v>3494.0086415499991</v>
      </c>
      <c r="F38" s="214">
        <v>-577.00538353000047</v>
      </c>
      <c r="G38" s="276"/>
      <c r="H38" s="213">
        <v>-9.6232225520033889</v>
      </c>
      <c r="I38" s="212">
        <v>-931.23656940000183</v>
      </c>
      <c r="J38" s="213"/>
      <c r="K38" s="217">
        <v>-21.043728087558026</v>
      </c>
    </row>
    <row r="39" spans="1:11" ht="17.100000000000001" customHeight="1">
      <c r="A39" s="224" t="s">
        <v>344</v>
      </c>
      <c r="B39" s="219">
        <v>8.8096026000003818</v>
      </c>
      <c r="C39" s="219">
        <v>4.2473490699996947</v>
      </c>
      <c r="D39" s="219">
        <v>3.1943309500007628</v>
      </c>
      <c r="E39" s="220">
        <v>226.88498154999922</v>
      </c>
      <c r="F39" s="221">
        <v>-4.562253530000687</v>
      </c>
      <c r="G39" s="278"/>
      <c r="H39" s="220">
        <v>-51.787279598747048</v>
      </c>
      <c r="I39" s="219">
        <v>223.69065059999846</v>
      </c>
      <c r="J39" s="220"/>
      <c r="K39" s="223">
        <v>7002.7387299974362</v>
      </c>
    </row>
    <row r="40" spans="1:11" ht="17.100000000000001" customHeight="1">
      <c r="A40" s="224" t="s">
        <v>345</v>
      </c>
      <c r="B40" s="219">
        <v>0</v>
      </c>
      <c r="C40" s="219">
        <v>0</v>
      </c>
      <c r="D40" s="219">
        <v>0</v>
      </c>
      <c r="E40" s="220">
        <v>0</v>
      </c>
      <c r="F40" s="221">
        <v>0</v>
      </c>
      <c r="G40" s="278"/>
      <c r="H40" s="220"/>
      <c r="I40" s="219">
        <v>0</v>
      </c>
      <c r="J40" s="220"/>
      <c r="K40" s="223"/>
    </row>
    <row r="41" spans="1:11" ht="17.100000000000001" customHeight="1">
      <c r="A41" s="224" t="s">
        <v>346</v>
      </c>
      <c r="B41" s="219">
        <v>0</v>
      </c>
      <c r="C41" s="219">
        <v>0</v>
      </c>
      <c r="D41" s="219">
        <v>0</v>
      </c>
      <c r="E41" s="220">
        <v>0</v>
      </c>
      <c r="F41" s="221">
        <v>0</v>
      </c>
      <c r="G41" s="278"/>
      <c r="H41" s="220"/>
      <c r="I41" s="219">
        <v>0</v>
      </c>
      <c r="J41" s="220"/>
      <c r="K41" s="223"/>
    </row>
    <row r="42" spans="1:11" ht="17.100000000000001" customHeight="1">
      <c r="A42" s="224" t="s">
        <v>347</v>
      </c>
      <c r="B42" s="219">
        <v>0</v>
      </c>
      <c r="C42" s="219">
        <v>0</v>
      </c>
      <c r="D42" s="219">
        <v>0</v>
      </c>
      <c r="E42" s="220">
        <v>0</v>
      </c>
      <c r="F42" s="221">
        <v>0</v>
      </c>
      <c r="G42" s="278"/>
      <c r="H42" s="220"/>
      <c r="I42" s="219">
        <v>0</v>
      </c>
      <c r="J42" s="220"/>
      <c r="K42" s="223"/>
    </row>
    <row r="43" spans="1:11" ht="17.100000000000001" customHeight="1">
      <c r="A43" s="224" t="s">
        <v>348</v>
      </c>
      <c r="B43" s="219">
        <v>0</v>
      </c>
      <c r="C43" s="219">
        <v>0</v>
      </c>
      <c r="D43" s="219">
        <v>0</v>
      </c>
      <c r="E43" s="220">
        <v>0</v>
      </c>
      <c r="F43" s="221">
        <v>0</v>
      </c>
      <c r="G43" s="278"/>
      <c r="H43" s="220"/>
      <c r="I43" s="219">
        <v>0</v>
      </c>
      <c r="J43" s="230"/>
      <c r="K43" s="223"/>
    </row>
    <row r="44" spans="1:11" ht="17.100000000000001" customHeight="1">
      <c r="A44" s="224" t="s">
        <v>349</v>
      </c>
      <c r="B44" s="219">
        <v>1961.8459999999998</v>
      </c>
      <c r="C44" s="219">
        <v>1554.7947799999999</v>
      </c>
      <c r="D44" s="219">
        <v>1010.02984</v>
      </c>
      <c r="E44" s="220">
        <v>451.65663000000001</v>
      </c>
      <c r="F44" s="221">
        <v>-407.05121999999983</v>
      </c>
      <c r="G44" s="278"/>
      <c r="H44" s="220">
        <v>-20.74837780335459</v>
      </c>
      <c r="I44" s="219">
        <v>-558.37320999999997</v>
      </c>
      <c r="J44" s="230"/>
      <c r="K44" s="223">
        <v>-55.282842930660337</v>
      </c>
    </row>
    <row r="45" spans="1:11" ht="17.100000000000001" customHeight="1">
      <c r="A45" s="224" t="s">
        <v>350</v>
      </c>
      <c r="B45" s="219">
        <v>4025.3127999999997</v>
      </c>
      <c r="C45" s="219">
        <v>3859.9208899999999</v>
      </c>
      <c r="D45" s="219">
        <v>3412.0210399999996</v>
      </c>
      <c r="E45" s="220">
        <v>2815.4670299999998</v>
      </c>
      <c r="F45" s="221">
        <v>-165.39190999999983</v>
      </c>
      <c r="G45" s="278"/>
      <c r="H45" s="220">
        <v>-4.1087964642151498</v>
      </c>
      <c r="I45" s="219">
        <v>-596.55400999999983</v>
      </c>
      <c r="J45" s="230"/>
      <c r="K45" s="223">
        <v>-17.483890134511007</v>
      </c>
    </row>
    <row r="46" spans="1:11" ht="17.100000000000001" customHeight="1">
      <c r="A46" s="224" t="s">
        <v>351</v>
      </c>
      <c r="B46" s="219">
        <v>0</v>
      </c>
      <c r="C46" s="219">
        <v>0</v>
      </c>
      <c r="D46" s="219">
        <v>0</v>
      </c>
      <c r="E46" s="220">
        <v>0</v>
      </c>
      <c r="F46" s="221">
        <v>0</v>
      </c>
      <c r="G46" s="278"/>
      <c r="H46" s="220"/>
      <c r="I46" s="219">
        <v>0</v>
      </c>
      <c r="J46" s="220"/>
      <c r="K46" s="223"/>
    </row>
    <row r="47" spans="1:11" ht="17.100000000000001" customHeight="1">
      <c r="A47" s="211" t="s">
        <v>352</v>
      </c>
      <c r="B47" s="212">
        <v>118248.21110223001</v>
      </c>
      <c r="C47" s="212">
        <v>138090.93849782</v>
      </c>
      <c r="D47" s="212">
        <v>139195.62153613003</v>
      </c>
      <c r="E47" s="213">
        <v>123277.15442211999</v>
      </c>
      <c r="F47" s="214">
        <v>19842.727395589987</v>
      </c>
      <c r="G47" s="276"/>
      <c r="H47" s="213">
        <v>16.780573008783367</v>
      </c>
      <c r="I47" s="212">
        <v>-15918.46711401004</v>
      </c>
      <c r="J47" s="286"/>
      <c r="K47" s="217">
        <v>-11.43604011271159</v>
      </c>
    </row>
    <row r="48" spans="1:11" ht="17.100000000000001" customHeight="1" thickBot="1">
      <c r="A48" s="241" t="s">
        <v>353</v>
      </c>
      <c r="B48" s="242">
        <v>41026.112719799887</v>
      </c>
      <c r="C48" s="242">
        <v>52875.856623319996</v>
      </c>
      <c r="D48" s="242">
        <v>126757.38752072005</v>
      </c>
      <c r="E48" s="243">
        <v>46141.47303211999</v>
      </c>
      <c r="F48" s="244">
        <v>11849.74390352011</v>
      </c>
      <c r="G48" s="287"/>
      <c r="H48" s="243">
        <v>28.883418676420753</v>
      </c>
      <c r="I48" s="242">
        <v>-80615.914488600058</v>
      </c>
      <c r="J48" s="288"/>
      <c r="K48" s="245">
        <v>-63.598592607016613</v>
      </c>
    </row>
    <row r="49" spans="1:11" ht="17.100000000000001" customHeight="1" thickTop="1">
      <c r="A49" s="253" t="s">
        <v>305</v>
      </c>
      <c r="B49" s="195"/>
      <c r="C49" s="195"/>
      <c r="D49" s="248"/>
      <c r="E49" s="248"/>
      <c r="F49" s="248"/>
      <c r="G49" s="248"/>
      <c r="H49" s="248"/>
      <c r="I49" s="248"/>
      <c r="J49" s="248"/>
      <c r="K49" s="248"/>
    </row>
    <row r="50" spans="1:11" ht="17.100000000000001" customHeight="1">
      <c r="A50" s="289" t="s">
        <v>306</v>
      </c>
      <c r="B50" s="195"/>
      <c r="C50" s="195"/>
      <c r="D50" s="248"/>
      <c r="E50" s="248"/>
      <c r="F50" s="248"/>
      <c r="G50" s="248"/>
      <c r="H50" s="248"/>
      <c r="I50" s="248"/>
      <c r="J50" s="248"/>
      <c r="K50" s="248"/>
    </row>
    <row r="51" spans="1:11" ht="17.100000000000001" customHeight="1">
      <c r="A51" s="255" t="s">
        <v>354</v>
      </c>
      <c r="B51" s="258">
        <v>720687.92225439975</v>
      </c>
      <c r="C51" s="258">
        <v>895673.97617490997</v>
      </c>
      <c r="D51" s="258">
        <v>913205.65525965998</v>
      </c>
      <c r="E51" s="258">
        <v>922624.00616259011</v>
      </c>
      <c r="F51" s="258">
        <v>157266.26466436023</v>
      </c>
      <c r="G51" s="290" t="s">
        <v>277</v>
      </c>
      <c r="H51" s="258">
        <v>21.821687280732021</v>
      </c>
      <c r="I51" s="258">
        <v>38306.108407690146</v>
      </c>
      <c r="J51" s="290" t="s">
        <v>278</v>
      </c>
      <c r="K51" s="258">
        <v>4.1946858505599405</v>
      </c>
    </row>
    <row r="52" spans="1:11" ht="17.100000000000001" customHeight="1">
      <c r="A52" s="255" t="s">
        <v>355</v>
      </c>
      <c r="B52" s="258">
        <v>-197789.45345592985</v>
      </c>
      <c r="C52" s="258">
        <v>-383525.96775358997</v>
      </c>
      <c r="D52" s="258">
        <v>-366152.65886728</v>
      </c>
      <c r="E52" s="258">
        <v>-348306.2165899399</v>
      </c>
      <c r="F52" s="258">
        <v>-168016.72504151013</v>
      </c>
      <c r="G52" s="290" t="s">
        <v>277</v>
      </c>
      <c r="H52" s="258">
        <v>84.9472619018822</v>
      </c>
      <c r="I52" s="258">
        <v>-11041.315227419906</v>
      </c>
      <c r="J52" s="290" t="s">
        <v>278</v>
      </c>
      <c r="K52" s="258">
        <v>3.0154950291982097</v>
      </c>
    </row>
    <row r="53" spans="1:11" ht="17.100000000000001" customHeight="1">
      <c r="A53" s="255" t="s">
        <v>356</v>
      </c>
      <c r="B53" s="258">
        <v>192915.04815581988</v>
      </c>
      <c r="C53" s="258">
        <v>199795.47940881</v>
      </c>
      <c r="D53" s="258">
        <v>281157.63155783009</v>
      </c>
      <c r="E53" s="258">
        <v>163910.77993034996</v>
      </c>
      <c r="F53" s="258">
        <v>-10839.358003159879</v>
      </c>
      <c r="G53" s="290" t="s">
        <v>277</v>
      </c>
      <c r="H53" s="258">
        <v>-5.6187208342631703</v>
      </c>
      <c r="I53" s="258">
        <v>-88359.094122720111</v>
      </c>
      <c r="J53" s="290" t="s">
        <v>278</v>
      </c>
      <c r="K53" s="258">
        <v>-31.426888053204387</v>
      </c>
    </row>
    <row r="54" spans="1:11" ht="17.100000000000001" customHeight="1">
      <c r="A54" s="246" t="s">
        <v>302</v>
      </c>
      <c r="B54" s="291">
        <v>17719.789256150001</v>
      </c>
      <c r="C54" s="292" t="s">
        <v>303</v>
      </c>
      <c r="D54" s="258"/>
      <c r="E54" s="258"/>
      <c r="F54" s="258"/>
      <c r="G54" s="258"/>
      <c r="H54" s="258"/>
      <c r="I54" s="258"/>
      <c r="J54" s="258"/>
      <c r="K54" s="258"/>
    </row>
    <row r="55" spans="1:11" ht="17.100000000000001" customHeight="1">
      <c r="A55" s="252" t="s">
        <v>304</v>
      </c>
      <c r="B55" s="291">
        <v>-28887.757504760008</v>
      </c>
      <c r="C55" s="255" t="s">
        <v>303</v>
      </c>
      <c r="D55" s="258"/>
      <c r="E55" s="258"/>
      <c r="F55" s="258"/>
      <c r="G55" s="258"/>
      <c r="H55" s="258"/>
      <c r="I55" s="258"/>
      <c r="J55" s="258"/>
      <c r="K55" s="258"/>
    </row>
    <row r="56" spans="1:11" ht="17.100000000000001" customHeight="1">
      <c r="A56" s="293"/>
      <c r="B56" s="195"/>
      <c r="C56" s="195"/>
      <c r="D56" s="195"/>
      <c r="E56" s="195"/>
      <c r="F56" s="195"/>
      <c r="G56" s="195"/>
      <c r="H56" s="195"/>
      <c r="I56" s="195"/>
      <c r="J56" s="195"/>
      <c r="K56" s="195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view="pageBreakPreview" zoomScaleSheetLayoutView="100" workbookViewId="0">
      <selection sqref="A1:K1"/>
    </sheetView>
  </sheetViews>
  <sheetFormatPr defaultColWidth="11" defaultRowHeight="17.100000000000001" customHeight="1"/>
  <cols>
    <col min="1" max="1" width="46.7109375" style="263" bestFit="1" customWidth="1"/>
    <col min="2" max="2" width="12" style="263" bestFit="1" customWidth="1"/>
    <col min="3" max="3" width="12.42578125" style="263" bestFit="1" customWidth="1"/>
    <col min="4" max="4" width="12" style="263" customWidth="1"/>
    <col min="5" max="5" width="12.42578125" style="263" bestFit="1" customWidth="1"/>
    <col min="6" max="6" width="11" style="263" bestFit="1" customWidth="1"/>
    <col min="7" max="7" width="2.42578125" style="263" bestFit="1" customWidth="1"/>
    <col min="8" max="8" width="10.85546875" style="263" bestFit="1" customWidth="1"/>
    <col min="9" max="9" width="10.7109375" style="263" customWidth="1"/>
    <col min="10" max="10" width="2.140625" style="263" customWidth="1"/>
    <col min="11" max="11" width="8.7109375" style="263" bestFit="1" customWidth="1"/>
    <col min="12" max="256" width="11" style="194"/>
    <col min="257" max="257" width="46.7109375" style="194" bestFit="1" customWidth="1"/>
    <col min="258" max="258" width="12" style="194" bestFit="1" customWidth="1"/>
    <col min="259" max="259" width="12.42578125" style="194" bestFit="1" customWidth="1"/>
    <col min="260" max="260" width="12" style="194" customWidth="1"/>
    <col min="261" max="261" width="12.42578125" style="194" bestFit="1" customWidth="1"/>
    <col min="262" max="262" width="11" style="194" bestFit="1" customWidth="1"/>
    <col min="263" max="263" width="2.42578125" style="194" bestFit="1" customWidth="1"/>
    <col min="264" max="264" width="10.85546875" style="194" bestFit="1" customWidth="1"/>
    <col min="265" max="265" width="10.7109375" style="194" customWidth="1"/>
    <col min="266" max="266" width="2.140625" style="194" customWidth="1"/>
    <col min="267" max="267" width="8.7109375" style="194" bestFit="1" customWidth="1"/>
    <col min="268" max="512" width="11" style="194"/>
    <col min="513" max="513" width="46.7109375" style="194" bestFit="1" customWidth="1"/>
    <col min="514" max="514" width="12" style="194" bestFit="1" customWidth="1"/>
    <col min="515" max="515" width="12.42578125" style="194" bestFit="1" customWidth="1"/>
    <col min="516" max="516" width="12" style="194" customWidth="1"/>
    <col min="517" max="517" width="12.42578125" style="194" bestFit="1" customWidth="1"/>
    <col min="518" max="518" width="11" style="194" bestFit="1" customWidth="1"/>
    <col min="519" max="519" width="2.42578125" style="194" bestFit="1" customWidth="1"/>
    <col min="520" max="520" width="10.85546875" style="194" bestFit="1" customWidth="1"/>
    <col min="521" max="521" width="10.7109375" style="194" customWidth="1"/>
    <col min="522" max="522" width="2.140625" style="194" customWidth="1"/>
    <col min="523" max="523" width="8.7109375" style="194" bestFit="1" customWidth="1"/>
    <col min="524" max="768" width="11" style="194"/>
    <col min="769" max="769" width="46.7109375" style="194" bestFit="1" customWidth="1"/>
    <col min="770" max="770" width="12" style="194" bestFit="1" customWidth="1"/>
    <col min="771" max="771" width="12.42578125" style="194" bestFit="1" customWidth="1"/>
    <col min="772" max="772" width="12" style="194" customWidth="1"/>
    <col min="773" max="773" width="12.42578125" style="194" bestFit="1" customWidth="1"/>
    <col min="774" max="774" width="11" style="194" bestFit="1" customWidth="1"/>
    <col min="775" max="775" width="2.42578125" style="194" bestFit="1" customWidth="1"/>
    <col min="776" max="776" width="10.85546875" style="194" bestFit="1" customWidth="1"/>
    <col min="777" max="777" width="10.7109375" style="194" customWidth="1"/>
    <col min="778" max="778" width="2.140625" style="194" customWidth="1"/>
    <col min="779" max="779" width="8.7109375" style="194" bestFit="1" customWidth="1"/>
    <col min="780" max="1024" width="11" style="194"/>
    <col min="1025" max="1025" width="46.7109375" style="194" bestFit="1" customWidth="1"/>
    <col min="1026" max="1026" width="12" style="194" bestFit="1" customWidth="1"/>
    <col min="1027" max="1027" width="12.42578125" style="194" bestFit="1" customWidth="1"/>
    <col min="1028" max="1028" width="12" style="194" customWidth="1"/>
    <col min="1029" max="1029" width="12.42578125" style="194" bestFit="1" customWidth="1"/>
    <col min="1030" max="1030" width="11" style="194" bestFit="1" customWidth="1"/>
    <col min="1031" max="1031" width="2.42578125" style="194" bestFit="1" customWidth="1"/>
    <col min="1032" max="1032" width="10.85546875" style="194" bestFit="1" customWidth="1"/>
    <col min="1033" max="1033" width="10.7109375" style="194" customWidth="1"/>
    <col min="1034" max="1034" width="2.140625" style="194" customWidth="1"/>
    <col min="1035" max="1035" width="8.7109375" style="194" bestFit="1" customWidth="1"/>
    <col min="1036" max="1280" width="11" style="194"/>
    <col min="1281" max="1281" width="46.7109375" style="194" bestFit="1" customWidth="1"/>
    <col min="1282" max="1282" width="12" style="194" bestFit="1" customWidth="1"/>
    <col min="1283" max="1283" width="12.42578125" style="194" bestFit="1" customWidth="1"/>
    <col min="1284" max="1284" width="12" style="194" customWidth="1"/>
    <col min="1285" max="1285" width="12.42578125" style="194" bestFit="1" customWidth="1"/>
    <col min="1286" max="1286" width="11" style="194" bestFit="1" customWidth="1"/>
    <col min="1287" max="1287" width="2.42578125" style="194" bestFit="1" customWidth="1"/>
    <col min="1288" max="1288" width="10.85546875" style="194" bestFit="1" customWidth="1"/>
    <col min="1289" max="1289" width="10.7109375" style="194" customWidth="1"/>
    <col min="1290" max="1290" width="2.140625" style="194" customWidth="1"/>
    <col min="1291" max="1291" width="8.7109375" style="194" bestFit="1" customWidth="1"/>
    <col min="1292" max="1536" width="11" style="194"/>
    <col min="1537" max="1537" width="46.7109375" style="194" bestFit="1" customWidth="1"/>
    <col min="1538" max="1538" width="12" style="194" bestFit="1" customWidth="1"/>
    <col min="1539" max="1539" width="12.42578125" style="194" bestFit="1" customWidth="1"/>
    <col min="1540" max="1540" width="12" style="194" customWidth="1"/>
    <col min="1541" max="1541" width="12.42578125" style="194" bestFit="1" customWidth="1"/>
    <col min="1542" max="1542" width="11" style="194" bestFit="1" customWidth="1"/>
    <col min="1543" max="1543" width="2.42578125" style="194" bestFit="1" customWidth="1"/>
    <col min="1544" max="1544" width="10.85546875" style="194" bestFit="1" customWidth="1"/>
    <col min="1545" max="1545" width="10.7109375" style="194" customWidth="1"/>
    <col min="1546" max="1546" width="2.140625" style="194" customWidth="1"/>
    <col min="1547" max="1547" width="8.7109375" style="194" bestFit="1" customWidth="1"/>
    <col min="1548" max="1792" width="11" style="194"/>
    <col min="1793" max="1793" width="46.7109375" style="194" bestFit="1" customWidth="1"/>
    <col min="1794" max="1794" width="12" style="194" bestFit="1" customWidth="1"/>
    <col min="1795" max="1795" width="12.42578125" style="194" bestFit="1" customWidth="1"/>
    <col min="1796" max="1796" width="12" style="194" customWidth="1"/>
    <col min="1797" max="1797" width="12.42578125" style="194" bestFit="1" customWidth="1"/>
    <col min="1798" max="1798" width="11" style="194" bestFit="1" customWidth="1"/>
    <col min="1799" max="1799" width="2.42578125" style="194" bestFit="1" customWidth="1"/>
    <col min="1800" max="1800" width="10.85546875" style="194" bestFit="1" customWidth="1"/>
    <col min="1801" max="1801" width="10.7109375" style="194" customWidth="1"/>
    <col min="1802" max="1802" width="2.140625" style="194" customWidth="1"/>
    <col min="1803" max="1803" width="8.7109375" style="194" bestFit="1" customWidth="1"/>
    <col min="1804" max="2048" width="11" style="194"/>
    <col min="2049" max="2049" width="46.7109375" style="194" bestFit="1" customWidth="1"/>
    <col min="2050" max="2050" width="12" style="194" bestFit="1" customWidth="1"/>
    <col min="2051" max="2051" width="12.42578125" style="194" bestFit="1" customWidth="1"/>
    <col min="2052" max="2052" width="12" style="194" customWidth="1"/>
    <col min="2053" max="2053" width="12.42578125" style="194" bestFit="1" customWidth="1"/>
    <col min="2054" max="2054" width="11" style="194" bestFit="1" customWidth="1"/>
    <col min="2055" max="2055" width="2.42578125" style="194" bestFit="1" customWidth="1"/>
    <col min="2056" max="2056" width="10.85546875" style="194" bestFit="1" customWidth="1"/>
    <col min="2057" max="2057" width="10.7109375" style="194" customWidth="1"/>
    <col min="2058" max="2058" width="2.140625" style="194" customWidth="1"/>
    <col min="2059" max="2059" width="8.7109375" style="194" bestFit="1" customWidth="1"/>
    <col min="2060" max="2304" width="11" style="194"/>
    <col min="2305" max="2305" width="46.7109375" style="194" bestFit="1" customWidth="1"/>
    <col min="2306" max="2306" width="12" style="194" bestFit="1" customWidth="1"/>
    <col min="2307" max="2307" width="12.42578125" style="194" bestFit="1" customWidth="1"/>
    <col min="2308" max="2308" width="12" style="194" customWidth="1"/>
    <col min="2309" max="2309" width="12.42578125" style="194" bestFit="1" customWidth="1"/>
    <col min="2310" max="2310" width="11" style="194" bestFit="1" customWidth="1"/>
    <col min="2311" max="2311" width="2.42578125" style="194" bestFit="1" customWidth="1"/>
    <col min="2312" max="2312" width="10.85546875" style="194" bestFit="1" customWidth="1"/>
    <col min="2313" max="2313" width="10.7109375" style="194" customWidth="1"/>
    <col min="2314" max="2314" width="2.140625" style="194" customWidth="1"/>
    <col min="2315" max="2315" width="8.7109375" style="194" bestFit="1" customWidth="1"/>
    <col min="2316" max="2560" width="11" style="194"/>
    <col min="2561" max="2561" width="46.7109375" style="194" bestFit="1" customWidth="1"/>
    <col min="2562" max="2562" width="12" style="194" bestFit="1" customWidth="1"/>
    <col min="2563" max="2563" width="12.42578125" style="194" bestFit="1" customWidth="1"/>
    <col min="2564" max="2564" width="12" style="194" customWidth="1"/>
    <col min="2565" max="2565" width="12.42578125" style="194" bestFit="1" customWidth="1"/>
    <col min="2566" max="2566" width="11" style="194" bestFit="1" customWidth="1"/>
    <col min="2567" max="2567" width="2.42578125" style="194" bestFit="1" customWidth="1"/>
    <col min="2568" max="2568" width="10.85546875" style="194" bestFit="1" customWidth="1"/>
    <col min="2569" max="2569" width="10.7109375" style="194" customWidth="1"/>
    <col min="2570" max="2570" width="2.140625" style="194" customWidth="1"/>
    <col min="2571" max="2571" width="8.7109375" style="194" bestFit="1" customWidth="1"/>
    <col min="2572" max="2816" width="11" style="194"/>
    <col min="2817" max="2817" width="46.7109375" style="194" bestFit="1" customWidth="1"/>
    <col min="2818" max="2818" width="12" style="194" bestFit="1" customWidth="1"/>
    <col min="2819" max="2819" width="12.42578125" style="194" bestFit="1" customWidth="1"/>
    <col min="2820" max="2820" width="12" style="194" customWidth="1"/>
    <col min="2821" max="2821" width="12.42578125" style="194" bestFit="1" customWidth="1"/>
    <col min="2822" max="2822" width="11" style="194" bestFit="1" customWidth="1"/>
    <col min="2823" max="2823" width="2.42578125" style="194" bestFit="1" customWidth="1"/>
    <col min="2824" max="2824" width="10.85546875" style="194" bestFit="1" customWidth="1"/>
    <col min="2825" max="2825" width="10.7109375" style="194" customWidth="1"/>
    <col min="2826" max="2826" width="2.140625" style="194" customWidth="1"/>
    <col min="2827" max="2827" width="8.7109375" style="194" bestFit="1" customWidth="1"/>
    <col min="2828" max="3072" width="11" style="194"/>
    <col min="3073" max="3073" width="46.7109375" style="194" bestFit="1" customWidth="1"/>
    <col min="3074" max="3074" width="12" style="194" bestFit="1" customWidth="1"/>
    <col min="3075" max="3075" width="12.42578125" style="194" bestFit="1" customWidth="1"/>
    <col min="3076" max="3076" width="12" style="194" customWidth="1"/>
    <col min="3077" max="3077" width="12.42578125" style="194" bestFit="1" customWidth="1"/>
    <col min="3078" max="3078" width="11" style="194" bestFit="1" customWidth="1"/>
    <col min="3079" max="3079" width="2.42578125" style="194" bestFit="1" customWidth="1"/>
    <col min="3080" max="3080" width="10.85546875" style="194" bestFit="1" customWidth="1"/>
    <col min="3081" max="3081" width="10.7109375" style="194" customWidth="1"/>
    <col min="3082" max="3082" width="2.140625" style="194" customWidth="1"/>
    <col min="3083" max="3083" width="8.7109375" style="194" bestFit="1" customWidth="1"/>
    <col min="3084" max="3328" width="11" style="194"/>
    <col min="3329" max="3329" width="46.7109375" style="194" bestFit="1" customWidth="1"/>
    <col min="3330" max="3330" width="12" style="194" bestFit="1" customWidth="1"/>
    <col min="3331" max="3331" width="12.42578125" style="194" bestFit="1" customWidth="1"/>
    <col min="3332" max="3332" width="12" style="194" customWidth="1"/>
    <col min="3333" max="3333" width="12.42578125" style="194" bestFit="1" customWidth="1"/>
    <col min="3334" max="3334" width="11" style="194" bestFit="1" customWidth="1"/>
    <col min="3335" max="3335" width="2.42578125" style="194" bestFit="1" customWidth="1"/>
    <col min="3336" max="3336" width="10.85546875" style="194" bestFit="1" customWidth="1"/>
    <col min="3337" max="3337" width="10.7109375" style="194" customWidth="1"/>
    <col min="3338" max="3338" width="2.140625" style="194" customWidth="1"/>
    <col min="3339" max="3339" width="8.7109375" style="194" bestFit="1" customWidth="1"/>
    <col min="3340" max="3584" width="11" style="194"/>
    <col min="3585" max="3585" width="46.7109375" style="194" bestFit="1" customWidth="1"/>
    <col min="3586" max="3586" width="12" style="194" bestFit="1" customWidth="1"/>
    <col min="3587" max="3587" width="12.42578125" style="194" bestFit="1" customWidth="1"/>
    <col min="3588" max="3588" width="12" style="194" customWidth="1"/>
    <col min="3589" max="3589" width="12.42578125" style="194" bestFit="1" customWidth="1"/>
    <col min="3590" max="3590" width="11" style="194" bestFit="1" customWidth="1"/>
    <col min="3591" max="3591" width="2.42578125" style="194" bestFit="1" customWidth="1"/>
    <col min="3592" max="3592" width="10.85546875" style="194" bestFit="1" customWidth="1"/>
    <col min="3593" max="3593" width="10.7109375" style="194" customWidth="1"/>
    <col min="3594" max="3594" width="2.140625" style="194" customWidth="1"/>
    <col min="3595" max="3595" width="8.7109375" style="194" bestFit="1" customWidth="1"/>
    <col min="3596" max="3840" width="11" style="194"/>
    <col min="3841" max="3841" width="46.7109375" style="194" bestFit="1" customWidth="1"/>
    <col min="3842" max="3842" width="12" style="194" bestFit="1" customWidth="1"/>
    <col min="3843" max="3843" width="12.42578125" style="194" bestFit="1" customWidth="1"/>
    <col min="3844" max="3844" width="12" style="194" customWidth="1"/>
    <col min="3845" max="3845" width="12.42578125" style="194" bestFit="1" customWidth="1"/>
    <col min="3846" max="3846" width="11" style="194" bestFit="1" customWidth="1"/>
    <col min="3847" max="3847" width="2.42578125" style="194" bestFit="1" customWidth="1"/>
    <col min="3848" max="3848" width="10.85546875" style="194" bestFit="1" customWidth="1"/>
    <col min="3849" max="3849" width="10.7109375" style="194" customWidth="1"/>
    <col min="3850" max="3850" width="2.140625" style="194" customWidth="1"/>
    <col min="3851" max="3851" width="8.7109375" style="194" bestFit="1" customWidth="1"/>
    <col min="3852" max="4096" width="11" style="194"/>
    <col min="4097" max="4097" width="46.7109375" style="194" bestFit="1" customWidth="1"/>
    <col min="4098" max="4098" width="12" style="194" bestFit="1" customWidth="1"/>
    <col min="4099" max="4099" width="12.42578125" style="194" bestFit="1" customWidth="1"/>
    <col min="4100" max="4100" width="12" style="194" customWidth="1"/>
    <col min="4101" max="4101" width="12.42578125" style="194" bestFit="1" customWidth="1"/>
    <col min="4102" max="4102" width="11" style="194" bestFit="1" customWidth="1"/>
    <col min="4103" max="4103" width="2.42578125" style="194" bestFit="1" customWidth="1"/>
    <col min="4104" max="4104" width="10.85546875" style="194" bestFit="1" customWidth="1"/>
    <col min="4105" max="4105" width="10.7109375" style="194" customWidth="1"/>
    <col min="4106" max="4106" width="2.140625" style="194" customWidth="1"/>
    <col min="4107" max="4107" width="8.7109375" style="194" bestFit="1" customWidth="1"/>
    <col min="4108" max="4352" width="11" style="194"/>
    <col min="4353" max="4353" width="46.7109375" style="194" bestFit="1" customWidth="1"/>
    <col min="4354" max="4354" width="12" style="194" bestFit="1" customWidth="1"/>
    <col min="4355" max="4355" width="12.42578125" style="194" bestFit="1" customWidth="1"/>
    <col min="4356" max="4356" width="12" style="194" customWidth="1"/>
    <col min="4357" max="4357" width="12.42578125" style="194" bestFit="1" customWidth="1"/>
    <col min="4358" max="4358" width="11" style="194" bestFit="1" customWidth="1"/>
    <col min="4359" max="4359" width="2.42578125" style="194" bestFit="1" customWidth="1"/>
    <col min="4360" max="4360" width="10.85546875" style="194" bestFit="1" customWidth="1"/>
    <col min="4361" max="4361" width="10.7109375" style="194" customWidth="1"/>
    <col min="4362" max="4362" width="2.140625" style="194" customWidth="1"/>
    <col min="4363" max="4363" width="8.7109375" style="194" bestFit="1" customWidth="1"/>
    <col min="4364" max="4608" width="11" style="194"/>
    <col min="4609" max="4609" width="46.7109375" style="194" bestFit="1" customWidth="1"/>
    <col min="4610" max="4610" width="12" style="194" bestFit="1" customWidth="1"/>
    <col min="4611" max="4611" width="12.42578125" style="194" bestFit="1" customWidth="1"/>
    <col min="4612" max="4612" width="12" style="194" customWidth="1"/>
    <col min="4613" max="4613" width="12.42578125" style="194" bestFit="1" customWidth="1"/>
    <col min="4614" max="4614" width="11" style="194" bestFit="1" customWidth="1"/>
    <col min="4615" max="4615" width="2.42578125" style="194" bestFit="1" customWidth="1"/>
    <col min="4616" max="4616" width="10.85546875" style="194" bestFit="1" customWidth="1"/>
    <col min="4617" max="4617" width="10.7109375" style="194" customWidth="1"/>
    <col min="4618" max="4618" width="2.140625" style="194" customWidth="1"/>
    <col min="4619" max="4619" width="8.7109375" style="194" bestFit="1" customWidth="1"/>
    <col min="4620" max="4864" width="11" style="194"/>
    <col min="4865" max="4865" width="46.7109375" style="194" bestFit="1" customWidth="1"/>
    <col min="4866" max="4866" width="12" style="194" bestFit="1" customWidth="1"/>
    <col min="4867" max="4867" width="12.42578125" style="194" bestFit="1" customWidth="1"/>
    <col min="4868" max="4868" width="12" style="194" customWidth="1"/>
    <col min="4869" max="4869" width="12.42578125" style="194" bestFit="1" customWidth="1"/>
    <col min="4870" max="4870" width="11" style="194" bestFit="1" customWidth="1"/>
    <col min="4871" max="4871" width="2.42578125" style="194" bestFit="1" customWidth="1"/>
    <col min="4872" max="4872" width="10.85546875" style="194" bestFit="1" customWidth="1"/>
    <col min="4873" max="4873" width="10.7109375" style="194" customWidth="1"/>
    <col min="4874" max="4874" width="2.140625" style="194" customWidth="1"/>
    <col min="4875" max="4875" width="8.7109375" style="194" bestFit="1" customWidth="1"/>
    <col min="4876" max="5120" width="11" style="194"/>
    <col min="5121" max="5121" width="46.7109375" style="194" bestFit="1" customWidth="1"/>
    <col min="5122" max="5122" width="12" style="194" bestFit="1" customWidth="1"/>
    <col min="5123" max="5123" width="12.42578125" style="194" bestFit="1" customWidth="1"/>
    <col min="5124" max="5124" width="12" style="194" customWidth="1"/>
    <col min="5125" max="5125" width="12.42578125" style="194" bestFit="1" customWidth="1"/>
    <col min="5126" max="5126" width="11" style="194" bestFit="1" customWidth="1"/>
    <col min="5127" max="5127" width="2.42578125" style="194" bestFit="1" customWidth="1"/>
    <col min="5128" max="5128" width="10.85546875" style="194" bestFit="1" customWidth="1"/>
    <col min="5129" max="5129" width="10.7109375" style="194" customWidth="1"/>
    <col min="5130" max="5130" width="2.140625" style="194" customWidth="1"/>
    <col min="5131" max="5131" width="8.7109375" style="194" bestFit="1" customWidth="1"/>
    <col min="5132" max="5376" width="11" style="194"/>
    <col min="5377" max="5377" width="46.7109375" style="194" bestFit="1" customWidth="1"/>
    <col min="5378" max="5378" width="12" style="194" bestFit="1" customWidth="1"/>
    <col min="5379" max="5379" width="12.42578125" style="194" bestFit="1" customWidth="1"/>
    <col min="5380" max="5380" width="12" style="194" customWidth="1"/>
    <col min="5381" max="5381" width="12.42578125" style="194" bestFit="1" customWidth="1"/>
    <col min="5382" max="5382" width="11" style="194" bestFit="1" customWidth="1"/>
    <col min="5383" max="5383" width="2.42578125" style="194" bestFit="1" customWidth="1"/>
    <col min="5384" max="5384" width="10.85546875" style="194" bestFit="1" customWidth="1"/>
    <col min="5385" max="5385" width="10.7109375" style="194" customWidth="1"/>
    <col min="5386" max="5386" width="2.140625" style="194" customWidth="1"/>
    <col min="5387" max="5387" width="8.7109375" style="194" bestFit="1" customWidth="1"/>
    <col min="5388" max="5632" width="11" style="194"/>
    <col min="5633" max="5633" width="46.7109375" style="194" bestFit="1" customWidth="1"/>
    <col min="5634" max="5634" width="12" style="194" bestFit="1" customWidth="1"/>
    <col min="5635" max="5635" width="12.42578125" style="194" bestFit="1" customWidth="1"/>
    <col min="5636" max="5636" width="12" style="194" customWidth="1"/>
    <col min="5637" max="5637" width="12.42578125" style="194" bestFit="1" customWidth="1"/>
    <col min="5638" max="5638" width="11" style="194" bestFit="1" customWidth="1"/>
    <col min="5639" max="5639" width="2.42578125" style="194" bestFit="1" customWidth="1"/>
    <col min="5640" max="5640" width="10.85546875" style="194" bestFit="1" customWidth="1"/>
    <col min="5641" max="5641" width="10.7109375" style="194" customWidth="1"/>
    <col min="5642" max="5642" width="2.140625" style="194" customWidth="1"/>
    <col min="5643" max="5643" width="8.7109375" style="194" bestFit="1" customWidth="1"/>
    <col min="5644" max="5888" width="11" style="194"/>
    <col min="5889" max="5889" width="46.7109375" style="194" bestFit="1" customWidth="1"/>
    <col min="5890" max="5890" width="12" style="194" bestFit="1" customWidth="1"/>
    <col min="5891" max="5891" width="12.42578125" style="194" bestFit="1" customWidth="1"/>
    <col min="5892" max="5892" width="12" style="194" customWidth="1"/>
    <col min="5893" max="5893" width="12.42578125" style="194" bestFit="1" customWidth="1"/>
    <col min="5894" max="5894" width="11" style="194" bestFit="1" customWidth="1"/>
    <col min="5895" max="5895" width="2.42578125" style="194" bestFit="1" customWidth="1"/>
    <col min="5896" max="5896" width="10.85546875" style="194" bestFit="1" customWidth="1"/>
    <col min="5897" max="5897" width="10.7109375" style="194" customWidth="1"/>
    <col min="5898" max="5898" width="2.140625" style="194" customWidth="1"/>
    <col min="5899" max="5899" width="8.7109375" style="194" bestFit="1" customWidth="1"/>
    <col min="5900" max="6144" width="11" style="194"/>
    <col min="6145" max="6145" width="46.7109375" style="194" bestFit="1" customWidth="1"/>
    <col min="6146" max="6146" width="12" style="194" bestFit="1" customWidth="1"/>
    <col min="6147" max="6147" width="12.42578125" style="194" bestFit="1" customWidth="1"/>
    <col min="6148" max="6148" width="12" style="194" customWidth="1"/>
    <col min="6149" max="6149" width="12.42578125" style="194" bestFit="1" customWidth="1"/>
    <col min="6150" max="6150" width="11" style="194" bestFit="1" customWidth="1"/>
    <col min="6151" max="6151" width="2.42578125" style="194" bestFit="1" customWidth="1"/>
    <col min="6152" max="6152" width="10.85546875" style="194" bestFit="1" customWidth="1"/>
    <col min="6153" max="6153" width="10.7109375" style="194" customWidth="1"/>
    <col min="6154" max="6154" width="2.140625" style="194" customWidth="1"/>
    <col min="6155" max="6155" width="8.7109375" style="194" bestFit="1" customWidth="1"/>
    <col min="6156" max="6400" width="11" style="194"/>
    <col min="6401" max="6401" width="46.7109375" style="194" bestFit="1" customWidth="1"/>
    <col min="6402" max="6402" width="12" style="194" bestFit="1" customWidth="1"/>
    <col min="6403" max="6403" width="12.42578125" style="194" bestFit="1" customWidth="1"/>
    <col min="6404" max="6404" width="12" style="194" customWidth="1"/>
    <col min="6405" max="6405" width="12.42578125" style="194" bestFit="1" customWidth="1"/>
    <col min="6406" max="6406" width="11" style="194" bestFit="1" customWidth="1"/>
    <col min="6407" max="6407" width="2.42578125" style="194" bestFit="1" customWidth="1"/>
    <col min="6408" max="6408" width="10.85546875" style="194" bestFit="1" customWidth="1"/>
    <col min="6409" max="6409" width="10.7109375" style="194" customWidth="1"/>
    <col min="6410" max="6410" width="2.140625" style="194" customWidth="1"/>
    <col min="6411" max="6411" width="8.7109375" style="194" bestFit="1" customWidth="1"/>
    <col min="6412" max="6656" width="11" style="194"/>
    <col min="6657" max="6657" width="46.7109375" style="194" bestFit="1" customWidth="1"/>
    <col min="6658" max="6658" width="12" style="194" bestFit="1" customWidth="1"/>
    <col min="6659" max="6659" width="12.42578125" style="194" bestFit="1" customWidth="1"/>
    <col min="6660" max="6660" width="12" style="194" customWidth="1"/>
    <col min="6661" max="6661" width="12.42578125" style="194" bestFit="1" customWidth="1"/>
    <col min="6662" max="6662" width="11" style="194" bestFit="1" customWidth="1"/>
    <col min="6663" max="6663" width="2.42578125" style="194" bestFit="1" customWidth="1"/>
    <col min="6664" max="6664" width="10.85546875" style="194" bestFit="1" customWidth="1"/>
    <col min="6665" max="6665" width="10.7109375" style="194" customWidth="1"/>
    <col min="6666" max="6666" width="2.140625" style="194" customWidth="1"/>
    <col min="6667" max="6667" width="8.7109375" style="194" bestFit="1" customWidth="1"/>
    <col min="6668" max="6912" width="11" style="194"/>
    <col min="6913" max="6913" width="46.7109375" style="194" bestFit="1" customWidth="1"/>
    <col min="6914" max="6914" width="12" style="194" bestFit="1" customWidth="1"/>
    <col min="6915" max="6915" width="12.42578125" style="194" bestFit="1" customWidth="1"/>
    <col min="6916" max="6916" width="12" style="194" customWidth="1"/>
    <col min="6917" max="6917" width="12.42578125" style="194" bestFit="1" customWidth="1"/>
    <col min="6918" max="6918" width="11" style="194" bestFit="1" customWidth="1"/>
    <col min="6919" max="6919" width="2.42578125" style="194" bestFit="1" customWidth="1"/>
    <col min="6920" max="6920" width="10.85546875" style="194" bestFit="1" customWidth="1"/>
    <col min="6921" max="6921" width="10.7109375" style="194" customWidth="1"/>
    <col min="6922" max="6922" width="2.140625" style="194" customWidth="1"/>
    <col min="6923" max="6923" width="8.7109375" style="194" bestFit="1" customWidth="1"/>
    <col min="6924" max="7168" width="11" style="194"/>
    <col min="7169" max="7169" width="46.7109375" style="194" bestFit="1" customWidth="1"/>
    <col min="7170" max="7170" width="12" style="194" bestFit="1" customWidth="1"/>
    <col min="7171" max="7171" width="12.42578125" style="194" bestFit="1" customWidth="1"/>
    <col min="7172" max="7172" width="12" style="194" customWidth="1"/>
    <col min="7173" max="7173" width="12.42578125" style="194" bestFit="1" customWidth="1"/>
    <col min="7174" max="7174" width="11" style="194" bestFit="1" customWidth="1"/>
    <col min="7175" max="7175" width="2.42578125" style="194" bestFit="1" customWidth="1"/>
    <col min="7176" max="7176" width="10.85546875" style="194" bestFit="1" customWidth="1"/>
    <col min="7177" max="7177" width="10.7109375" style="194" customWidth="1"/>
    <col min="7178" max="7178" width="2.140625" style="194" customWidth="1"/>
    <col min="7179" max="7179" width="8.7109375" style="194" bestFit="1" customWidth="1"/>
    <col min="7180" max="7424" width="11" style="194"/>
    <col min="7425" max="7425" width="46.7109375" style="194" bestFit="1" customWidth="1"/>
    <col min="7426" max="7426" width="12" style="194" bestFit="1" customWidth="1"/>
    <col min="7427" max="7427" width="12.42578125" style="194" bestFit="1" customWidth="1"/>
    <col min="7428" max="7428" width="12" style="194" customWidth="1"/>
    <col min="7429" max="7429" width="12.42578125" style="194" bestFit="1" customWidth="1"/>
    <col min="7430" max="7430" width="11" style="194" bestFit="1" customWidth="1"/>
    <col min="7431" max="7431" width="2.42578125" style="194" bestFit="1" customWidth="1"/>
    <col min="7432" max="7432" width="10.85546875" style="194" bestFit="1" customWidth="1"/>
    <col min="7433" max="7433" width="10.7109375" style="194" customWidth="1"/>
    <col min="7434" max="7434" width="2.140625" style="194" customWidth="1"/>
    <col min="7435" max="7435" width="8.7109375" style="194" bestFit="1" customWidth="1"/>
    <col min="7436" max="7680" width="11" style="194"/>
    <col min="7681" max="7681" width="46.7109375" style="194" bestFit="1" customWidth="1"/>
    <col min="7682" max="7682" width="12" style="194" bestFit="1" customWidth="1"/>
    <col min="7683" max="7683" width="12.42578125" style="194" bestFit="1" customWidth="1"/>
    <col min="7684" max="7684" width="12" style="194" customWidth="1"/>
    <col min="7685" max="7685" width="12.42578125" style="194" bestFit="1" customWidth="1"/>
    <col min="7686" max="7686" width="11" style="194" bestFit="1" customWidth="1"/>
    <col min="7687" max="7687" width="2.42578125" style="194" bestFit="1" customWidth="1"/>
    <col min="7688" max="7688" width="10.85546875" style="194" bestFit="1" customWidth="1"/>
    <col min="7689" max="7689" width="10.7109375" style="194" customWidth="1"/>
    <col min="7690" max="7690" width="2.140625" style="194" customWidth="1"/>
    <col min="7691" max="7691" width="8.7109375" style="194" bestFit="1" customWidth="1"/>
    <col min="7692" max="7936" width="11" style="194"/>
    <col min="7937" max="7937" width="46.7109375" style="194" bestFit="1" customWidth="1"/>
    <col min="7938" max="7938" width="12" style="194" bestFit="1" customWidth="1"/>
    <col min="7939" max="7939" width="12.42578125" style="194" bestFit="1" customWidth="1"/>
    <col min="7940" max="7940" width="12" style="194" customWidth="1"/>
    <col min="7941" max="7941" width="12.42578125" style="194" bestFit="1" customWidth="1"/>
    <col min="7942" max="7942" width="11" style="194" bestFit="1" customWidth="1"/>
    <col min="7943" max="7943" width="2.42578125" style="194" bestFit="1" customWidth="1"/>
    <col min="7944" max="7944" width="10.85546875" style="194" bestFit="1" customWidth="1"/>
    <col min="7945" max="7945" width="10.7109375" style="194" customWidth="1"/>
    <col min="7946" max="7946" width="2.140625" style="194" customWidth="1"/>
    <col min="7947" max="7947" width="8.7109375" style="194" bestFit="1" customWidth="1"/>
    <col min="7948" max="8192" width="11" style="194"/>
    <col min="8193" max="8193" width="46.7109375" style="194" bestFit="1" customWidth="1"/>
    <col min="8194" max="8194" width="12" style="194" bestFit="1" customWidth="1"/>
    <col min="8195" max="8195" width="12.42578125" style="194" bestFit="1" customWidth="1"/>
    <col min="8196" max="8196" width="12" style="194" customWidth="1"/>
    <col min="8197" max="8197" width="12.42578125" style="194" bestFit="1" customWidth="1"/>
    <col min="8198" max="8198" width="11" style="194" bestFit="1" customWidth="1"/>
    <col min="8199" max="8199" width="2.42578125" style="194" bestFit="1" customWidth="1"/>
    <col min="8200" max="8200" width="10.85546875" style="194" bestFit="1" customWidth="1"/>
    <col min="8201" max="8201" width="10.7109375" style="194" customWidth="1"/>
    <col min="8202" max="8202" width="2.140625" style="194" customWidth="1"/>
    <col min="8203" max="8203" width="8.7109375" style="194" bestFit="1" customWidth="1"/>
    <col min="8204" max="8448" width="11" style="194"/>
    <col min="8449" max="8449" width="46.7109375" style="194" bestFit="1" customWidth="1"/>
    <col min="8450" max="8450" width="12" style="194" bestFit="1" customWidth="1"/>
    <col min="8451" max="8451" width="12.42578125" style="194" bestFit="1" customWidth="1"/>
    <col min="8452" max="8452" width="12" style="194" customWidth="1"/>
    <col min="8453" max="8453" width="12.42578125" style="194" bestFit="1" customWidth="1"/>
    <col min="8454" max="8454" width="11" style="194" bestFit="1" customWidth="1"/>
    <col min="8455" max="8455" width="2.42578125" style="194" bestFit="1" customWidth="1"/>
    <col min="8456" max="8456" width="10.85546875" style="194" bestFit="1" customWidth="1"/>
    <col min="8457" max="8457" width="10.7109375" style="194" customWidth="1"/>
    <col min="8458" max="8458" width="2.140625" style="194" customWidth="1"/>
    <col min="8459" max="8459" width="8.7109375" style="194" bestFit="1" customWidth="1"/>
    <col min="8460" max="8704" width="11" style="194"/>
    <col min="8705" max="8705" width="46.7109375" style="194" bestFit="1" customWidth="1"/>
    <col min="8706" max="8706" width="12" style="194" bestFit="1" customWidth="1"/>
    <col min="8707" max="8707" width="12.42578125" style="194" bestFit="1" customWidth="1"/>
    <col min="8708" max="8708" width="12" style="194" customWidth="1"/>
    <col min="8709" max="8709" width="12.42578125" style="194" bestFit="1" customWidth="1"/>
    <col min="8710" max="8710" width="11" style="194" bestFit="1" customWidth="1"/>
    <col min="8711" max="8711" width="2.42578125" style="194" bestFit="1" customWidth="1"/>
    <col min="8712" max="8712" width="10.85546875" style="194" bestFit="1" customWidth="1"/>
    <col min="8713" max="8713" width="10.7109375" style="194" customWidth="1"/>
    <col min="8714" max="8714" width="2.140625" style="194" customWidth="1"/>
    <col min="8715" max="8715" width="8.7109375" style="194" bestFit="1" customWidth="1"/>
    <col min="8716" max="8960" width="11" style="194"/>
    <col min="8961" max="8961" width="46.7109375" style="194" bestFit="1" customWidth="1"/>
    <col min="8962" max="8962" width="12" style="194" bestFit="1" customWidth="1"/>
    <col min="8963" max="8963" width="12.42578125" style="194" bestFit="1" customWidth="1"/>
    <col min="8964" max="8964" width="12" style="194" customWidth="1"/>
    <col min="8965" max="8965" width="12.42578125" style="194" bestFit="1" customWidth="1"/>
    <col min="8966" max="8966" width="11" style="194" bestFit="1" customWidth="1"/>
    <col min="8967" max="8967" width="2.42578125" style="194" bestFit="1" customWidth="1"/>
    <col min="8968" max="8968" width="10.85546875" style="194" bestFit="1" customWidth="1"/>
    <col min="8969" max="8969" width="10.7109375" style="194" customWidth="1"/>
    <col min="8970" max="8970" width="2.140625" style="194" customWidth="1"/>
    <col min="8971" max="8971" width="8.7109375" style="194" bestFit="1" customWidth="1"/>
    <col min="8972" max="9216" width="11" style="194"/>
    <col min="9217" max="9217" width="46.7109375" style="194" bestFit="1" customWidth="1"/>
    <col min="9218" max="9218" width="12" style="194" bestFit="1" customWidth="1"/>
    <col min="9219" max="9219" width="12.42578125" style="194" bestFit="1" customWidth="1"/>
    <col min="9220" max="9220" width="12" style="194" customWidth="1"/>
    <col min="9221" max="9221" width="12.42578125" style="194" bestFit="1" customWidth="1"/>
    <col min="9222" max="9222" width="11" style="194" bestFit="1" customWidth="1"/>
    <col min="9223" max="9223" width="2.42578125" style="194" bestFit="1" customWidth="1"/>
    <col min="9224" max="9224" width="10.85546875" style="194" bestFit="1" customWidth="1"/>
    <col min="9225" max="9225" width="10.7109375" style="194" customWidth="1"/>
    <col min="9226" max="9226" width="2.140625" style="194" customWidth="1"/>
    <col min="9227" max="9227" width="8.7109375" style="194" bestFit="1" customWidth="1"/>
    <col min="9228" max="9472" width="11" style="194"/>
    <col min="9473" max="9473" width="46.7109375" style="194" bestFit="1" customWidth="1"/>
    <col min="9474" max="9474" width="12" style="194" bestFit="1" customWidth="1"/>
    <col min="9475" max="9475" width="12.42578125" style="194" bestFit="1" customWidth="1"/>
    <col min="9476" max="9476" width="12" style="194" customWidth="1"/>
    <col min="9477" max="9477" width="12.42578125" style="194" bestFit="1" customWidth="1"/>
    <col min="9478" max="9478" width="11" style="194" bestFit="1" customWidth="1"/>
    <col min="9479" max="9479" width="2.42578125" style="194" bestFit="1" customWidth="1"/>
    <col min="9480" max="9480" width="10.85546875" style="194" bestFit="1" customWidth="1"/>
    <col min="9481" max="9481" width="10.7109375" style="194" customWidth="1"/>
    <col min="9482" max="9482" width="2.140625" style="194" customWidth="1"/>
    <col min="9483" max="9483" width="8.7109375" style="194" bestFit="1" customWidth="1"/>
    <col min="9484" max="9728" width="11" style="194"/>
    <col min="9729" max="9729" width="46.7109375" style="194" bestFit="1" customWidth="1"/>
    <col min="9730" max="9730" width="12" style="194" bestFit="1" customWidth="1"/>
    <col min="9731" max="9731" width="12.42578125" style="194" bestFit="1" customWidth="1"/>
    <col min="9732" max="9732" width="12" style="194" customWidth="1"/>
    <col min="9733" max="9733" width="12.42578125" style="194" bestFit="1" customWidth="1"/>
    <col min="9734" max="9734" width="11" style="194" bestFit="1" customWidth="1"/>
    <col min="9735" max="9735" width="2.42578125" style="194" bestFit="1" customWidth="1"/>
    <col min="9736" max="9736" width="10.85546875" style="194" bestFit="1" customWidth="1"/>
    <col min="9737" max="9737" width="10.7109375" style="194" customWidth="1"/>
    <col min="9738" max="9738" width="2.140625" style="194" customWidth="1"/>
    <col min="9739" max="9739" width="8.7109375" style="194" bestFit="1" customWidth="1"/>
    <col min="9740" max="9984" width="11" style="194"/>
    <col min="9985" max="9985" width="46.7109375" style="194" bestFit="1" customWidth="1"/>
    <col min="9986" max="9986" width="12" style="194" bestFit="1" customWidth="1"/>
    <col min="9987" max="9987" width="12.42578125" style="194" bestFit="1" customWidth="1"/>
    <col min="9988" max="9988" width="12" style="194" customWidth="1"/>
    <col min="9989" max="9989" width="12.42578125" style="194" bestFit="1" customWidth="1"/>
    <col min="9990" max="9990" width="11" style="194" bestFit="1" customWidth="1"/>
    <col min="9991" max="9991" width="2.42578125" style="194" bestFit="1" customWidth="1"/>
    <col min="9992" max="9992" width="10.85546875" style="194" bestFit="1" customWidth="1"/>
    <col min="9993" max="9993" width="10.7109375" style="194" customWidth="1"/>
    <col min="9994" max="9994" width="2.140625" style="194" customWidth="1"/>
    <col min="9995" max="9995" width="8.7109375" style="194" bestFit="1" customWidth="1"/>
    <col min="9996" max="10240" width="11" style="194"/>
    <col min="10241" max="10241" width="46.7109375" style="194" bestFit="1" customWidth="1"/>
    <col min="10242" max="10242" width="12" style="194" bestFit="1" customWidth="1"/>
    <col min="10243" max="10243" width="12.42578125" style="194" bestFit="1" customWidth="1"/>
    <col min="10244" max="10244" width="12" style="194" customWidth="1"/>
    <col min="10245" max="10245" width="12.42578125" style="194" bestFit="1" customWidth="1"/>
    <col min="10246" max="10246" width="11" style="194" bestFit="1" customWidth="1"/>
    <col min="10247" max="10247" width="2.42578125" style="194" bestFit="1" customWidth="1"/>
    <col min="10248" max="10248" width="10.85546875" style="194" bestFit="1" customWidth="1"/>
    <col min="10249" max="10249" width="10.7109375" style="194" customWidth="1"/>
    <col min="10250" max="10250" width="2.140625" style="194" customWidth="1"/>
    <col min="10251" max="10251" width="8.7109375" style="194" bestFit="1" customWidth="1"/>
    <col min="10252" max="10496" width="11" style="194"/>
    <col min="10497" max="10497" width="46.7109375" style="194" bestFit="1" customWidth="1"/>
    <col min="10498" max="10498" width="12" style="194" bestFit="1" customWidth="1"/>
    <col min="10499" max="10499" width="12.42578125" style="194" bestFit="1" customWidth="1"/>
    <col min="10500" max="10500" width="12" style="194" customWidth="1"/>
    <col min="10501" max="10501" width="12.42578125" style="194" bestFit="1" customWidth="1"/>
    <col min="10502" max="10502" width="11" style="194" bestFit="1" customWidth="1"/>
    <col min="10503" max="10503" width="2.42578125" style="194" bestFit="1" customWidth="1"/>
    <col min="10504" max="10504" width="10.85546875" style="194" bestFit="1" customWidth="1"/>
    <col min="10505" max="10505" width="10.7109375" style="194" customWidth="1"/>
    <col min="10506" max="10506" width="2.140625" style="194" customWidth="1"/>
    <col min="10507" max="10507" width="8.7109375" style="194" bestFit="1" customWidth="1"/>
    <col min="10508" max="10752" width="11" style="194"/>
    <col min="10753" max="10753" width="46.7109375" style="194" bestFit="1" customWidth="1"/>
    <col min="10754" max="10754" width="12" style="194" bestFit="1" customWidth="1"/>
    <col min="10755" max="10755" width="12.42578125" style="194" bestFit="1" customWidth="1"/>
    <col min="10756" max="10756" width="12" style="194" customWidth="1"/>
    <col min="10757" max="10757" width="12.42578125" style="194" bestFit="1" customWidth="1"/>
    <col min="10758" max="10758" width="11" style="194" bestFit="1" customWidth="1"/>
    <col min="10759" max="10759" width="2.42578125" style="194" bestFit="1" customWidth="1"/>
    <col min="10760" max="10760" width="10.85546875" style="194" bestFit="1" customWidth="1"/>
    <col min="10761" max="10761" width="10.7109375" style="194" customWidth="1"/>
    <col min="10762" max="10762" width="2.140625" style="194" customWidth="1"/>
    <col min="10763" max="10763" width="8.7109375" style="194" bestFit="1" customWidth="1"/>
    <col min="10764" max="11008" width="11" style="194"/>
    <col min="11009" max="11009" width="46.7109375" style="194" bestFit="1" customWidth="1"/>
    <col min="11010" max="11010" width="12" style="194" bestFit="1" customWidth="1"/>
    <col min="11011" max="11011" width="12.42578125" style="194" bestFit="1" customWidth="1"/>
    <col min="11012" max="11012" width="12" style="194" customWidth="1"/>
    <col min="11013" max="11013" width="12.42578125" style="194" bestFit="1" customWidth="1"/>
    <col min="11014" max="11014" width="11" style="194" bestFit="1" customWidth="1"/>
    <col min="11015" max="11015" width="2.42578125" style="194" bestFit="1" customWidth="1"/>
    <col min="11016" max="11016" width="10.85546875" style="194" bestFit="1" customWidth="1"/>
    <col min="11017" max="11017" width="10.7109375" style="194" customWidth="1"/>
    <col min="11018" max="11018" width="2.140625" style="194" customWidth="1"/>
    <col min="11019" max="11019" width="8.7109375" style="194" bestFit="1" customWidth="1"/>
    <col min="11020" max="11264" width="11" style="194"/>
    <col min="11265" max="11265" width="46.7109375" style="194" bestFit="1" customWidth="1"/>
    <col min="11266" max="11266" width="12" style="194" bestFit="1" customWidth="1"/>
    <col min="11267" max="11267" width="12.42578125" style="194" bestFit="1" customWidth="1"/>
    <col min="11268" max="11268" width="12" style="194" customWidth="1"/>
    <col min="11269" max="11269" width="12.42578125" style="194" bestFit="1" customWidth="1"/>
    <col min="11270" max="11270" width="11" style="194" bestFit="1" customWidth="1"/>
    <col min="11271" max="11271" width="2.42578125" style="194" bestFit="1" customWidth="1"/>
    <col min="11272" max="11272" width="10.85546875" style="194" bestFit="1" customWidth="1"/>
    <col min="11273" max="11273" width="10.7109375" style="194" customWidth="1"/>
    <col min="11274" max="11274" width="2.140625" style="194" customWidth="1"/>
    <col min="11275" max="11275" width="8.7109375" style="194" bestFit="1" customWidth="1"/>
    <col min="11276" max="11520" width="11" style="194"/>
    <col min="11521" max="11521" width="46.7109375" style="194" bestFit="1" customWidth="1"/>
    <col min="11522" max="11522" width="12" style="194" bestFit="1" customWidth="1"/>
    <col min="11523" max="11523" width="12.42578125" style="194" bestFit="1" customWidth="1"/>
    <col min="11524" max="11524" width="12" style="194" customWidth="1"/>
    <col min="11525" max="11525" width="12.42578125" style="194" bestFit="1" customWidth="1"/>
    <col min="11526" max="11526" width="11" style="194" bestFit="1" customWidth="1"/>
    <col min="11527" max="11527" width="2.42578125" style="194" bestFit="1" customWidth="1"/>
    <col min="11528" max="11528" width="10.85546875" style="194" bestFit="1" customWidth="1"/>
    <col min="11529" max="11529" width="10.7109375" style="194" customWidth="1"/>
    <col min="11530" max="11530" width="2.140625" style="194" customWidth="1"/>
    <col min="11531" max="11531" width="8.7109375" style="194" bestFit="1" customWidth="1"/>
    <col min="11532" max="11776" width="11" style="194"/>
    <col min="11777" max="11777" width="46.7109375" style="194" bestFit="1" customWidth="1"/>
    <col min="11778" max="11778" width="12" style="194" bestFit="1" customWidth="1"/>
    <col min="11779" max="11779" width="12.42578125" style="194" bestFit="1" customWidth="1"/>
    <col min="11780" max="11780" width="12" style="194" customWidth="1"/>
    <col min="11781" max="11781" width="12.42578125" style="194" bestFit="1" customWidth="1"/>
    <col min="11782" max="11782" width="11" style="194" bestFit="1" customWidth="1"/>
    <col min="11783" max="11783" width="2.42578125" style="194" bestFit="1" customWidth="1"/>
    <col min="11784" max="11784" width="10.85546875" style="194" bestFit="1" customWidth="1"/>
    <col min="11785" max="11785" width="10.7109375" style="194" customWidth="1"/>
    <col min="11786" max="11786" width="2.140625" style="194" customWidth="1"/>
    <col min="11787" max="11787" width="8.7109375" style="194" bestFit="1" customWidth="1"/>
    <col min="11788" max="12032" width="11" style="194"/>
    <col min="12033" max="12033" width="46.7109375" style="194" bestFit="1" customWidth="1"/>
    <col min="12034" max="12034" width="12" style="194" bestFit="1" customWidth="1"/>
    <col min="12035" max="12035" width="12.42578125" style="194" bestFit="1" customWidth="1"/>
    <col min="12036" max="12036" width="12" style="194" customWidth="1"/>
    <col min="12037" max="12037" width="12.42578125" style="194" bestFit="1" customWidth="1"/>
    <col min="12038" max="12038" width="11" style="194" bestFit="1" customWidth="1"/>
    <col min="12039" max="12039" width="2.42578125" style="194" bestFit="1" customWidth="1"/>
    <col min="12040" max="12040" width="10.85546875" style="194" bestFit="1" customWidth="1"/>
    <col min="12041" max="12041" width="10.7109375" style="194" customWidth="1"/>
    <col min="12042" max="12042" width="2.140625" style="194" customWidth="1"/>
    <col min="12043" max="12043" width="8.7109375" style="194" bestFit="1" customWidth="1"/>
    <col min="12044" max="12288" width="11" style="194"/>
    <col min="12289" max="12289" width="46.7109375" style="194" bestFit="1" customWidth="1"/>
    <col min="12290" max="12290" width="12" style="194" bestFit="1" customWidth="1"/>
    <col min="12291" max="12291" width="12.42578125" style="194" bestFit="1" customWidth="1"/>
    <col min="12292" max="12292" width="12" style="194" customWidth="1"/>
    <col min="12293" max="12293" width="12.42578125" style="194" bestFit="1" customWidth="1"/>
    <col min="12294" max="12294" width="11" style="194" bestFit="1" customWidth="1"/>
    <col min="12295" max="12295" width="2.42578125" style="194" bestFit="1" customWidth="1"/>
    <col min="12296" max="12296" width="10.85546875" style="194" bestFit="1" customWidth="1"/>
    <col min="12297" max="12297" width="10.7109375" style="194" customWidth="1"/>
    <col min="12298" max="12298" width="2.140625" style="194" customWidth="1"/>
    <col min="12299" max="12299" width="8.7109375" style="194" bestFit="1" customWidth="1"/>
    <col min="12300" max="12544" width="11" style="194"/>
    <col min="12545" max="12545" width="46.7109375" style="194" bestFit="1" customWidth="1"/>
    <col min="12546" max="12546" width="12" style="194" bestFit="1" customWidth="1"/>
    <col min="12547" max="12547" width="12.42578125" style="194" bestFit="1" customWidth="1"/>
    <col min="12548" max="12548" width="12" style="194" customWidth="1"/>
    <col min="12549" max="12549" width="12.42578125" style="194" bestFit="1" customWidth="1"/>
    <col min="12550" max="12550" width="11" style="194" bestFit="1" customWidth="1"/>
    <col min="12551" max="12551" width="2.42578125" style="194" bestFit="1" customWidth="1"/>
    <col min="12552" max="12552" width="10.85546875" style="194" bestFit="1" customWidth="1"/>
    <col min="12553" max="12553" width="10.7109375" style="194" customWidth="1"/>
    <col min="12554" max="12554" width="2.140625" style="194" customWidth="1"/>
    <col min="12555" max="12555" width="8.7109375" style="194" bestFit="1" customWidth="1"/>
    <col min="12556" max="12800" width="11" style="194"/>
    <col min="12801" max="12801" width="46.7109375" style="194" bestFit="1" customWidth="1"/>
    <col min="12802" max="12802" width="12" style="194" bestFit="1" customWidth="1"/>
    <col min="12803" max="12803" width="12.42578125" style="194" bestFit="1" customWidth="1"/>
    <col min="12804" max="12804" width="12" style="194" customWidth="1"/>
    <col min="12805" max="12805" width="12.42578125" style="194" bestFit="1" customWidth="1"/>
    <col min="12806" max="12806" width="11" style="194" bestFit="1" customWidth="1"/>
    <col min="12807" max="12807" width="2.42578125" style="194" bestFit="1" customWidth="1"/>
    <col min="12808" max="12808" width="10.85546875" style="194" bestFit="1" customWidth="1"/>
    <col min="12809" max="12809" width="10.7109375" style="194" customWidth="1"/>
    <col min="12810" max="12810" width="2.140625" style="194" customWidth="1"/>
    <col min="12811" max="12811" width="8.7109375" style="194" bestFit="1" customWidth="1"/>
    <col min="12812" max="13056" width="11" style="194"/>
    <col min="13057" max="13057" width="46.7109375" style="194" bestFit="1" customWidth="1"/>
    <col min="13058" max="13058" width="12" style="194" bestFit="1" customWidth="1"/>
    <col min="13059" max="13059" width="12.42578125" style="194" bestFit="1" customWidth="1"/>
    <col min="13060" max="13060" width="12" style="194" customWidth="1"/>
    <col min="13061" max="13061" width="12.42578125" style="194" bestFit="1" customWidth="1"/>
    <col min="13062" max="13062" width="11" style="194" bestFit="1" customWidth="1"/>
    <col min="13063" max="13063" width="2.42578125" style="194" bestFit="1" customWidth="1"/>
    <col min="13064" max="13064" width="10.85546875" style="194" bestFit="1" customWidth="1"/>
    <col min="13065" max="13065" width="10.7109375" style="194" customWidth="1"/>
    <col min="13066" max="13066" width="2.140625" style="194" customWidth="1"/>
    <col min="13067" max="13067" width="8.7109375" style="194" bestFit="1" customWidth="1"/>
    <col min="13068" max="13312" width="11" style="194"/>
    <col min="13313" max="13313" width="46.7109375" style="194" bestFit="1" customWidth="1"/>
    <col min="13314" max="13314" width="12" style="194" bestFit="1" customWidth="1"/>
    <col min="13315" max="13315" width="12.42578125" style="194" bestFit="1" customWidth="1"/>
    <col min="13316" max="13316" width="12" style="194" customWidth="1"/>
    <col min="13317" max="13317" width="12.42578125" style="194" bestFit="1" customWidth="1"/>
    <col min="13318" max="13318" width="11" style="194" bestFit="1" customWidth="1"/>
    <col min="13319" max="13319" width="2.42578125" style="194" bestFit="1" customWidth="1"/>
    <col min="13320" max="13320" width="10.85546875" style="194" bestFit="1" customWidth="1"/>
    <col min="13321" max="13321" width="10.7109375" style="194" customWidth="1"/>
    <col min="13322" max="13322" width="2.140625" style="194" customWidth="1"/>
    <col min="13323" max="13323" width="8.7109375" style="194" bestFit="1" customWidth="1"/>
    <col min="13324" max="13568" width="11" style="194"/>
    <col min="13569" max="13569" width="46.7109375" style="194" bestFit="1" customWidth="1"/>
    <col min="13570" max="13570" width="12" style="194" bestFit="1" customWidth="1"/>
    <col min="13571" max="13571" width="12.42578125" style="194" bestFit="1" customWidth="1"/>
    <col min="13572" max="13572" width="12" style="194" customWidth="1"/>
    <col min="13573" max="13573" width="12.42578125" style="194" bestFit="1" customWidth="1"/>
    <col min="13574" max="13574" width="11" style="194" bestFit="1" customWidth="1"/>
    <col min="13575" max="13575" width="2.42578125" style="194" bestFit="1" customWidth="1"/>
    <col min="13576" max="13576" width="10.85546875" style="194" bestFit="1" customWidth="1"/>
    <col min="13577" max="13577" width="10.7109375" style="194" customWidth="1"/>
    <col min="13578" max="13578" width="2.140625" style="194" customWidth="1"/>
    <col min="13579" max="13579" width="8.7109375" style="194" bestFit="1" customWidth="1"/>
    <col min="13580" max="13824" width="11" style="194"/>
    <col min="13825" max="13825" width="46.7109375" style="194" bestFit="1" customWidth="1"/>
    <col min="13826" max="13826" width="12" style="194" bestFit="1" customWidth="1"/>
    <col min="13827" max="13827" width="12.42578125" style="194" bestFit="1" customWidth="1"/>
    <col min="13828" max="13828" width="12" style="194" customWidth="1"/>
    <col min="13829" max="13829" width="12.42578125" style="194" bestFit="1" customWidth="1"/>
    <col min="13830" max="13830" width="11" style="194" bestFit="1" customWidth="1"/>
    <col min="13831" max="13831" width="2.42578125" style="194" bestFit="1" customWidth="1"/>
    <col min="13832" max="13832" width="10.85546875" style="194" bestFit="1" customWidth="1"/>
    <col min="13833" max="13833" width="10.7109375" style="194" customWidth="1"/>
    <col min="13834" max="13834" width="2.140625" style="194" customWidth="1"/>
    <col min="13835" max="13835" width="8.7109375" style="194" bestFit="1" customWidth="1"/>
    <col min="13836" max="14080" width="11" style="194"/>
    <col min="14081" max="14081" width="46.7109375" style="194" bestFit="1" customWidth="1"/>
    <col min="14082" max="14082" width="12" style="194" bestFit="1" customWidth="1"/>
    <col min="14083" max="14083" width="12.42578125" style="194" bestFit="1" customWidth="1"/>
    <col min="14084" max="14084" width="12" style="194" customWidth="1"/>
    <col min="14085" max="14085" width="12.42578125" style="194" bestFit="1" customWidth="1"/>
    <col min="14086" max="14086" width="11" style="194" bestFit="1" customWidth="1"/>
    <col min="14087" max="14087" width="2.42578125" style="194" bestFit="1" customWidth="1"/>
    <col min="14088" max="14088" width="10.85546875" style="194" bestFit="1" customWidth="1"/>
    <col min="14089" max="14089" width="10.7109375" style="194" customWidth="1"/>
    <col min="14090" max="14090" width="2.140625" style="194" customWidth="1"/>
    <col min="14091" max="14091" width="8.7109375" style="194" bestFit="1" customWidth="1"/>
    <col min="14092" max="14336" width="11" style="194"/>
    <col min="14337" max="14337" width="46.7109375" style="194" bestFit="1" customWidth="1"/>
    <col min="14338" max="14338" width="12" style="194" bestFit="1" customWidth="1"/>
    <col min="14339" max="14339" width="12.42578125" style="194" bestFit="1" customWidth="1"/>
    <col min="14340" max="14340" width="12" style="194" customWidth="1"/>
    <col min="14341" max="14341" width="12.42578125" style="194" bestFit="1" customWidth="1"/>
    <col min="14342" max="14342" width="11" style="194" bestFit="1" customWidth="1"/>
    <col min="14343" max="14343" width="2.42578125" style="194" bestFit="1" customWidth="1"/>
    <col min="14344" max="14344" width="10.85546875" style="194" bestFit="1" customWidth="1"/>
    <col min="14345" max="14345" width="10.7109375" style="194" customWidth="1"/>
    <col min="14346" max="14346" width="2.140625" style="194" customWidth="1"/>
    <col min="14347" max="14347" width="8.7109375" style="194" bestFit="1" customWidth="1"/>
    <col min="14348" max="14592" width="11" style="194"/>
    <col min="14593" max="14593" width="46.7109375" style="194" bestFit="1" customWidth="1"/>
    <col min="14594" max="14594" width="12" style="194" bestFit="1" customWidth="1"/>
    <col min="14595" max="14595" width="12.42578125" style="194" bestFit="1" customWidth="1"/>
    <col min="14596" max="14596" width="12" style="194" customWidth="1"/>
    <col min="14597" max="14597" width="12.42578125" style="194" bestFit="1" customWidth="1"/>
    <col min="14598" max="14598" width="11" style="194" bestFit="1" customWidth="1"/>
    <col min="14599" max="14599" width="2.42578125" style="194" bestFit="1" customWidth="1"/>
    <col min="14600" max="14600" width="10.85546875" style="194" bestFit="1" customWidth="1"/>
    <col min="14601" max="14601" width="10.7109375" style="194" customWidth="1"/>
    <col min="14602" max="14602" width="2.140625" style="194" customWidth="1"/>
    <col min="14603" max="14603" width="8.7109375" style="194" bestFit="1" customWidth="1"/>
    <col min="14604" max="14848" width="11" style="194"/>
    <col min="14849" max="14849" width="46.7109375" style="194" bestFit="1" customWidth="1"/>
    <col min="14850" max="14850" width="12" style="194" bestFit="1" customWidth="1"/>
    <col min="14851" max="14851" width="12.42578125" style="194" bestFit="1" customWidth="1"/>
    <col min="14852" max="14852" width="12" style="194" customWidth="1"/>
    <col min="14853" max="14853" width="12.42578125" style="194" bestFit="1" customWidth="1"/>
    <col min="14854" max="14854" width="11" style="194" bestFit="1" customWidth="1"/>
    <col min="14855" max="14855" width="2.42578125" style="194" bestFit="1" customWidth="1"/>
    <col min="14856" max="14856" width="10.85546875" style="194" bestFit="1" customWidth="1"/>
    <col min="14857" max="14857" width="10.7109375" style="194" customWidth="1"/>
    <col min="14858" max="14858" width="2.140625" style="194" customWidth="1"/>
    <col min="14859" max="14859" width="8.7109375" style="194" bestFit="1" customWidth="1"/>
    <col min="14860" max="15104" width="11" style="194"/>
    <col min="15105" max="15105" width="46.7109375" style="194" bestFit="1" customWidth="1"/>
    <col min="15106" max="15106" width="12" style="194" bestFit="1" customWidth="1"/>
    <col min="15107" max="15107" width="12.42578125" style="194" bestFit="1" customWidth="1"/>
    <col min="15108" max="15108" width="12" style="194" customWidth="1"/>
    <col min="15109" max="15109" width="12.42578125" style="194" bestFit="1" customWidth="1"/>
    <col min="15110" max="15110" width="11" style="194" bestFit="1" customWidth="1"/>
    <col min="15111" max="15111" width="2.42578125" style="194" bestFit="1" customWidth="1"/>
    <col min="15112" max="15112" width="10.85546875" style="194" bestFit="1" customWidth="1"/>
    <col min="15113" max="15113" width="10.7109375" style="194" customWidth="1"/>
    <col min="15114" max="15114" width="2.140625" style="194" customWidth="1"/>
    <col min="15115" max="15115" width="8.7109375" style="194" bestFit="1" customWidth="1"/>
    <col min="15116" max="15360" width="11" style="194"/>
    <col min="15361" max="15361" width="46.7109375" style="194" bestFit="1" customWidth="1"/>
    <col min="15362" max="15362" width="12" style="194" bestFit="1" customWidth="1"/>
    <col min="15363" max="15363" width="12.42578125" style="194" bestFit="1" customWidth="1"/>
    <col min="15364" max="15364" width="12" style="194" customWidth="1"/>
    <col min="15365" max="15365" width="12.42578125" style="194" bestFit="1" customWidth="1"/>
    <col min="15366" max="15366" width="11" style="194" bestFit="1" customWidth="1"/>
    <col min="15367" max="15367" width="2.42578125" style="194" bestFit="1" customWidth="1"/>
    <col min="15368" max="15368" width="10.85546875" style="194" bestFit="1" customWidth="1"/>
    <col min="15369" max="15369" width="10.7109375" style="194" customWidth="1"/>
    <col min="15370" max="15370" width="2.140625" style="194" customWidth="1"/>
    <col min="15371" max="15371" width="8.7109375" style="194" bestFit="1" customWidth="1"/>
    <col min="15372" max="15616" width="11" style="194"/>
    <col min="15617" max="15617" width="46.7109375" style="194" bestFit="1" customWidth="1"/>
    <col min="15618" max="15618" width="12" style="194" bestFit="1" customWidth="1"/>
    <col min="15619" max="15619" width="12.42578125" style="194" bestFit="1" customWidth="1"/>
    <col min="15620" max="15620" width="12" style="194" customWidth="1"/>
    <col min="15621" max="15621" width="12.42578125" style="194" bestFit="1" customWidth="1"/>
    <col min="15622" max="15622" width="11" style="194" bestFit="1" customWidth="1"/>
    <col min="15623" max="15623" width="2.42578125" style="194" bestFit="1" customWidth="1"/>
    <col min="15624" max="15624" width="10.85546875" style="194" bestFit="1" customWidth="1"/>
    <col min="15625" max="15625" width="10.7109375" style="194" customWidth="1"/>
    <col min="15626" max="15626" width="2.140625" style="194" customWidth="1"/>
    <col min="15627" max="15627" width="8.7109375" style="194" bestFit="1" customWidth="1"/>
    <col min="15628" max="15872" width="11" style="194"/>
    <col min="15873" max="15873" width="46.7109375" style="194" bestFit="1" customWidth="1"/>
    <col min="15874" max="15874" width="12" style="194" bestFit="1" customWidth="1"/>
    <col min="15875" max="15875" width="12.42578125" style="194" bestFit="1" customWidth="1"/>
    <col min="15876" max="15876" width="12" style="194" customWidth="1"/>
    <col min="15877" max="15877" width="12.42578125" style="194" bestFit="1" customWidth="1"/>
    <col min="15878" max="15878" width="11" style="194" bestFit="1" customWidth="1"/>
    <col min="15879" max="15879" width="2.42578125" style="194" bestFit="1" customWidth="1"/>
    <col min="15880" max="15880" width="10.85546875" style="194" bestFit="1" customWidth="1"/>
    <col min="15881" max="15881" width="10.7109375" style="194" customWidth="1"/>
    <col min="15882" max="15882" width="2.140625" style="194" customWidth="1"/>
    <col min="15883" max="15883" width="8.7109375" style="194" bestFit="1" customWidth="1"/>
    <col min="15884" max="16128" width="11" style="194"/>
    <col min="16129" max="16129" width="46.7109375" style="194" bestFit="1" customWidth="1"/>
    <col min="16130" max="16130" width="12" style="194" bestFit="1" customWidth="1"/>
    <col min="16131" max="16131" width="12.42578125" style="194" bestFit="1" customWidth="1"/>
    <col min="16132" max="16132" width="12" style="194" customWidth="1"/>
    <col min="16133" max="16133" width="12.42578125" style="194" bestFit="1" customWidth="1"/>
    <col min="16134" max="16134" width="11" style="194" bestFit="1" customWidth="1"/>
    <col min="16135" max="16135" width="2.42578125" style="194" bestFit="1" customWidth="1"/>
    <col min="16136" max="16136" width="10.85546875" style="194" bestFit="1" customWidth="1"/>
    <col min="16137" max="16137" width="10.7109375" style="194" customWidth="1"/>
    <col min="16138" max="16138" width="2.140625" style="194" customWidth="1"/>
    <col min="16139" max="16139" width="8.7109375" style="194" bestFit="1" customWidth="1"/>
    <col min="16140" max="16384" width="11" style="194"/>
  </cols>
  <sheetData>
    <row r="1" spans="1:12" ht="15.75">
      <c r="A1" s="1743" t="s">
        <v>357</v>
      </c>
      <c r="B1" s="1743"/>
      <c r="C1" s="1743"/>
      <c r="D1" s="1743"/>
      <c r="E1" s="1743"/>
      <c r="F1" s="1743"/>
      <c r="G1" s="1743"/>
      <c r="H1" s="1743"/>
      <c r="I1" s="1743"/>
      <c r="J1" s="1743"/>
      <c r="K1" s="1743"/>
    </row>
    <row r="2" spans="1:12" ht="15.75">
      <c r="A2" s="1739" t="s">
        <v>98</v>
      </c>
      <c r="B2" s="1739"/>
      <c r="C2" s="1739"/>
      <c r="D2" s="1739"/>
      <c r="E2" s="1739"/>
      <c r="F2" s="1739"/>
      <c r="G2" s="1739"/>
      <c r="H2" s="1739"/>
      <c r="I2" s="1739"/>
      <c r="J2" s="1739"/>
      <c r="K2" s="1739"/>
    </row>
    <row r="3" spans="1:12" ht="17.100000000000001" customHeight="1" thickBot="1">
      <c r="B3" s="195"/>
      <c r="C3" s="195"/>
      <c r="D3" s="195"/>
      <c r="E3" s="195"/>
      <c r="I3" s="1732" t="s">
        <v>1</v>
      </c>
      <c r="J3" s="1732"/>
      <c r="K3" s="1732"/>
    </row>
    <row r="4" spans="1:12" ht="13.5" thickTop="1">
      <c r="A4" s="197"/>
      <c r="B4" s="265">
        <v>2015</v>
      </c>
      <c r="C4" s="265">
        <v>2016</v>
      </c>
      <c r="D4" s="265">
        <v>2016</v>
      </c>
      <c r="E4" s="266">
        <v>2017</v>
      </c>
      <c r="F4" s="1744" t="s">
        <v>270</v>
      </c>
      <c r="G4" s="1745"/>
      <c r="H4" s="1745"/>
      <c r="I4" s="1745"/>
      <c r="J4" s="1745"/>
      <c r="K4" s="1746"/>
    </row>
    <row r="5" spans="1:12" ht="12.75">
      <c r="A5" s="267" t="s">
        <v>311</v>
      </c>
      <c r="B5" s="294" t="s">
        <v>272</v>
      </c>
      <c r="C5" s="294" t="s">
        <v>273</v>
      </c>
      <c r="D5" s="294" t="s">
        <v>274</v>
      </c>
      <c r="E5" s="295" t="s">
        <v>524</v>
      </c>
      <c r="F5" s="1735" t="s">
        <v>6</v>
      </c>
      <c r="G5" s="1736"/>
      <c r="H5" s="1737"/>
      <c r="I5" s="296"/>
      <c r="J5" s="297" t="s">
        <v>121</v>
      </c>
      <c r="K5" s="298"/>
    </row>
    <row r="6" spans="1:12" ht="12.75">
      <c r="A6" s="267"/>
      <c r="B6" s="294"/>
      <c r="C6" s="294"/>
      <c r="D6" s="294"/>
      <c r="E6" s="295"/>
      <c r="F6" s="272" t="s">
        <v>3</v>
      </c>
      <c r="G6" s="273" t="s">
        <v>232</v>
      </c>
      <c r="H6" s="274" t="s">
        <v>275</v>
      </c>
      <c r="I6" s="269" t="s">
        <v>3</v>
      </c>
      <c r="J6" s="273" t="s">
        <v>232</v>
      </c>
      <c r="K6" s="275" t="s">
        <v>275</v>
      </c>
    </row>
    <row r="7" spans="1:12" ht="17.100000000000001" customHeight="1">
      <c r="A7" s="211" t="s">
        <v>358</v>
      </c>
      <c r="B7" s="212">
        <v>1688829.8648763529</v>
      </c>
      <c r="C7" s="212">
        <v>1889843.4590958427</v>
      </c>
      <c r="D7" s="212">
        <v>2016816.1615412112</v>
      </c>
      <c r="E7" s="213">
        <v>2203389.7950979439</v>
      </c>
      <c r="F7" s="214">
        <v>201013.59421948972</v>
      </c>
      <c r="G7" s="276"/>
      <c r="H7" s="213">
        <v>11.902536685316543</v>
      </c>
      <c r="I7" s="212">
        <v>186573.63355673268</v>
      </c>
      <c r="J7" s="277"/>
      <c r="K7" s="217">
        <v>9.2508993687434948</v>
      </c>
      <c r="L7" s="194">
        <f>E7/C7*100-100</f>
        <v>16.591127402272306</v>
      </c>
    </row>
    <row r="8" spans="1:12" ht="17.100000000000001" customHeight="1">
      <c r="A8" s="218" t="s">
        <v>359</v>
      </c>
      <c r="B8" s="219">
        <v>159289.9815738324</v>
      </c>
      <c r="C8" s="219">
        <v>161089.14362870881</v>
      </c>
      <c r="D8" s="219">
        <v>183460.31188456566</v>
      </c>
      <c r="E8" s="220">
        <v>172245.67985886673</v>
      </c>
      <c r="F8" s="221">
        <v>1799.1620548764186</v>
      </c>
      <c r="G8" s="278"/>
      <c r="H8" s="220">
        <v>1.1294885196797453</v>
      </c>
      <c r="I8" s="219">
        <v>-11214.632025698927</v>
      </c>
      <c r="J8" s="220"/>
      <c r="K8" s="223">
        <v>-6.1128381994440533</v>
      </c>
    </row>
    <row r="9" spans="1:12" ht="17.100000000000001" customHeight="1">
      <c r="A9" s="218" t="s">
        <v>360</v>
      </c>
      <c r="B9" s="219">
        <v>141377.34382764096</v>
      </c>
      <c r="C9" s="219">
        <v>142857.16020886079</v>
      </c>
      <c r="D9" s="219">
        <v>166141.29436951483</v>
      </c>
      <c r="E9" s="220">
        <v>156233.98851552434</v>
      </c>
      <c r="F9" s="221">
        <v>1479.8163812198327</v>
      </c>
      <c r="G9" s="278"/>
      <c r="H9" s="220">
        <v>1.0467139508745749</v>
      </c>
      <c r="I9" s="219">
        <v>-9907.3058539904887</v>
      </c>
      <c r="J9" s="220"/>
      <c r="K9" s="223">
        <v>-5.9631808525312504</v>
      </c>
    </row>
    <row r="10" spans="1:12" ht="17.100000000000001" customHeight="1">
      <c r="A10" s="218" t="s">
        <v>361</v>
      </c>
      <c r="B10" s="219">
        <v>17912.637746191431</v>
      </c>
      <c r="C10" s="219">
        <v>18231.983419848028</v>
      </c>
      <c r="D10" s="219">
        <v>17319.017515050829</v>
      </c>
      <c r="E10" s="220">
        <v>16011.6913433424</v>
      </c>
      <c r="F10" s="221">
        <v>319.34567365659677</v>
      </c>
      <c r="G10" s="278"/>
      <c r="H10" s="220">
        <v>1.7827953547740101</v>
      </c>
      <c r="I10" s="219">
        <v>-1307.3261717084297</v>
      </c>
      <c r="J10" s="220"/>
      <c r="K10" s="223">
        <v>-7.5485007770926833</v>
      </c>
    </row>
    <row r="11" spans="1:12" ht="17.100000000000001" customHeight="1">
      <c r="A11" s="218" t="s">
        <v>362</v>
      </c>
      <c r="B11" s="219">
        <v>712471.20396906079</v>
      </c>
      <c r="C11" s="219">
        <v>826386.6646343075</v>
      </c>
      <c r="D11" s="219">
        <v>873679.55724204762</v>
      </c>
      <c r="E11" s="220">
        <v>797755.73286325217</v>
      </c>
      <c r="F11" s="221">
        <v>113915.4606652467</v>
      </c>
      <c r="G11" s="278"/>
      <c r="H11" s="220">
        <v>15.98878102450208</v>
      </c>
      <c r="I11" s="219">
        <v>-75923.824378795456</v>
      </c>
      <c r="J11" s="220"/>
      <c r="K11" s="223">
        <v>-8.6901225683321357</v>
      </c>
    </row>
    <row r="12" spans="1:12" ht="17.100000000000001" customHeight="1">
      <c r="A12" s="218" t="s">
        <v>360</v>
      </c>
      <c r="B12" s="219">
        <v>702459.38743388781</v>
      </c>
      <c r="C12" s="219">
        <v>812590.96995172789</v>
      </c>
      <c r="D12" s="219">
        <v>858549.94956525438</v>
      </c>
      <c r="E12" s="220">
        <v>784161.86294315406</v>
      </c>
      <c r="F12" s="221">
        <v>110131.58251784008</v>
      </c>
      <c r="G12" s="278"/>
      <c r="H12" s="220">
        <v>15.677999965258513</v>
      </c>
      <c r="I12" s="219">
        <v>-74388.086622100323</v>
      </c>
      <c r="J12" s="220"/>
      <c r="K12" s="223">
        <v>-8.6643865810915681</v>
      </c>
    </row>
    <row r="13" spans="1:12" ht="17.100000000000001" customHeight="1">
      <c r="A13" s="218" t="s">
        <v>361</v>
      </c>
      <c r="B13" s="219">
        <v>10011.816535172982</v>
      </c>
      <c r="C13" s="219">
        <v>13795.694682579582</v>
      </c>
      <c r="D13" s="219">
        <v>15129.60767679329</v>
      </c>
      <c r="E13" s="220">
        <v>13593.869920098132</v>
      </c>
      <c r="F13" s="221">
        <v>3783.8781474066</v>
      </c>
      <c r="G13" s="278"/>
      <c r="H13" s="220">
        <v>37.794121916969615</v>
      </c>
      <c r="I13" s="219">
        <v>-1535.7377566951582</v>
      </c>
      <c r="J13" s="220"/>
      <c r="K13" s="223">
        <v>-10.150545800673774</v>
      </c>
    </row>
    <row r="14" spans="1:12" ht="17.100000000000001" customHeight="1">
      <c r="A14" s="218" t="s">
        <v>363</v>
      </c>
      <c r="B14" s="219">
        <v>509201.11750868295</v>
      </c>
      <c r="C14" s="219">
        <v>560810.54092032835</v>
      </c>
      <c r="D14" s="219">
        <v>615861.42639513535</v>
      </c>
      <c r="E14" s="220">
        <v>938773.62328815507</v>
      </c>
      <c r="F14" s="221">
        <v>51609.423411645403</v>
      </c>
      <c r="G14" s="278"/>
      <c r="H14" s="220">
        <v>10.135371199527141</v>
      </c>
      <c r="I14" s="219">
        <v>322912.19689301972</v>
      </c>
      <c r="J14" s="220"/>
      <c r="K14" s="223">
        <v>52.43260627364571</v>
      </c>
    </row>
    <row r="15" spans="1:12" ht="17.100000000000001" customHeight="1">
      <c r="A15" s="218" t="s">
        <v>360</v>
      </c>
      <c r="B15" s="219">
        <v>489602.76726538013</v>
      </c>
      <c r="C15" s="219">
        <v>539430.64707463013</v>
      </c>
      <c r="D15" s="219">
        <v>594160.03697258001</v>
      </c>
      <c r="E15" s="220">
        <v>895003.92877284531</v>
      </c>
      <c r="F15" s="221">
        <v>49827.879809250007</v>
      </c>
      <c r="G15" s="278"/>
      <c r="H15" s="220">
        <v>10.17720551040957</v>
      </c>
      <c r="I15" s="219">
        <v>300843.89180026529</v>
      </c>
      <c r="J15" s="220"/>
      <c r="K15" s="223">
        <v>50.633478032813059</v>
      </c>
    </row>
    <row r="16" spans="1:12" ht="17.100000000000001" customHeight="1">
      <c r="A16" s="218" t="s">
        <v>361</v>
      </c>
      <c r="B16" s="219">
        <v>19598.350243302797</v>
      </c>
      <c r="C16" s="219">
        <v>21379.893845698203</v>
      </c>
      <c r="D16" s="219">
        <v>21701.389422555319</v>
      </c>
      <c r="E16" s="220">
        <v>43769.694515309791</v>
      </c>
      <c r="F16" s="221">
        <v>1781.5436023954062</v>
      </c>
      <c r="G16" s="278"/>
      <c r="H16" s="220">
        <v>9.0902733152460122</v>
      </c>
      <c r="I16" s="219">
        <v>22068.305092754472</v>
      </c>
      <c r="J16" s="220"/>
      <c r="K16" s="223">
        <v>101.69074736669994</v>
      </c>
    </row>
    <row r="17" spans="1:11" ht="17.100000000000001" customHeight="1">
      <c r="A17" s="218" t="s">
        <v>364</v>
      </c>
      <c r="B17" s="219">
        <v>295717.36497165408</v>
      </c>
      <c r="C17" s="219">
        <v>325798.10773231788</v>
      </c>
      <c r="D17" s="219">
        <v>327878.08059898199</v>
      </c>
      <c r="E17" s="220">
        <v>276630.37887094024</v>
      </c>
      <c r="F17" s="221">
        <v>30080.742760663794</v>
      </c>
      <c r="G17" s="278"/>
      <c r="H17" s="220">
        <v>10.172125929617687</v>
      </c>
      <c r="I17" s="219">
        <v>-51247.701728041749</v>
      </c>
      <c r="J17" s="220"/>
      <c r="K17" s="223">
        <v>-15.63010910470752</v>
      </c>
    </row>
    <row r="18" spans="1:11" ht="17.100000000000001" customHeight="1">
      <c r="A18" s="218" t="s">
        <v>360</v>
      </c>
      <c r="B18" s="219">
        <v>248844.5470217187</v>
      </c>
      <c r="C18" s="219">
        <v>273075.00194766489</v>
      </c>
      <c r="D18" s="219">
        <v>272644.68557928986</v>
      </c>
      <c r="E18" s="220">
        <v>247991.54948165157</v>
      </c>
      <c r="F18" s="221">
        <v>24230.454925946193</v>
      </c>
      <c r="G18" s="278"/>
      <c r="H18" s="220">
        <v>9.7371854099062904</v>
      </c>
      <c r="I18" s="219">
        <v>-24653.136097638286</v>
      </c>
      <c r="J18" s="220"/>
      <c r="K18" s="223">
        <v>-9.0422213971483121</v>
      </c>
    </row>
    <row r="19" spans="1:11" ht="17.100000000000001" customHeight="1">
      <c r="A19" s="218" t="s">
        <v>361</v>
      </c>
      <c r="B19" s="219">
        <v>46872.817949935386</v>
      </c>
      <c r="C19" s="219">
        <v>52723.105784652966</v>
      </c>
      <c r="D19" s="219">
        <v>55233.395019692151</v>
      </c>
      <c r="E19" s="220">
        <v>28638.829389288698</v>
      </c>
      <c r="F19" s="221">
        <v>5850.2878347175792</v>
      </c>
      <c r="G19" s="278"/>
      <c r="H19" s="220">
        <v>12.481195052036858</v>
      </c>
      <c r="I19" s="219">
        <v>-26594.565630403453</v>
      </c>
      <c r="J19" s="220"/>
      <c r="K19" s="223">
        <v>-48.149431373758198</v>
      </c>
    </row>
    <row r="20" spans="1:11" ht="17.100000000000001" customHeight="1">
      <c r="A20" s="218" t="s">
        <v>365</v>
      </c>
      <c r="B20" s="219">
        <v>12150.19685312301</v>
      </c>
      <c r="C20" s="219">
        <v>15759.002180179996</v>
      </c>
      <c r="D20" s="219">
        <v>15936.785420480495</v>
      </c>
      <c r="E20" s="220">
        <v>17984.380216730002</v>
      </c>
      <c r="F20" s="221">
        <v>3608.8053270569853</v>
      </c>
      <c r="G20" s="278"/>
      <c r="H20" s="220">
        <v>29.701620234485343</v>
      </c>
      <c r="I20" s="219">
        <v>2047.5947962495065</v>
      </c>
      <c r="J20" s="220"/>
      <c r="K20" s="223">
        <v>12.848229691403922</v>
      </c>
    </row>
    <row r="21" spans="1:11" ht="17.100000000000001" customHeight="1">
      <c r="A21" s="211" t="s">
        <v>366</v>
      </c>
      <c r="B21" s="212">
        <v>3261.5032812499999</v>
      </c>
      <c r="C21" s="212">
        <v>3092.0512454999998</v>
      </c>
      <c r="D21" s="212">
        <v>6710.1528778900001</v>
      </c>
      <c r="E21" s="213">
        <v>9548.0900108200003</v>
      </c>
      <c r="F21" s="214">
        <v>-169.45203575000005</v>
      </c>
      <c r="G21" s="276"/>
      <c r="H21" s="213">
        <v>-5.1955194012576946</v>
      </c>
      <c r="I21" s="212">
        <v>2837.9371329300002</v>
      </c>
      <c r="J21" s="213"/>
      <c r="K21" s="217">
        <v>42.293181460604615</v>
      </c>
    </row>
    <row r="22" spans="1:11" ht="17.100000000000001" customHeight="1">
      <c r="A22" s="211" t="s">
        <v>367</v>
      </c>
      <c r="B22" s="212">
        <v>0</v>
      </c>
      <c r="C22" s="212">
        <v>0</v>
      </c>
      <c r="D22" s="212">
        <v>0</v>
      </c>
      <c r="E22" s="213">
        <v>0</v>
      </c>
      <c r="F22" s="214">
        <v>0</v>
      </c>
      <c r="G22" s="276"/>
      <c r="H22" s="213"/>
      <c r="I22" s="212">
        <v>0</v>
      </c>
      <c r="J22" s="213"/>
      <c r="K22" s="217"/>
    </row>
    <row r="23" spans="1:11" ht="17.100000000000001" customHeight="1">
      <c r="A23" s="299" t="s">
        <v>368</v>
      </c>
      <c r="B23" s="212">
        <v>383714.93003354454</v>
      </c>
      <c r="C23" s="212">
        <v>458788.70849830518</v>
      </c>
      <c r="D23" s="212">
        <v>473138.97003565606</v>
      </c>
      <c r="E23" s="213">
        <v>574134.73520910298</v>
      </c>
      <c r="F23" s="214">
        <v>75073.778464760631</v>
      </c>
      <c r="G23" s="276"/>
      <c r="H23" s="213">
        <v>19.564987595921181</v>
      </c>
      <c r="I23" s="212">
        <v>100995.76517344691</v>
      </c>
      <c r="J23" s="213"/>
      <c r="K23" s="217">
        <v>21.345898682967459</v>
      </c>
    </row>
    <row r="24" spans="1:11" ht="17.100000000000001" customHeight="1">
      <c r="A24" s="300" t="s">
        <v>369</v>
      </c>
      <c r="B24" s="219">
        <v>141598.56429523998</v>
      </c>
      <c r="C24" s="219">
        <v>160299.28379430997</v>
      </c>
      <c r="D24" s="219">
        <v>164981.37356090997</v>
      </c>
      <c r="E24" s="220">
        <v>213235.47585104001</v>
      </c>
      <c r="F24" s="221">
        <v>18700.719499069994</v>
      </c>
      <c r="G24" s="278"/>
      <c r="H24" s="220">
        <v>13.20685671648342</v>
      </c>
      <c r="I24" s="219">
        <v>48254.102290130046</v>
      </c>
      <c r="J24" s="220"/>
      <c r="K24" s="223">
        <v>29.248212236707417</v>
      </c>
    </row>
    <row r="25" spans="1:11" ht="17.100000000000001" customHeight="1">
      <c r="A25" s="300" t="s">
        <v>370</v>
      </c>
      <c r="B25" s="219">
        <v>80937.461259951</v>
      </c>
      <c r="C25" s="219">
        <v>106189.80908567397</v>
      </c>
      <c r="D25" s="219">
        <v>107709.11948957611</v>
      </c>
      <c r="E25" s="220">
        <v>126720.9257116002</v>
      </c>
      <c r="F25" s="221">
        <v>25252.347825722973</v>
      </c>
      <c r="G25" s="278"/>
      <c r="H25" s="220">
        <v>31.199826918982186</v>
      </c>
      <c r="I25" s="219">
        <v>19011.806222024083</v>
      </c>
      <c r="J25" s="220"/>
      <c r="K25" s="223">
        <v>17.6510645636315</v>
      </c>
    </row>
    <row r="26" spans="1:11" ht="17.100000000000001" customHeight="1">
      <c r="A26" s="300" t="s">
        <v>371</v>
      </c>
      <c r="B26" s="219">
        <v>161178.90447835356</v>
      </c>
      <c r="C26" s="219">
        <v>192299.61561832123</v>
      </c>
      <c r="D26" s="219">
        <v>200448.47698516998</v>
      </c>
      <c r="E26" s="220">
        <v>234178.33364646276</v>
      </c>
      <c r="F26" s="221">
        <v>31120.711139967665</v>
      </c>
      <c r="G26" s="278"/>
      <c r="H26" s="220">
        <v>19.308178846784006</v>
      </c>
      <c r="I26" s="219">
        <v>33729.856661292783</v>
      </c>
      <c r="J26" s="220"/>
      <c r="K26" s="223">
        <v>16.827195281602592</v>
      </c>
    </row>
    <row r="27" spans="1:11" ht="17.100000000000001" customHeight="1">
      <c r="A27" s="301" t="s">
        <v>372</v>
      </c>
      <c r="B27" s="302">
        <v>2075806.2981911474</v>
      </c>
      <c r="C27" s="302">
        <v>2351724.2188396482</v>
      </c>
      <c r="D27" s="302">
        <v>2496665.2844547573</v>
      </c>
      <c r="E27" s="303">
        <v>2787072.620317867</v>
      </c>
      <c r="F27" s="304">
        <v>275917.92064850079</v>
      </c>
      <c r="G27" s="305"/>
      <c r="H27" s="303">
        <v>13.292084183814984</v>
      </c>
      <c r="I27" s="302">
        <v>290407.33586310968</v>
      </c>
      <c r="J27" s="303"/>
      <c r="K27" s="306">
        <v>11.631808944166549</v>
      </c>
    </row>
    <row r="28" spans="1:11" ht="17.100000000000001" customHeight="1">
      <c r="A28" s="211" t="s">
        <v>373</v>
      </c>
      <c r="B28" s="212">
        <v>353446.99544280441</v>
      </c>
      <c r="C28" s="212">
        <v>324311.48054503236</v>
      </c>
      <c r="D28" s="212">
        <v>356855.54895214079</v>
      </c>
      <c r="E28" s="213">
        <v>352296.1488713462</v>
      </c>
      <c r="F28" s="214">
        <v>-29135.514897772053</v>
      </c>
      <c r="G28" s="276"/>
      <c r="H28" s="213">
        <v>-8.2432487115276167</v>
      </c>
      <c r="I28" s="212">
        <v>-4559.4000807945849</v>
      </c>
      <c r="J28" s="213"/>
      <c r="K28" s="217">
        <v>-1.2776598526161809</v>
      </c>
    </row>
    <row r="29" spans="1:11" ht="17.100000000000001" customHeight="1">
      <c r="A29" s="218" t="s">
        <v>374</v>
      </c>
      <c r="B29" s="219">
        <v>47292.02360718001</v>
      </c>
      <c r="C29" s="219">
        <v>46510.211401439999</v>
      </c>
      <c r="D29" s="219">
        <v>55901.051822580012</v>
      </c>
      <c r="E29" s="220">
        <v>54621.725675150003</v>
      </c>
      <c r="F29" s="221">
        <v>-781.81220574001054</v>
      </c>
      <c r="G29" s="278"/>
      <c r="H29" s="220">
        <v>-1.6531587064955149</v>
      </c>
      <c r="I29" s="219">
        <v>-1279.3261474300089</v>
      </c>
      <c r="J29" s="220"/>
      <c r="K29" s="223">
        <v>-2.2885546974864845</v>
      </c>
    </row>
    <row r="30" spans="1:11" ht="17.100000000000001" customHeight="1">
      <c r="A30" s="218" t="s">
        <v>375</v>
      </c>
      <c r="B30" s="219">
        <v>192239.16817545</v>
      </c>
      <c r="C30" s="219">
        <v>140262.17052303001</v>
      </c>
      <c r="D30" s="219">
        <v>154006.12404008</v>
      </c>
      <c r="E30" s="220">
        <v>143848.54965158008</v>
      </c>
      <c r="F30" s="221">
        <v>-51976.997652419988</v>
      </c>
      <c r="G30" s="278"/>
      <c r="H30" s="220">
        <v>-27.037672991272199</v>
      </c>
      <c r="I30" s="219">
        <v>-10157.574388499925</v>
      </c>
      <c r="J30" s="220"/>
      <c r="K30" s="223">
        <v>-6.5955652424941373</v>
      </c>
    </row>
    <row r="31" spans="1:11" ht="17.100000000000001" customHeight="1">
      <c r="A31" s="218" t="s">
        <v>376</v>
      </c>
      <c r="B31" s="219">
        <v>1336.9384950544995</v>
      </c>
      <c r="C31" s="219">
        <v>1165.5484520147381</v>
      </c>
      <c r="D31" s="219">
        <v>999.91803626000012</v>
      </c>
      <c r="E31" s="220">
        <v>1511.5543421027496</v>
      </c>
      <c r="F31" s="221">
        <v>-171.39004303976139</v>
      </c>
      <c r="G31" s="278"/>
      <c r="H31" s="220">
        <v>-12.819590704714862</v>
      </c>
      <c r="I31" s="219">
        <v>511.63630584274949</v>
      </c>
      <c r="J31" s="220"/>
      <c r="K31" s="223">
        <v>51.167824490537853</v>
      </c>
    </row>
    <row r="32" spans="1:11" ht="17.100000000000001" customHeight="1">
      <c r="A32" s="218" t="s">
        <v>377</v>
      </c>
      <c r="B32" s="219">
        <v>112504.7731455499</v>
      </c>
      <c r="C32" s="219">
        <v>135911.65461093761</v>
      </c>
      <c r="D32" s="219">
        <v>145881.64549061077</v>
      </c>
      <c r="E32" s="220">
        <v>151521.13457350343</v>
      </c>
      <c r="F32" s="221">
        <v>23406.881465387705</v>
      </c>
      <c r="G32" s="278"/>
      <c r="H32" s="220">
        <v>20.805234134471529</v>
      </c>
      <c r="I32" s="219">
        <v>5639.4890828926582</v>
      </c>
      <c r="J32" s="220"/>
      <c r="K32" s="223">
        <v>3.8657975538503413</v>
      </c>
    </row>
    <row r="33" spans="1:11" ht="17.100000000000001" customHeight="1">
      <c r="A33" s="218" t="s">
        <v>378</v>
      </c>
      <c r="B33" s="219">
        <v>74.092019570000019</v>
      </c>
      <c r="C33" s="219">
        <v>461.89555761000003</v>
      </c>
      <c r="D33" s="219">
        <v>66.80956261</v>
      </c>
      <c r="E33" s="220">
        <v>793.18462900999998</v>
      </c>
      <c r="F33" s="221">
        <v>387.80353804000003</v>
      </c>
      <c r="G33" s="278"/>
      <c r="H33" s="220">
        <v>523.40797334268143</v>
      </c>
      <c r="I33" s="219">
        <v>726.37506639999992</v>
      </c>
      <c r="J33" s="220"/>
      <c r="K33" s="223">
        <v>1087.2321835725904</v>
      </c>
    </row>
    <row r="34" spans="1:11" ht="17.100000000000001" customHeight="1">
      <c r="A34" s="279" t="s">
        <v>379</v>
      </c>
      <c r="B34" s="212">
        <v>1542634.9271481631</v>
      </c>
      <c r="C34" s="212">
        <v>1816976.9167586402</v>
      </c>
      <c r="D34" s="212">
        <v>1902718.228816129</v>
      </c>
      <c r="E34" s="213">
        <v>2196526.4440854844</v>
      </c>
      <c r="F34" s="214">
        <v>274341.98961047712</v>
      </c>
      <c r="G34" s="276"/>
      <c r="H34" s="213">
        <v>17.783986657014658</v>
      </c>
      <c r="I34" s="212">
        <v>293808.21526935534</v>
      </c>
      <c r="J34" s="213"/>
      <c r="K34" s="217">
        <v>15.441498947122756</v>
      </c>
    </row>
    <row r="35" spans="1:11" ht="17.100000000000001" customHeight="1">
      <c r="A35" s="218" t="s">
        <v>380</v>
      </c>
      <c r="B35" s="219">
        <v>142497.9</v>
      </c>
      <c r="C35" s="219">
        <v>188584.59999999998</v>
      </c>
      <c r="D35" s="219">
        <v>186369.1</v>
      </c>
      <c r="E35" s="220">
        <v>185134.9</v>
      </c>
      <c r="F35" s="221">
        <v>46086.699999999983</v>
      </c>
      <c r="G35" s="278"/>
      <c r="H35" s="220">
        <v>32.342020478898277</v>
      </c>
      <c r="I35" s="219">
        <v>-1234.2000000000116</v>
      </c>
      <c r="J35" s="220"/>
      <c r="K35" s="223">
        <v>-0.66223424376681095</v>
      </c>
    </row>
    <row r="36" spans="1:11" ht="17.100000000000001" customHeight="1">
      <c r="A36" s="218" t="s">
        <v>381</v>
      </c>
      <c r="B36" s="219">
        <v>10069.767085154501</v>
      </c>
      <c r="C36" s="219">
        <v>9814.3375208658999</v>
      </c>
      <c r="D36" s="219">
        <v>8195.9650202916546</v>
      </c>
      <c r="E36" s="220">
        <v>8696.4744703199995</v>
      </c>
      <c r="F36" s="221">
        <v>-255.42956428860089</v>
      </c>
      <c r="G36" s="278"/>
      <c r="H36" s="220">
        <v>-2.5365985342915387</v>
      </c>
      <c r="I36" s="219">
        <v>500.50945002834487</v>
      </c>
      <c r="J36" s="220"/>
      <c r="K36" s="223">
        <v>6.1067787477030278</v>
      </c>
    </row>
    <row r="37" spans="1:11" ht="17.100000000000001" customHeight="1">
      <c r="A37" s="224" t="s">
        <v>382</v>
      </c>
      <c r="B37" s="219">
        <v>13664.786629541519</v>
      </c>
      <c r="C37" s="219">
        <v>16680.809430879395</v>
      </c>
      <c r="D37" s="219">
        <v>15019.818723646509</v>
      </c>
      <c r="E37" s="220">
        <v>18560.319483684536</v>
      </c>
      <c r="F37" s="221">
        <v>3016.0228013378764</v>
      </c>
      <c r="G37" s="278"/>
      <c r="H37" s="220">
        <v>22.071495758430807</v>
      </c>
      <c r="I37" s="219">
        <v>3540.5007600380268</v>
      </c>
      <c r="J37" s="220"/>
      <c r="K37" s="223">
        <v>23.57219368076677</v>
      </c>
    </row>
    <row r="38" spans="1:11" ht="17.100000000000001" customHeight="1">
      <c r="A38" s="307" t="s">
        <v>383</v>
      </c>
      <c r="B38" s="219">
        <v>852.91678677000004</v>
      </c>
      <c r="C38" s="219">
        <v>1006.1503260500001</v>
      </c>
      <c r="D38" s="219">
        <v>1006.56234124</v>
      </c>
      <c r="E38" s="220">
        <v>1053.6569550700001</v>
      </c>
      <c r="F38" s="221">
        <v>153.23353928000006</v>
      </c>
      <c r="G38" s="278"/>
      <c r="H38" s="220">
        <v>17.965825231356533</v>
      </c>
      <c r="I38" s="219">
        <v>47.094613830000071</v>
      </c>
      <c r="J38" s="220"/>
      <c r="K38" s="223">
        <v>4.6787577778822396</v>
      </c>
    </row>
    <row r="39" spans="1:11" ht="17.100000000000001" customHeight="1">
      <c r="A39" s="307" t="s">
        <v>384</v>
      </c>
      <c r="B39" s="219">
        <v>12811.869842771519</v>
      </c>
      <c r="C39" s="219">
        <v>15674.659104829394</v>
      </c>
      <c r="D39" s="219">
        <v>14013.256382406509</v>
      </c>
      <c r="E39" s="220">
        <v>17506.662528614535</v>
      </c>
      <c r="F39" s="221">
        <v>2862.789262057875</v>
      </c>
      <c r="G39" s="278"/>
      <c r="H39" s="220">
        <v>22.344820055076241</v>
      </c>
      <c r="I39" s="219">
        <v>3493.4061462080263</v>
      </c>
      <c r="J39" s="220"/>
      <c r="K39" s="223">
        <v>24.929295881533715</v>
      </c>
    </row>
    <row r="40" spans="1:11" ht="17.100000000000001" customHeight="1">
      <c r="A40" s="218" t="s">
        <v>385</v>
      </c>
      <c r="B40" s="219">
        <v>1369249.0711404982</v>
      </c>
      <c r="C40" s="219">
        <v>1596522.1633443139</v>
      </c>
      <c r="D40" s="219">
        <v>1687815.0752754379</v>
      </c>
      <c r="E40" s="220">
        <v>1976624.2685383251</v>
      </c>
      <c r="F40" s="221">
        <v>227273.0922038157</v>
      </c>
      <c r="G40" s="278"/>
      <c r="H40" s="220">
        <v>16.59837475840035</v>
      </c>
      <c r="I40" s="219">
        <v>288809.19326288719</v>
      </c>
      <c r="J40" s="220"/>
      <c r="K40" s="223">
        <v>17.111423964248917</v>
      </c>
    </row>
    <row r="41" spans="1:11" ht="17.100000000000001" customHeight="1">
      <c r="A41" s="224" t="s">
        <v>386</v>
      </c>
      <c r="B41" s="219">
        <v>1338931.575869255</v>
      </c>
      <c r="C41" s="219">
        <v>1556218.8332054028</v>
      </c>
      <c r="D41" s="219">
        <v>1656838.759521269</v>
      </c>
      <c r="E41" s="220">
        <v>1931628.2054204782</v>
      </c>
      <c r="F41" s="221">
        <v>217287.25733614783</v>
      </c>
      <c r="G41" s="278"/>
      <c r="H41" s="220">
        <v>16.228406384029114</v>
      </c>
      <c r="I41" s="219">
        <v>274789.44589920924</v>
      </c>
      <c r="J41" s="220"/>
      <c r="K41" s="223">
        <v>16.585165232288961</v>
      </c>
    </row>
    <row r="42" spans="1:11" ht="17.100000000000001" customHeight="1">
      <c r="A42" s="224" t="s">
        <v>387</v>
      </c>
      <c r="B42" s="219">
        <v>30317.495271243217</v>
      </c>
      <c r="C42" s="219">
        <v>40303.330138911049</v>
      </c>
      <c r="D42" s="219">
        <v>30976.315754168936</v>
      </c>
      <c r="E42" s="220">
        <v>44996.063117846839</v>
      </c>
      <c r="F42" s="221">
        <v>9985.8348676678324</v>
      </c>
      <c r="G42" s="278"/>
      <c r="H42" s="220">
        <v>32.937532531388264</v>
      </c>
      <c r="I42" s="219">
        <v>14019.747363677903</v>
      </c>
      <c r="J42" s="220"/>
      <c r="K42" s="223">
        <v>45.259570166252132</v>
      </c>
    </row>
    <row r="43" spans="1:11" ht="17.100000000000001" customHeight="1">
      <c r="A43" s="218" t="s">
        <v>388</v>
      </c>
      <c r="B43" s="219">
        <v>7153.4022929690054</v>
      </c>
      <c r="C43" s="219">
        <v>5375.0064625810001</v>
      </c>
      <c r="D43" s="219">
        <v>5318.2697967530003</v>
      </c>
      <c r="E43" s="220">
        <v>7510.4815931547</v>
      </c>
      <c r="F43" s="221">
        <v>-1778.3958303880054</v>
      </c>
      <c r="G43" s="278"/>
      <c r="H43" s="220">
        <v>-24.860839046281093</v>
      </c>
      <c r="I43" s="219">
        <v>2192.2117964016998</v>
      </c>
      <c r="J43" s="220"/>
      <c r="K43" s="223">
        <v>41.220394605405801</v>
      </c>
    </row>
    <row r="44" spans="1:11" ht="17.100000000000001" customHeight="1">
      <c r="A44" s="308" t="s">
        <v>389</v>
      </c>
      <c r="B44" s="214">
        <v>0</v>
      </c>
      <c r="C44" s="212">
        <v>0</v>
      </c>
      <c r="D44" s="212">
        <v>49080</v>
      </c>
      <c r="E44" s="213">
        <v>31481.674999999999</v>
      </c>
      <c r="F44" s="212">
        <v>0</v>
      </c>
      <c r="G44" s="276"/>
      <c r="H44" s="309"/>
      <c r="I44" s="212">
        <v>-17598.325000000001</v>
      </c>
      <c r="J44" s="213"/>
      <c r="K44" s="217">
        <v>-35.856407905460472</v>
      </c>
    </row>
    <row r="45" spans="1:11" s="311" customFormat="1" ht="17.100000000000001" customHeight="1" thickBot="1">
      <c r="A45" s="310" t="s">
        <v>390</v>
      </c>
      <c r="B45" s="242">
        <v>179724.38906548987</v>
      </c>
      <c r="C45" s="242">
        <v>210435.82123451267</v>
      </c>
      <c r="D45" s="242">
        <v>188011.50662741801</v>
      </c>
      <c r="E45" s="243">
        <v>206768.35179149651</v>
      </c>
      <c r="F45" s="244">
        <v>30711.432169022795</v>
      </c>
      <c r="G45" s="287"/>
      <c r="H45" s="243">
        <v>17.088071534816478</v>
      </c>
      <c r="I45" s="242">
        <v>18756.845164078492</v>
      </c>
      <c r="J45" s="243"/>
      <c r="K45" s="245">
        <v>9.9764346877177523</v>
      </c>
    </row>
    <row r="46" spans="1:11" ht="17.100000000000001" customHeight="1" thickTop="1">
      <c r="A46" s="253" t="s">
        <v>305</v>
      </c>
      <c r="B46" s="312"/>
      <c r="C46" s="195"/>
      <c r="D46" s="248"/>
      <c r="E46" s="248"/>
      <c r="F46" s="219"/>
      <c r="G46" s="219"/>
      <c r="H46" s="219"/>
      <c r="I46" s="219"/>
      <c r="J46" s="219"/>
      <c r="K46" s="219"/>
    </row>
  </sheetData>
  <mergeCells count="5">
    <mergeCell ref="A1:K1"/>
    <mergeCell ref="A2:K2"/>
    <mergeCell ref="I3:K3"/>
    <mergeCell ref="F4:K4"/>
    <mergeCell ref="F5:H5"/>
  </mergeCells>
  <pageMargins left="0.7" right="0.7" top="0.75" bottom="0.75" header="0.3" footer="0.3"/>
  <pageSetup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SheetLayoutView="100" workbookViewId="0">
      <selection sqref="A1:K1"/>
    </sheetView>
  </sheetViews>
  <sheetFormatPr defaultColWidth="11" defaultRowHeight="17.100000000000001" customHeight="1"/>
  <cols>
    <col min="1" max="1" width="46.7109375" style="263" bestFit="1" customWidth="1"/>
    <col min="2" max="2" width="12" style="263" bestFit="1" customWidth="1"/>
    <col min="3" max="3" width="12.42578125" style="263" bestFit="1" customWidth="1"/>
    <col min="4" max="4" width="12" style="263" customWidth="1"/>
    <col min="5" max="5" width="12.42578125" style="263" bestFit="1" customWidth="1"/>
    <col min="6" max="6" width="11" style="263" bestFit="1" customWidth="1"/>
    <col min="7" max="7" width="2.42578125" style="263" bestFit="1" customWidth="1"/>
    <col min="8" max="8" width="10.85546875" style="263" bestFit="1" customWidth="1"/>
    <col min="9" max="9" width="10.7109375" style="263" customWidth="1"/>
    <col min="10" max="10" width="2.140625" style="263" customWidth="1"/>
    <col min="11" max="11" width="8.7109375" style="263" bestFit="1" customWidth="1"/>
    <col min="12" max="256" width="11" style="194"/>
    <col min="257" max="257" width="46.7109375" style="194" bestFit="1" customWidth="1"/>
    <col min="258" max="258" width="12" style="194" bestFit="1" customWidth="1"/>
    <col min="259" max="259" width="12.42578125" style="194" bestFit="1" customWidth="1"/>
    <col min="260" max="260" width="12" style="194" customWidth="1"/>
    <col min="261" max="261" width="12.42578125" style="194" bestFit="1" customWidth="1"/>
    <col min="262" max="262" width="11" style="194" bestFit="1" customWidth="1"/>
    <col min="263" max="263" width="2.42578125" style="194" bestFit="1" customWidth="1"/>
    <col min="264" max="264" width="10.85546875" style="194" bestFit="1" customWidth="1"/>
    <col min="265" max="265" width="10.7109375" style="194" customWidth="1"/>
    <col min="266" max="266" width="2.140625" style="194" customWidth="1"/>
    <col min="267" max="267" width="8.7109375" style="194" bestFit="1" customWidth="1"/>
    <col min="268" max="512" width="11" style="194"/>
    <col min="513" max="513" width="46.7109375" style="194" bestFit="1" customWidth="1"/>
    <col min="514" max="514" width="12" style="194" bestFit="1" customWidth="1"/>
    <col min="515" max="515" width="12.42578125" style="194" bestFit="1" customWidth="1"/>
    <col min="516" max="516" width="12" style="194" customWidth="1"/>
    <col min="517" max="517" width="12.42578125" style="194" bestFit="1" customWidth="1"/>
    <col min="518" max="518" width="11" style="194" bestFit="1" customWidth="1"/>
    <col min="519" max="519" width="2.42578125" style="194" bestFit="1" customWidth="1"/>
    <col min="520" max="520" width="10.85546875" style="194" bestFit="1" customWidth="1"/>
    <col min="521" max="521" width="10.7109375" style="194" customWidth="1"/>
    <col min="522" max="522" width="2.140625" style="194" customWidth="1"/>
    <col min="523" max="523" width="8.7109375" style="194" bestFit="1" customWidth="1"/>
    <col min="524" max="768" width="11" style="194"/>
    <col min="769" max="769" width="46.7109375" style="194" bestFit="1" customWidth="1"/>
    <col min="770" max="770" width="12" style="194" bestFit="1" customWidth="1"/>
    <col min="771" max="771" width="12.42578125" style="194" bestFit="1" customWidth="1"/>
    <col min="772" max="772" width="12" style="194" customWidth="1"/>
    <col min="773" max="773" width="12.42578125" style="194" bestFit="1" customWidth="1"/>
    <col min="774" max="774" width="11" style="194" bestFit="1" customWidth="1"/>
    <col min="775" max="775" width="2.42578125" style="194" bestFit="1" customWidth="1"/>
    <col min="776" max="776" width="10.85546875" style="194" bestFit="1" customWidth="1"/>
    <col min="777" max="777" width="10.7109375" style="194" customWidth="1"/>
    <col min="778" max="778" width="2.140625" style="194" customWidth="1"/>
    <col min="779" max="779" width="8.7109375" style="194" bestFit="1" customWidth="1"/>
    <col min="780" max="1024" width="11" style="194"/>
    <col min="1025" max="1025" width="46.7109375" style="194" bestFit="1" customWidth="1"/>
    <col min="1026" max="1026" width="12" style="194" bestFit="1" customWidth="1"/>
    <col min="1027" max="1027" width="12.42578125" style="194" bestFit="1" customWidth="1"/>
    <col min="1028" max="1028" width="12" style="194" customWidth="1"/>
    <col min="1029" max="1029" width="12.42578125" style="194" bestFit="1" customWidth="1"/>
    <col min="1030" max="1030" width="11" style="194" bestFit="1" customWidth="1"/>
    <col min="1031" max="1031" width="2.42578125" style="194" bestFit="1" customWidth="1"/>
    <col min="1032" max="1032" width="10.85546875" style="194" bestFit="1" customWidth="1"/>
    <col min="1033" max="1033" width="10.7109375" style="194" customWidth="1"/>
    <col min="1034" max="1034" width="2.140625" style="194" customWidth="1"/>
    <col min="1035" max="1035" width="8.7109375" style="194" bestFit="1" customWidth="1"/>
    <col min="1036" max="1280" width="11" style="194"/>
    <col min="1281" max="1281" width="46.7109375" style="194" bestFit="1" customWidth="1"/>
    <col min="1282" max="1282" width="12" style="194" bestFit="1" customWidth="1"/>
    <col min="1283" max="1283" width="12.42578125" style="194" bestFit="1" customWidth="1"/>
    <col min="1284" max="1284" width="12" style="194" customWidth="1"/>
    <col min="1285" max="1285" width="12.42578125" style="194" bestFit="1" customWidth="1"/>
    <col min="1286" max="1286" width="11" style="194" bestFit="1" customWidth="1"/>
    <col min="1287" max="1287" width="2.42578125" style="194" bestFit="1" customWidth="1"/>
    <col min="1288" max="1288" width="10.85546875" style="194" bestFit="1" customWidth="1"/>
    <col min="1289" max="1289" width="10.7109375" style="194" customWidth="1"/>
    <col min="1290" max="1290" width="2.140625" style="194" customWidth="1"/>
    <col min="1291" max="1291" width="8.7109375" style="194" bestFit="1" customWidth="1"/>
    <col min="1292" max="1536" width="11" style="194"/>
    <col min="1537" max="1537" width="46.7109375" style="194" bestFit="1" customWidth="1"/>
    <col min="1538" max="1538" width="12" style="194" bestFit="1" customWidth="1"/>
    <col min="1539" max="1539" width="12.42578125" style="194" bestFit="1" customWidth="1"/>
    <col min="1540" max="1540" width="12" style="194" customWidth="1"/>
    <col min="1541" max="1541" width="12.42578125" style="194" bestFit="1" customWidth="1"/>
    <col min="1542" max="1542" width="11" style="194" bestFit="1" customWidth="1"/>
    <col min="1543" max="1543" width="2.42578125" style="194" bestFit="1" customWidth="1"/>
    <col min="1544" max="1544" width="10.85546875" style="194" bestFit="1" customWidth="1"/>
    <col min="1545" max="1545" width="10.7109375" style="194" customWidth="1"/>
    <col min="1546" max="1546" width="2.140625" style="194" customWidth="1"/>
    <col min="1547" max="1547" width="8.7109375" style="194" bestFit="1" customWidth="1"/>
    <col min="1548" max="1792" width="11" style="194"/>
    <col min="1793" max="1793" width="46.7109375" style="194" bestFit="1" customWidth="1"/>
    <col min="1794" max="1794" width="12" style="194" bestFit="1" customWidth="1"/>
    <col min="1795" max="1795" width="12.42578125" style="194" bestFit="1" customWidth="1"/>
    <col min="1796" max="1796" width="12" style="194" customWidth="1"/>
    <col min="1797" max="1797" width="12.42578125" style="194" bestFit="1" customWidth="1"/>
    <col min="1798" max="1798" width="11" style="194" bestFit="1" customWidth="1"/>
    <col min="1799" max="1799" width="2.42578125" style="194" bestFit="1" customWidth="1"/>
    <col min="1800" max="1800" width="10.85546875" style="194" bestFit="1" customWidth="1"/>
    <col min="1801" max="1801" width="10.7109375" style="194" customWidth="1"/>
    <col min="1802" max="1802" width="2.140625" style="194" customWidth="1"/>
    <col min="1803" max="1803" width="8.7109375" style="194" bestFit="1" customWidth="1"/>
    <col min="1804" max="2048" width="11" style="194"/>
    <col min="2049" max="2049" width="46.7109375" style="194" bestFit="1" customWidth="1"/>
    <col min="2050" max="2050" width="12" style="194" bestFit="1" customWidth="1"/>
    <col min="2051" max="2051" width="12.42578125" style="194" bestFit="1" customWidth="1"/>
    <col min="2052" max="2052" width="12" style="194" customWidth="1"/>
    <col min="2053" max="2053" width="12.42578125" style="194" bestFit="1" customWidth="1"/>
    <col min="2054" max="2054" width="11" style="194" bestFit="1" customWidth="1"/>
    <col min="2055" max="2055" width="2.42578125" style="194" bestFit="1" customWidth="1"/>
    <col min="2056" max="2056" width="10.85546875" style="194" bestFit="1" customWidth="1"/>
    <col min="2057" max="2057" width="10.7109375" style="194" customWidth="1"/>
    <col min="2058" max="2058" width="2.140625" style="194" customWidth="1"/>
    <col min="2059" max="2059" width="8.7109375" style="194" bestFit="1" customWidth="1"/>
    <col min="2060" max="2304" width="11" style="194"/>
    <col min="2305" max="2305" width="46.7109375" style="194" bestFit="1" customWidth="1"/>
    <col min="2306" max="2306" width="12" style="194" bestFit="1" customWidth="1"/>
    <col min="2307" max="2307" width="12.42578125" style="194" bestFit="1" customWidth="1"/>
    <col min="2308" max="2308" width="12" style="194" customWidth="1"/>
    <col min="2309" max="2309" width="12.42578125" style="194" bestFit="1" customWidth="1"/>
    <col min="2310" max="2310" width="11" style="194" bestFit="1" customWidth="1"/>
    <col min="2311" max="2311" width="2.42578125" style="194" bestFit="1" customWidth="1"/>
    <col min="2312" max="2312" width="10.85546875" style="194" bestFit="1" customWidth="1"/>
    <col min="2313" max="2313" width="10.7109375" style="194" customWidth="1"/>
    <col min="2314" max="2314" width="2.140625" style="194" customWidth="1"/>
    <col min="2315" max="2315" width="8.7109375" style="194" bestFit="1" customWidth="1"/>
    <col min="2316" max="2560" width="11" style="194"/>
    <col min="2561" max="2561" width="46.7109375" style="194" bestFit="1" customWidth="1"/>
    <col min="2562" max="2562" width="12" style="194" bestFit="1" customWidth="1"/>
    <col min="2563" max="2563" width="12.42578125" style="194" bestFit="1" customWidth="1"/>
    <col min="2564" max="2564" width="12" style="194" customWidth="1"/>
    <col min="2565" max="2565" width="12.42578125" style="194" bestFit="1" customWidth="1"/>
    <col min="2566" max="2566" width="11" style="194" bestFit="1" customWidth="1"/>
    <col min="2567" max="2567" width="2.42578125" style="194" bestFit="1" customWidth="1"/>
    <col min="2568" max="2568" width="10.85546875" style="194" bestFit="1" customWidth="1"/>
    <col min="2569" max="2569" width="10.7109375" style="194" customWidth="1"/>
    <col min="2570" max="2570" width="2.140625" style="194" customWidth="1"/>
    <col min="2571" max="2571" width="8.7109375" style="194" bestFit="1" customWidth="1"/>
    <col min="2572" max="2816" width="11" style="194"/>
    <col min="2817" max="2817" width="46.7109375" style="194" bestFit="1" customWidth="1"/>
    <col min="2818" max="2818" width="12" style="194" bestFit="1" customWidth="1"/>
    <col min="2819" max="2819" width="12.42578125" style="194" bestFit="1" customWidth="1"/>
    <col min="2820" max="2820" width="12" style="194" customWidth="1"/>
    <col min="2821" max="2821" width="12.42578125" style="194" bestFit="1" customWidth="1"/>
    <col min="2822" max="2822" width="11" style="194" bestFit="1" customWidth="1"/>
    <col min="2823" max="2823" width="2.42578125" style="194" bestFit="1" customWidth="1"/>
    <col min="2824" max="2824" width="10.85546875" style="194" bestFit="1" customWidth="1"/>
    <col min="2825" max="2825" width="10.7109375" style="194" customWidth="1"/>
    <col min="2826" max="2826" width="2.140625" style="194" customWidth="1"/>
    <col min="2827" max="2827" width="8.7109375" style="194" bestFit="1" customWidth="1"/>
    <col min="2828" max="3072" width="11" style="194"/>
    <col min="3073" max="3073" width="46.7109375" style="194" bestFit="1" customWidth="1"/>
    <col min="3074" max="3074" width="12" style="194" bestFit="1" customWidth="1"/>
    <col min="3075" max="3075" width="12.42578125" style="194" bestFit="1" customWidth="1"/>
    <col min="3076" max="3076" width="12" style="194" customWidth="1"/>
    <col min="3077" max="3077" width="12.42578125" style="194" bestFit="1" customWidth="1"/>
    <col min="3078" max="3078" width="11" style="194" bestFit="1" customWidth="1"/>
    <col min="3079" max="3079" width="2.42578125" style="194" bestFit="1" customWidth="1"/>
    <col min="3080" max="3080" width="10.85546875" style="194" bestFit="1" customWidth="1"/>
    <col min="3081" max="3081" width="10.7109375" style="194" customWidth="1"/>
    <col min="3082" max="3082" width="2.140625" style="194" customWidth="1"/>
    <col min="3083" max="3083" width="8.7109375" style="194" bestFit="1" customWidth="1"/>
    <col min="3084" max="3328" width="11" style="194"/>
    <col min="3329" max="3329" width="46.7109375" style="194" bestFit="1" customWidth="1"/>
    <col min="3330" max="3330" width="12" style="194" bestFit="1" customWidth="1"/>
    <col min="3331" max="3331" width="12.42578125" style="194" bestFit="1" customWidth="1"/>
    <col min="3332" max="3332" width="12" style="194" customWidth="1"/>
    <col min="3333" max="3333" width="12.42578125" style="194" bestFit="1" customWidth="1"/>
    <col min="3334" max="3334" width="11" style="194" bestFit="1" customWidth="1"/>
    <col min="3335" max="3335" width="2.42578125" style="194" bestFit="1" customWidth="1"/>
    <col min="3336" max="3336" width="10.85546875" style="194" bestFit="1" customWidth="1"/>
    <col min="3337" max="3337" width="10.7109375" style="194" customWidth="1"/>
    <col min="3338" max="3338" width="2.140625" style="194" customWidth="1"/>
    <col min="3339" max="3339" width="8.7109375" style="194" bestFit="1" customWidth="1"/>
    <col min="3340" max="3584" width="11" style="194"/>
    <col min="3585" max="3585" width="46.7109375" style="194" bestFit="1" customWidth="1"/>
    <col min="3586" max="3586" width="12" style="194" bestFit="1" customWidth="1"/>
    <col min="3587" max="3587" width="12.42578125" style="194" bestFit="1" customWidth="1"/>
    <col min="3588" max="3588" width="12" style="194" customWidth="1"/>
    <col min="3589" max="3589" width="12.42578125" style="194" bestFit="1" customWidth="1"/>
    <col min="3590" max="3590" width="11" style="194" bestFit="1" customWidth="1"/>
    <col min="3591" max="3591" width="2.42578125" style="194" bestFit="1" customWidth="1"/>
    <col min="3592" max="3592" width="10.85546875" style="194" bestFit="1" customWidth="1"/>
    <col min="3593" max="3593" width="10.7109375" style="194" customWidth="1"/>
    <col min="3594" max="3594" width="2.140625" style="194" customWidth="1"/>
    <col min="3595" max="3595" width="8.7109375" style="194" bestFit="1" customWidth="1"/>
    <col min="3596" max="3840" width="11" style="194"/>
    <col min="3841" max="3841" width="46.7109375" style="194" bestFit="1" customWidth="1"/>
    <col min="3842" max="3842" width="12" style="194" bestFit="1" customWidth="1"/>
    <col min="3843" max="3843" width="12.42578125" style="194" bestFit="1" customWidth="1"/>
    <col min="3844" max="3844" width="12" style="194" customWidth="1"/>
    <col min="3845" max="3845" width="12.42578125" style="194" bestFit="1" customWidth="1"/>
    <col min="3846" max="3846" width="11" style="194" bestFit="1" customWidth="1"/>
    <col min="3847" max="3847" width="2.42578125" style="194" bestFit="1" customWidth="1"/>
    <col min="3848" max="3848" width="10.85546875" style="194" bestFit="1" customWidth="1"/>
    <col min="3849" max="3849" width="10.7109375" style="194" customWidth="1"/>
    <col min="3850" max="3850" width="2.140625" style="194" customWidth="1"/>
    <col min="3851" max="3851" width="8.7109375" style="194" bestFit="1" customWidth="1"/>
    <col min="3852" max="4096" width="11" style="194"/>
    <col min="4097" max="4097" width="46.7109375" style="194" bestFit="1" customWidth="1"/>
    <col min="4098" max="4098" width="12" style="194" bestFit="1" customWidth="1"/>
    <col min="4099" max="4099" width="12.42578125" style="194" bestFit="1" customWidth="1"/>
    <col min="4100" max="4100" width="12" style="194" customWidth="1"/>
    <col min="4101" max="4101" width="12.42578125" style="194" bestFit="1" customWidth="1"/>
    <col min="4102" max="4102" width="11" style="194" bestFit="1" customWidth="1"/>
    <col min="4103" max="4103" width="2.42578125" style="194" bestFit="1" customWidth="1"/>
    <col min="4104" max="4104" width="10.85546875" style="194" bestFit="1" customWidth="1"/>
    <col min="4105" max="4105" width="10.7109375" style="194" customWidth="1"/>
    <col min="4106" max="4106" width="2.140625" style="194" customWidth="1"/>
    <col min="4107" max="4107" width="8.7109375" style="194" bestFit="1" customWidth="1"/>
    <col min="4108" max="4352" width="11" style="194"/>
    <col min="4353" max="4353" width="46.7109375" style="194" bestFit="1" customWidth="1"/>
    <col min="4354" max="4354" width="12" style="194" bestFit="1" customWidth="1"/>
    <col min="4355" max="4355" width="12.42578125" style="194" bestFit="1" customWidth="1"/>
    <col min="4356" max="4356" width="12" style="194" customWidth="1"/>
    <col min="4357" max="4357" width="12.42578125" style="194" bestFit="1" customWidth="1"/>
    <col min="4358" max="4358" width="11" style="194" bestFit="1" customWidth="1"/>
    <col min="4359" max="4359" width="2.42578125" style="194" bestFit="1" customWidth="1"/>
    <col min="4360" max="4360" width="10.85546875" style="194" bestFit="1" customWidth="1"/>
    <col min="4361" max="4361" width="10.7109375" style="194" customWidth="1"/>
    <col min="4362" max="4362" width="2.140625" style="194" customWidth="1"/>
    <col min="4363" max="4363" width="8.7109375" style="194" bestFit="1" customWidth="1"/>
    <col min="4364" max="4608" width="11" style="194"/>
    <col min="4609" max="4609" width="46.7109375" style="194" bestFit="1" customWidth="1"/>
    <col min="4610" max="4610" width="12" style="194" bestFit="1" customWidth="1"/>
    <col min="4611" max="4611" width="12.42578125" style="194" bestFit="1" customWidth="1"/>
    <col min="4612" max="4612" width="12" style="194" customWidth="1"/>
    <col min="4613" max="4613" width="12.42578125" style="194" bestFit="1" customWidth="1"/>
    <col min="4614" max="4614" width="11" style="194" bestFit="1" customWidth="1"/>
    <col min="4615" max="4615" width="2.42578125" style="194" bestFit="1" customWidth="1"/>
    <col min="4616" max="4616" width="10.85546875" style="194" bestFit="1" customWidth="1"/>
    <col min="4617" max="4617" width="10.7109375" style="194" customWidth="1"/>
    <col min="4618" max="4618" width="2.140625" style="194" customWidth="1"/>
    <col min="4619" max="4619" width="8.7109375" style="194" bestFit="1" customWidth="1"/>
    <col min="4620" max="4864" width="11" style="194"/>
    <col min="4865" max="4865" width="46.7109375" style="194" bestFit="1" customWidth="1"/>
    <col min="4866" max="4866" width="12" style="194" bestFit="1" customWidth="1"/>
    <col min="4867" max="4867" width="12.42578125" style="194" bestFit="1" customWidth="1"/>
    <col min="4868" max="4868" width="12" style="194" customWidth="1"/>
    <col min="4869" max="4869" width="12.42578125" style="194" bestFit="1" customWidth="1"/>
    <col min="4870" max="4870" width="11" style="194" bestFit="1" customWidth="1"/>
    <col min="4871" max="4871" width="2.42578125" style="194" bestFit="1" customWidth="1"/>
    <col min="4872" max="4872" width="10.85546875" style="194" bestFit="1" customWidth="1"/>
    <col min="4873" max="4873" width="10.7109375" style="194" customWidth="1"/>
    <col min="4874" max="4874" width="2.140625" style="194" customWidth="1"/>
    <col min="4875" max="4875" width="8.7109375" style="194" bestFit="1" customWidth="1"/>
    <col min="4876" max="5120" width="11" style="194"/>
    <col min="5121" max="5121" width="46.7109375" style="194" bestFit="1" customWidth="1"/>
    <col min="5122" max="5122" width="12" style="194" bestFit="1" customWidth="1"/>
    <col min="5123" max="5123" width="12.42578125" style="194" bestFit="1" customWidth="1"/>
    <col min="5124" max="5124" width="12" style="194" customWidth="1"/>
    <col min="5125" max="5125" width="12.42578125" style="194" bestFit="1" customWidth="1"/>
    <col min="5126" max="5126" width="11" style="194" bestFit="1" customWidth="1"/>
    <col min="5127" max="5127" width="2.42578125" style="194" bestFit="1" customWidth="1"/>
    <col min="5128" max="5128" width="10.85546875" style="194" bestFit="1" customWidth="1"/>
    <col min="5129" max="5129" width="10.7109375" style="194" customWidth="1"/>
    <col min="5130" max="5130" width="2.140625" style="194" customWidth="1"/>
    <col min="5131" max="5131" width="8.7109375" style="194" bestFit="1" customWidth="1"/>
    <col min="5132" max="5376" width="11" style="194"/>
    <col min="5377" max="5377" width="46.7109375" style="194" bestFit="1" customWidth="1"/>
    <col min="5378" max="5378" width="12" style="194" bestFit="1" customWidth="1"/>
    <col min="5379" max="5379" width="12.42578125" style="194" bestFit="1" customWidth="1"/>
    <col min="5380" max="5380" width="12" style="194" customWidth="1"/>
    <col min="5381" max="5381" width="12.42578125" style="194" bestFit="1" customWidth="1"/>
    <col min="5382" max="5382" width="11" style="194" bestFit="1" customWidth="1"/>
    <col min="5383" max="5383" width="2.42578125" style="194" bestFit="1" customWidth="1"/>
    <col min="5384" max="5384" width="10.85546875" style="194" bestFit="1" customWidth="1"/>
    <col min="5385" max="5385" width="10.7109375" style="194" customWidth="1"/>
    <col min="5386" max="5386" width="2.140625" style="194" customWidth="1"/>
    <col min="5387" max="5387" width="8.7109375" style="194" bestFit="1" customWidth="1"/>
    <col min="5388" max="5632" width="11" style="194"/>
    <col min="5633" max="5633" width="46.7109375" style="194" bestFit="1" customWidth="1"/>
    <col min="5634" max="5634" width="12" style="194" bestFit="1" customWidth="1"/>
    <col min="5635" max="5635" width="12.42578125" style="194" bestFit="1" customWidth="1"/>
    <col min="5636" max="5636" width="12" style="194" customWidth="1"/>
    <col min="5637" max="5637" width="12.42578125" style="194" bestFit="1" customWidth="1"/>
    <col min="5638" max="5638" width="11" style="194" bestFit="1" customWidth="1"/>
    <col min="5639" max="5639" width="2.42578125" style="194" bestFit="1" customWidth="1"/>
    <col min="5640" max="5640" width="10.85546875" style="194" bestFit="1" customWidth="1"/>
    <col min="5641" max="5641" width="10.7109375" style="194" customWidth="1"/>
    <col min="5642" max="5642" width="2.140625" style="194" customWidth="1"/>
    <col min="5643" max="5643" width="8.7109375" style="194" bestFit="1" customWidth="1"/>
    <col min="5644" max="5888" width="11" style="194"/>
    <col min="5889" max="5889" width="46.7109375" style="194" bestFit="1" customWidth="1"/>
    <col min="5890" max="5890" width="12" style="194" bestFit="1" customWidth="1"/>
    <col min="5891" max="5891" width="12.42578125" style="194" bestFit="1" customWidth="1"/>
    <col min="5892" max="5892" width="12" style="194" customWidth="1"/>
    <col min="5893" max="5893" width="12.42578125" style="194" bestFit="1" customWidth="1"/>
    <col min="5894" max="5894" width="11" style="194" bestFit="1" customWidth="1"/>
    <col min="5895" max="5895" width="2.42578125" style="194" bestFit="1" customWidth="1"/>
    <col min="5896" max="5896" width="10.85546875" style="194" bestFit="1" customWidth="1"/>
    <col min="5897" max="5897" width="10.7109375" style="194" customWidth="1"/>
    <col min="5898" max="5898" width="2.140625" style="194" customWidth="1"/>
    <col min="5899" max="5899" width="8.7109375" style="194" bestFit="1" customWidth="1"/>
    <col min="5900" max="6144" width="11" style="194"/>
    <col min="6145" max="6145" width="46.7109375" style="194" bestFit="1" customWidth="1"/>
    <col min="6146" max="6146" width="12" style="194" bestFit="1" customWidth="1"/>
    <col min="6147" max="6147" width="12.42578125" style="194" bestFit="1" customWidth="1"/>
    <col min="6148" max="6148" width="12" style="194" customWidth="1"/>
    <col min="6149" max="6149" width="12.42578125" style="194" bestFit="1" customWidth="1"/>
    <col min="6150" max="6150" width="11" style="194" bestFit="1" customWidth="1"/>
    <col min="6151" max="6151" width="2.42578125" style="194" bestFit="1" customWidth="1"/>
    <col min="6152" max="6152" width="10.85546875" style="194" bestFit="1" customWidth="1"/>
    <col min="6153" max="6153" width="10.7109375" style="194" customWidth="1"/>
    <col min="6154" max="6154" width="2.140625" style="194" customWidth="1"/>
    <col min="6155" max="6155" width="8.7109375" style="194" bestFit="1" customWidth="1"/>
    <col min="6156" max="6400" width="11" style="194"/>
    <col min="6401" max="6401" width="46.7109375" style="194" bestFit="1" customWidth="1"/>
    <col min="6402" max="6402" width="12" style="194" bestFit="1" customWidth="1"/>
    <col min="6403" max="6403" width="12.42578125" style="194" bestFit="1" customWidth="1"/>
    <col min="6404" max="6404" width="12" style="194" customWidth="1"/>
    <col min="6405" max="6405" width="12.42578125" style="194" bestFit="1" customWidth="1"/>
    <col min="6406" max="6406" width="11" style="194" bestFit="1" customWidth="1"/>
    <col min="6407" max="6407" width="2.42578125" style="194" bestFit="1" customWidth="1"/>
    <col min="6408" max="6408" width="10.85546875" style="194" bestFit="1" customWidth="1"/>
    <col min="6409" max="6409" width="10.7109375" style="194" customWidth="1"/>
    <col min="6410" max="6410" width="2.140625" style="194" customWidth="1"/>
    <col min="6411" max="6411" width="8.7109375" style="194" bestFit="1" customWidth="1"/>
    <col min="6412" max="6656" width="11" style="194"/>
    <col min="6657" max="6657" width="46.7109375" style="194" bestFit="1" customWidth="1"/>
    <col min="6658" max="6658" width="12" style="194" bestFit="1" customWidth="1"/>
    <col min="6659" max="6659" width="12.42578125" style="194" bestFit="1" customWidth="1"/>
    <col min="6660" max="6660" width="12" style="194" customWidth="1"/>
    <col min="6661" max="6661" width="12.42578125" style="194" bestFit="1" customWidth="1"/>
    <col min="6662" max="6662" width="11" style="194" bestFit="1" customWidth="1"/>
    <col min="6663" max="6663" width="2.42578125" style="194" bestFit="1" customWidth="1"/>
    <col min="6664" max="6664" width="10.85546875" style="194" bestFit="1" customWidth="1"/>
    <col min="6665" max="6665" width="10.7109375" style="194" customWidth="1"/>
    <col min="6666" max="6666" width="2.140625" style="194" customWidth="1"/>
    <col min="6667" max="6667" width="8.7109375" style="194" bestFit="1" customWidth="1"/>
    <col min="6668" max="6912" width="11" style="194"/>
    <col min="6913" max="6913" width="46.7109375" style="194" bestFit="1" customWidth="1"/>
    <col min="6914" max="6914" width="12" style="194" bestFit="1" customWidth="1"/>
    <col min="6915" max="6915" width="12.42578125" style="194" bestFit="1" customWidth="1"/>
    <col min="6916" max="6916" width="12" style="194" customWidth="1"/>
    <col min="6917" max="6917" width="12.42578125" style="194" bestFit="1" customWidth="1"/>
    <col min="6918" max="6918" width="11" style="194" bestFit="1" customWidth="1"/>
    <col min="6919" max="6919" width="2.42578125" style="194" bestFit="1" customWidth="1"/>
    <col min="6920" max="6920" width="10.85546875" style="194" bestFit="1" customWidth="1"/>
    <col min="6921" max="6921" width="10.7109375" style="194" customWidth="1"/>
    <col min="6922" max="6922" width="2.140625" style="194" customWidth="1"/>
    <col min="6923" max="6923" width="8.7109375" style="194" bestFit="1" customWidth="1"/>
    <col min="6924" max="7168" width="11" style="194"/>
    <col min="7169" max="7169" width="46.7109375" style="194" bestFit="1" customWidth="1"/>
    <col min="7170" max="7170" width="12" style="194" bestFit="1" customWidth="1"/>
    <col min="7171" max="7171" width="12.42578125" style="194" bestFit="1" customWidth="1"/>
    <col min="7172" max="7172" width="12" style="194" customWidth="1"/>
    <col min="7173" max="7173" width="12.42578125" style="194" bestFit="1" customWidth="1"/>
    <col min="7174" max="7174" width="11" style="194" bestFit="1" customWidth="1"/>
    <col min="7175" max="7175" width="2.42578125" style="194" bestFit="1" customWidth="1"/>
    <col min="7176" max="7176" width="10.85546875" style="194" bestFit="1" customWidth="1"/>
    <col min="7177" max="7177" width="10.7109375" style="194" customWidth="1"/>
    <col min="7178" max="7178" width="2.140625" style="194" customWidth="1"/>
    <col min="7179" max="7179" width="8.7109375" style="194" bestFit="1" customWidth="1"/>
    <col min="7180" max="7424" width="11" style="194"/>
    <col min="7425" max="7425" width="46.7109375" style="194" bestFit="1" customWidth="1"/>
    <col min="7426" max="7426" width="12" style="194" bestFit="1" customWidth="1"/>
    <col min="7427" max="7427" width="12.42578125" style="194" bestFit="1" customWidth="1"/>
    <col min="7428" max="7428" width="12" style="194" customWidth="1"/>
    <col min="7429" max="7429" width="12.42578125" style="194" bestFit="1" customWidth="1"/>
    <col min="7430" max="7430" width="11" style="194" bestFit="1" customWidth="1"/>
    <col min="7431" max="7431" width="2.42578125" style="194" bestFit="1" customWidth="1"/>
    <col min="7432" max="7432" width="10.85546875" style="194" bestFit="1" customWidth="1"/>
    <col min="7433" max="7433" width="10.7109375" style="194" customWidth="1"/>
    <col min="7434" max="7434" width="2.140625" style="194" customWidth="1"/>
    <col min="7435" max="7435" width="8.7109375" style="194" bestFit="1" customWidth="1"/>
    <col min="7436" max="7680" width="11" style="194"/>
    <col min="7681" max="7681" width="46.7109375" style="194" bestFit="1" customWidth="1"/>
    <col min="7682" max="7682" width="12" style="194" bestFit="1" customWidth="1"/>
    <col min="7683" max="7683" width="12.42578125" style="194" bestFit="1" customWidth="1"/>
    <col min="7684" max="7684" width="12" style="194" customWidth="1"/>
    <col min="7685" max="7685" width="12.42578125" style="194" bestFit="1" customWidth="1"/>
    <col min="7686" max="7686" width="11" style="194" bestFit="1" customWidth="1"/>
    <col min="7687" max="7687" width="2.42578125" style="194" bestFit="1" customWidth="1"/>
    <col min="7688" max="7688" width="10.85546875" style="194" bestFit="1" customWidth="1"/>
    <col min="7689" max="7689" width="10.7109375" style="194" customWidth="1"/>
    <col min="7690" max="7690" width="2.140625" style="194" customWidth="1"/>
    <col min="7691" max="7691" width="8.7109375" style="194" bestFit="1" customWidth="1"/>
    <col min="7692" max="7936" width="11" style="194"/>
    <col min="7937" max="7937" width="46.7109375" style="194" bestFit="1" customWidth="1"/>
    <col min="7938" max="7938" width="12" style="194" bestFit="1" customWidth="1"/>
    <col min="7939" max="7939" width="12.42578125" style="194" bestFit="1" customWidth="1"/>
    <col min="7940" max="7940" width="12" style="194" customWidth="1"/>
    <col min="7941" max="7941" width="12.42578125" style="194" bestFit="1" customWidth="1"/>
    <col min="7942" max="7942" width="11" style="194" bestFit="1" customWidth="1"/>
    <col min="7943" max="7943" width="2.42578125" style="194" bestFit="1" customWidth="1"/>
    <col min="7944" max="7944" width="10.85546875" style="194" bestFit="1" customWidth="1"/>
    <col min="7945" max="7945" width="10.7109375" style="194" customWidth="1"/>
    <col min="7946" max="7946" width="2.140625" style="194" customWidth="1"/>
    <col min="7947" max="7947" width="8.7109375" style="194" bestFit="1" customWidth="1"/>
    <col min="7948" max="8192" width="11" style="194"/>
    <col min="8193" max="8193" width="46.7109375" style="194" bestFit="1" customWidth="1"/>
    <col min="8194" max="8194" width="12" style="194" bestFit="1" customWidth="1"/>
    <col min="8195" max="8195" width="12.42578125" style="194" bestFit="1" customWidth="1"/>
    <col min="8196" max="8196" width="12" style="194" customWidth="1"/>
    <col min="8197" max="8197" width="12.42578125" style="194" bestFit="1" customWidth="1"/>
    <col min="8198" max="8198" width="11" style="194" bestFit="1" customWidth="1"/>
    <col min="8199" max="8199" width="2.42578125" style="194" bestFit="1" customWidth="1"/>
    <col min="8200" max="8200" width="10.85546875" style="194" bestFit="1" customWidth="1"/>
    <col min="8201" max="8201" width="10.7109375" style="194" customWidth="1"/>
    <col min="8202" max="8202" width="2.140625" style="194" customWidth="1"/>
    <col min="8203" max="8203" width="8.7109375" style="194" bestFit="1" customWidth="1"/>
    <col min="8204" max="8448" width="11" style="194"/>
    <col min="8449" max="8449" width="46.7109375" style="194" bestFit="1" customWidth="1"/>
    <col min="8450" max="8450" width="12" style="194" bestFit="1" customWidth="1"/>
    <col min="8451" max="8451" width="12.42578125" style="194" bestFit="1" customWidth="1"/>
    <col min="8452" max="8452" width="12" style="194" customWidth="1"/>
    <col min="8453" max="8453" width="12.42578125" style="194" bestFit="1" customWidth="1"/>
    <col min="8454" max="8454" width="11" style="194" bestFit="1" customWidth="1"/>
    <col min="8455" max="8455" width="2.42578125" style="194" bestFit="1" customWidth="1"/>
    <col min="8456" max="8456" width="10.85546875" style="194" bestFit="1" customWidth="1"/>
    <col min="8457" max="8457" width="10.7109375" style="194" customWidth="1"/>
    <col min="8458" max="8458" width="2.140625" style="194" customWidth="1"/>
    <col min="8459" max="8459" width="8.7109375" style="194" bestFit="1" customWidth="1"/>
    <col min="8460" max="8704" width="11" style="194"/>
    <col min="8705" max="8705" width="46.7109375" style="194" bestFit="1" customWidth="1"/>
    <col min="8706" max="8706" width="12" style="194" bestFit="1" customWidth="1"/>
    <col min="8707" max="8707" width="12.42578125" style="194" bestFit="1" customWidth="1"/>
    <col min="8708" max="8708" width="12" style="194" customWidth="1"/>
    <col min="8709" max="8709" width="12.42578125" style="194" bestFit="1" customWidth="1"/>
    <col min="8710" max="8710" width="11" style="194" bestFit="1" customWidth="1"/>
    <col min="8711" max="8711" width="2.42578125" style="194" bestFit="1" customWidth="1"/>
    <col min="8712" max="8712" width="10.85546875" style="194" bestFit="1" customWidth="1"/>
    <col min="8713" max="8713" width="10.7109375" style="194" customWidth="1"/>
    <col min="8714" max="8714" width="2.140625" style="194" customWidth="1"/>
    <col min="8715" max="8715" width="8.7109375" style="194" bestFit="1" customWidth="1"/>
    <col min="8716" max="8960" width="11" style="194"/>
    <col min="8961" max="8961" width="46.7109375" style="194" bestFit="1" customWidth="1"/>
    <col min="8962" max="8962" width="12" style="194" bestFit="1" customWidth="1"/>
    <col min="8963" max="8963" width="12.42578125" style="194" bestFit="1" customWidth="1"/>
    <col min="8964" max="8964" width="12" style="194" customWidth="1"/>
    <col min="8965" max="8965" width="12.42578125" style="194" bestFit="1" customWidth="1"/>
    <col min="8966" max="8966" width="11" style="194" bestFit="1" customWidth="1"/>
    <col min="8967" max="8967" width="2.42578125" style="194" bestFit="1" customWidth="1"/>
    <col min="8968" max="8968" width="10.85546875" style="194" bestFit="1" customWidth="1"/>
    <col min="8969" max="8969" width="10.7109375" style="194" customWidth="1"/>
    <col min="8970" max="8970" width="2.140625" style="194" customWidth="1"/>
    <col min="8971" max="8971" width="8.7109375" style="194" bestFit="1" customWidth="1"/>
    <col min="8972" max="9216" width="11" style="194"/>
    <col min="9217" max="9217" width="46.7109375" style="194" bestFit="1" customWidth="1"/>
    <col min="9218" max="9218" width="12" style="194" bestFit="1" customWidth="1"/>
    <col min="9219" max="9219" width="12.42578125" style="194" bestFit="1" customWidth="1"/>
    <col min="9220" max="9220" width="12" style="194" customWidth="1"/>
    <col min="9221" max="9221" width="12.42578125" style="194" bestFit="1" customWidth="1"/>
    <col min="9222" max="9222" width="11" style="194" bestFit="1" customWidth="1"/>
    <col min="9223" max="9223" width="2.42578125" style="194" bestFit="1" customWidth="1"/>
    <col min="9224" max="9224" width="10.85546875" style="194" bestFit="1" customWidth="1"/>
    <col min="9225" max="9225" width="10.7109375" style="194" customWidth="1"/>
    <col min="9226" max="9226" width="2.140625" style="194" customWidth="1"/>
    <col min="9227" max="9227" width="8.7109375" style="194" bestFit="1" customWidth="1"/>
    <col min="9228" max="9472" width="11" style="194"/>
    <col min="9473" max="9473" width="46.7109375" style="194" bestFit="1" customWidth="1"/>
    <col min="9474" max="9474" width="12" style="194" bestFit="1" customWidth="1"/>
    <col min="9475" max="9475" width="12.42578125" style="194" bestFit="1" customWidth="1"/>
    <col min="9476" max="9476" width="12" style="194" customWidth="1"/>
    <col min="9477" max="9477" width="12.42578125" style="194" bestFit="1" customWidth="1"/>
    <col min="9478" max="9478" width="11" style="194" bestFit="1" customWidth="1"/>
    <col min="9479" max="9479" width="2.42578125" style="194" bestFit="1" customWidth="1"/>
    <col min="9480" max="9480" width="10.85546875" style="194" bestFit="1" customWidth="1"/>
    <col min="9481" max="9481" width="10.7109375" style="194" customWidth="1"/>
    <col min="9482" max="9482" width="2.140625" style="194" customWidth="1"/>
    <col min="9483" max="9483" width="8.7109375" style="194" bestFit="1" customWidth="1"/>
    <col min="9484" max="9728" width="11" style="194"/>
    <col min="9729" max="9729" width="46.7109375" style="194" bestFit="1" customWidth="1"/>
    <col min="9730" max="9730" width="12" style="194" bestFit="1" customWidth="1"/>
    <col min="9731" max="9731" width="12.42578125" style="194" bestFit="1" customWidth="1"/>
    <col min="9732" max="9732" width="12" style="194" customWidth="1"/>
    <col min="9733" max="9733" width="12.42578125" style="194" bestFit="1" customWidth="1"/>
    <col min="9734" max="9734" width="11" style="194" bestFit="1" customWidth="1"/>
    <col min="9735" max="9735" width="2.42578125" style="194" bestFit="1" customWidth="1"/>
    <col min="9736" max="9736" width="10.85546875" style="194" bestFit="1" customWidth="1"/>
    <col min="9737" max="9737" width="10.7109375" style="194" customWidth="1"/>
    <col min="9738" max="9738" width="2.140625" style="194" customWidth="1"/>
    <col min="9739" max="9739" width="8.7109375" style="194" bestFit="1" customWidth="1"/>
    <col min="9740" max="9984" width="11" style="194"/>
    <col min="9985" max="9985" width="46.7109375" style="194" bestFit="1" customWidth="1"/>
    <col min="9986" max="9986" width="12" style="194" bestFit="1" customWidth="1"/>
    <col min="9987" max="9987" width="12.42578125" style="194" bestFit="1" customWidth="1"/>
    <col min="9988" max="9988" width="12" style="194" customWidth="1"/>
    <col min="9989" max="9989" width="12.42578125" style="194" bestFit="1" customWidth="1"/>
    <col min="9990" max="9990" width="11" style="194" bestFit="1" customWidth="1"/>
    <col min="9991" max="9991" width="2.42578125" style="194" bestFit="1" customWidth="1"/>
    <col min="9992" max="9992" width="10.85546875" style="194" bestFit="1" customWidth="1"/>
    <col min="9993" max="9993" width="10.7109375" style="194" customWidth="1"/>
    <col min="9994" max="9994" width="2.140625" style="194" customWidth="1"/>
    <col min="9995" max="9995" width="8.7109375" style="194" bestFit="1" customWidth="1"/>
    <col min="9996" max="10240" width="11" style="194"/>
    <col min="10241" max="10241" width="46.7109375" style="194" bestFit="1" customWidth="1"/>
    <col min="10242" max="10242" width="12" style="194" bestFit="1" customWidth="1"/>
    <col min="10243" max="10243" width="12.42578125" style="194" bestFit="1" customWidth="1"/>
    <col min="10244" max="10244" width="12" style="194" customWidth="1"/>
    <col min="10245" max="10245" width="12.42578125" style="194" bestFit="1" customWidth="1"/>
    <col min="10246" max="10246" width="11" style="194" bestFit="1" customWidth="1"/>
    <col min="10247" max="10247" width="2.42578125" style="194" bestFit="1" customWidth="1"/>
    <col min="10248" max="10248" width="10.85546875" style="194" bestFit="1" customWidth="1"/>
    <col min="10249" max="10249" width="10.7109375" style="194" customWidth="1"/>
    <col min="10250" max="10250" width="2.140625" style="194" customWidth="1"/>
    <col min="10251" max="10251" width="8.7109375" style="194" bestFit="1" customWidth="1"/>
    <col min="10252" max="10496" width="11" style="194"/>
    <col min="10497" max="10497" width="46.7109375" style="194" bestFit="1" customWidth="1"/>
    <col min="10498" max="10498" width="12" style="194" bestFit="1" customWidth="1"/>
    <col min="10499" max="10499" width="12.42578125" style="194" bestFit="1" customWidth="1"/>
    <col min="10500" max="10500" width="12" style="194" customWidth="1"/>
    <col min="10501" max="10501" width="12.42578125" style="194" bestFit="1" customWidth="1"/>
    <col min="10502" max="10502" width="11" style="194" bestFit="1" customWidth="1"/>
    <col min="10503" max="10503" width="2.42578125" style="194" bestFit="1" customWidth="1"/>
    <col min="10504" max="10504" width="10.85546875" style="194" bestFit="1" customWidth="1"/>
    <col min="10505" max="10505" width="10.7109375" style="194" customWidth="1"/>
    <col min="10506" max="10506" width="2.140625" style="194" customWidth="1"/>
    <col min="10507" max="10507" width="8.7109375" style="194" bestFit="1" customWidth="1"/>
    <col min="10508" max="10752" width="11" style="194"/>
    <col min="10753" max="10753" width="46.7109375" style="194" bestFit="1" customWidth="1"/>
    <col min="10754" max="10754" width="12" style="194" bestFit="1" customWidth="1"/>
    <col min="10755" max="10755" width="12.42578125" style="194" bestFit="1" customWidth="1"/>
    <col min="10756" max="10756" width="12" style="194" customWidth="1"/>
    <col min="10757" max="10757" width="12.42578125" style="194" bestFit="1" customWidth="1"/>
    <col min="10758" max="10758" width="11" style="194" bestFit="1" customWidth="1"/>
    <col min="10759" max="10759" width="2.42578125" style="194" bestFit="1" customWidth="1"/>
    <col min="10760" max="10760" width="10.85546875" style="194" bestFit="1" customWidth="1"/>
    <col min="10761" max="10761" width="10.7109375" style="194" customWidth="1"/>
    <col min="10762" max="10762" width="2.140625" style="194" customWidth="1"/>
    <col min="10763" max="10763" width="8.7109375" style="194" bestFit="1" customWidth="1"/>
    <col min="10764" max="11008" width="11" style="194"/>
    <col min="11009" max="11009" width="46.7109375" style="194" bestFit="1" customWidth="1"/>
    <col min="11010" max="11010" width="12" style="194" bestFit="1" customWidth="1"/>
    <col min="11011" max="11011" width="12.42578125" style="194" bestFit="1" customWidth="1"/>
    <col min="11012" max="11012" width="12" style="194" customWidth="1"/>
    <col min="11013" max="11013" width="12.42578125" style="194" bestFit="1" customWidth="1"/>
    <col min="11014" max="11014" width="11" style="194" bestFit="1" customWidth="1"/>
    <col min="11015" max="11015" width="2.42578125" style="194" bestFit="1" customWidth="1"/>
    <col min="11016" max="11016" width="10.85546875" style="194" bestFit="1" customWidth="1"/>
    <col min="11017" max="11017" width="10.7109375" style="194" customWidth="1"/>
    <col min="11018" max="11018" width="2.140625" style="194" customWidth="1"/>
    <col min="11019" max="11019" width="8.7109375" style="194" bestFit="1" customWidth="1"/>
    <col min="11020" max="11264" width="11" style="194"/>
    <col min="11265" max="11265" width="46.7109375" style="194" bestFit="1" customWidth="1"/>
    <col min="11266" max="11266" width="12" style="194" bestFit="1" customWidth="1"/>
    <col min="11267" max="11267" width="12.42578125" style="194" bestFit="1" customWidth="1"/>
    <col min="11268" max="11268" width="12" style="194" customWidth="1"/>
    <col min="11269" max="11269" width="12.42578125" style="194" bestFit="1" customWidth="1"/>
    <col min="11270" max="11270" width="11" style="194" bestFit="1" customWidth="1"/>
    <col min="11271" max="11271" width="2.42578125" style="194" bestFit="1" customWidth="1"/>
    <col min="11272" max="11272" width="10.85546875" style="194" bestFit="1" customWidth="1"/>
    <col min="11273" max="11273" width="10.7109375" style="194" customWidth="1"/>
    <col min="11274" max="11274" width="2.140625" style="194" customWidth="1"/>
    <col min="11275" max="11275" width="8.7109375" style="194" bestFit="1" customWidth="1"/>
    <col min="11276" max="11520" width="11" style="194"/>
    <col min="11521" max="11521" width="46.7109375" style="194" bestFit="1" customWidth="1"/>
    <col min="11522" max="11522" width="12" style="194" bestFit="1" customWidth="1"/>
    <col min="11523" max="11523" width="12.42578125" style="194" bestFit="1" customWidth="1"/>
    <col min="11524" max="11524" width="12" style="194" customWidth="1"/>
    <col min="11525" max="11525" width="12.42578125" style="194" bestFit="1" customWidth="1"/>
    <col min="11526" max="11526" width="11" style="194" bestFit="1" customWidth="1"/>
    <col min="11527" max="11527" width="2.42578125" style="194" bestFit="1" customWidth="1"/>
    <col min="11528" max="11528" width="10.85546875" style="194" bestFit="1" customWidth="1"/>
    <col min="11529" max="11529" width="10.7109375" style="194" customWidth="1"/>
    <col min="11530" max="11530" width="2.140625" style="194" customWidth="1"/>
    <col min="11531" max="11531" width="8.7109375" style="194" bestFit="1" customWidth="1"/>
    <col min="11532" max="11776" width="11" style="194"/>
    <col min="11777" max="11777" width="46.7109375" style="194" bestFit="1" customWidth="1"/>
    <col min="11778" max="11778" width="12" style="194" bestFit="1" customWidth="1"/>
    <col min="11779" max="11779" width="12.42578125" style="194" bestFit="1" customWidth="1"/>
    <col min="11780" max="11780" width="12" style="194" customWidth="1"/>
    <col min="11781" max="11781" width="12.42578125" style="194" bestFit="1" customWidth="1"/>
    <col min="11782" max="11782" width="11" style="194" bestFit="1" customWidth="1"/>
    <col min="11783" max="11783" width="2.42578125" style="194" bestFit="1" customWidth="1"/>
    <col min="11784" max="11784" width="10.85546875" style="194" bestFit="1" customWidth="1"/>
    <col min="11785" max="11785" width="10.7109375" style="194" customWidth="1"/>
    <col min="11786" max="11786" width="2.140625" style="194" customWidth="1"/>
    <col min="11787" max="11787" width="8.7109375" style="194" bestFit="1" customWidth="1"/>
    <col min="11788" max="12032" width="11" style="194"/>
    <col min="12033" max="12033" width="46.7109375" style="194" bestFit="1" customWidth="1"/>
    <col min="12034" max="12034" width="12" style="194" bestFit="1" customWidth="1"/>
    <col min="12035" max="12035" width="12.42578125" style="194" bestFit="1" customWidth="1"/>
    <col min="12036" max="12036" width="12" style="194" customWidth="1"/>
    <col min="12037" max="12037" width="12.42578125" style="194" bestFit="1" customWidth="1"/>
    <col min="12038" max="12038" width="11" style="194" bestFit="1" customWidth="1"/>
    <col min="12039" max="12039" width="2.42578125" style="194" bestFit="1" customWidth="1"/>
    <col min="12040" max="12040" width="10.85546875" style="194" bestFit="1" customWidth="1"/>
    <col min="12041" max="12041" width="10.7109375" style="194" customWidth="1"/>
    <col min="12042" max="12042" width="2.140625" style="194" customWidth="1"/>
    <col min="12043" max="12043" width="8.7109375" style="194" bestFit="1" customWidth="1"/>
    <col min="12044" max="12288" width="11" style="194"/>
    <col min="12289" max="12289" width="46.7109375" style="194" bestFit="1" customWidth="1"/>
    <col min="12290" max="12290" width="12" style="194" bestFit="1" customWidth="1"/>
    <col min="12291" max="12291" width="12.42578125" style="194" bestFit="1" customWidth="1"/>
    <col min="12292" max="12292" width="12" style="194" customWidth="1"/>
    <col min="12293" max="12293" width="12.42578125" style="194" bestFit="1" customWidth="1"/>
    <col min="12294" max="12294" width="11" style="194" bestFit="1" customWidth="1"/>
    <col min="12295" max="12295" width="2.42578125" style="194" bestFit="1" customWidth="1"/>
    <col min="12296" max="12296" width="10.85546875" style="194" bestFit="1" customWidth="1"/>
    <col min="12297" max="12297" width="10.7109375" style="194" customWidth="1"/>
    <col min="12298" max="12298" width="2.140625" style="194" customWidth="1"/>
    <col min="12299" max="12299" width="8.7109375" style="194" bestFit="1" customWidth="1"/>
    <col min="12300" max="12544" width="11" style="194"/>
    <col min="12545" max="12545" width="46.7109375" style="194" bestFit="1" customWidth="1"/>
    <col min="12546" max="12546" width="12" style="194" bestFit="1" customWidth="1"/>
    <col min="12547" max="12547" width="12.42578125" style="194" bestFit="1" customWidth="1"/>
    <col min="12548" max="12548" width="12" style="194" customWidth="1"/>
    <col min="12549" max="12549" width="12.42578125" style="194" bestFit="1" customWidth="1"/>
    <col min="12550" max="12550" width="11" style="194" bestFit="1" customWidth="1"/>
    <col min="12551" max="12551" width="2.42578125" style="194" bestFit="1" customWidth="1"/>
    <col min="12552" max="12552" width="10.85546875" style="194" bestFit="1" customWidth="1"/>
    <col min="12553" max="12553" width="10.7109375" style="194" customWidth="1"/>
    <col min="12554" max="12554" width="2.140625" style="194" customWidth="1"/>
    <col min="12555" max="12555" width="8.7109375" style="194" bestFit="1" customWidth="1"/>
    <col min="12556" max="12800" width="11" style="194"/>
    <col min="12801" max="12801" width="46.7109375" style="194" bestFit="1" customWidth="1"/>
    <col min="12802" max="12802" width="12" style="194" bestFit="1" customWidth="1"/>
    <col min="12803" max="12803" width="12.42578125" style="194" bestFit="1" customWidth="1"/>
    <col min="12804" max="12804" width="12" style="194" customWidth="1"/>
    <col min="12805" max="12805" width="12.42578125" style="194" bestFit="1" customWidth="1"/>
    <col min="12806" max="12806" width="11" style="194" bestFit="1" customWidth="1"/>
    <col min="12807" max="12807" width="2.42578125" style="194" bestFit="1" customWidth="1"/>
    <col min="12808" max="12808" width="10.85546875" style="194" bestFit="1" customWidth="1"/>
    <col min="12809" max="12809" width="10.7109375" style="194" customWidth="1"/>
    <col min="12810" max="12810" width="2.140625" style="194" customWidth="1"/>
    <col min="12811" max="12811" width="8.7109375" style="194" bestFit="1" customWidth="1"/>
    <col min="12812" max="13056" width="11" style="194"/>
    <col min="13057" max="13057" width="46.7109375" style="194" bestFit="1" customWidth="1"/>
    <col min="13058" max="13058" width="12" style="194" bestFit="1" customWidth="1"/>
    <col min="13059" max="13059" width="12.42578125" style="194" bestFit="1" customWidth="1"/>
    <col min="13060" max="13060" width="12" style="194" customWidth="1"/>
    <col min="13061" max="13061" width="12.42578125" style="194" bestFit="1" customWidth="1"/>
    <col min="13062" max="13062" width="11" style="194" bestFit="1" customWidth="1"/>
    <col min="13063" max="13063" width="2.42578125" style="194" bestFit="1" customWidth="1"/>
    <col min="13064" max="13064" width="10.85546875" style="194" bestFit="1" customWidth="1"/>
    <col min="13065" max="13065" width="10.7109375" style="194" customWidth="1"/>
    <col min="13066" max="13066" width="2.140625" style="194" customWidth="1"/>
    <col min="13067" max="13067" width="8.7109375" style="194" bestFit="1" customWidth="1"/>
    <col min="13068" max="13312" width="11" style="194"/>
    <col min="13313" max="13313" width="46.7109375" style="194" bestFit="1" customWidth="1"/>
    <col min="13314" max="13314" width="12" style="194" bestFit="1" customWidth="1"/>
    <col min="13315" max="13315" width="12.42578125" style="194" bestFit="1" customWidth="1"/>
    <col min="13316" max="13316" width="12" style="194" customWidth="1"/>
    <col min="13317" max="13317" width="12.42578125" style="194" bestFit="1" customWidth="1"/>
    <col min="13318" max="13318" width="11" style="194" bestFit="1" customWidth="1"/>
    <col min="13319" max="13319" width="2.42578125" style="194" bestFit="1" customWidth="1"/>
    <col min="13320" max="13320" width="10.85546875" style="194" bestFit="1" customWidth="1"/>
    <col min="13321" max="13321" width="10.7109375" style="194" customWidth="1"/>
    <col min="13322" max="13322" width="2.140625" style="194" customWidth="1"/>
    <col min="13323" max="13323" width="8.7109375" style="194" bestFit="1" customWidth="1"/>
    <col min="13324" max="13568" width="11" style="194"/>
    <col min="13569" max="13569" width="46.7109375" style="194" bestFit="1" customWidth="1"/>
    <col min="13570" max="13570" width="12" style="194" bestFit="1" customWidth="1"/>
    <col min="13571" max="13571" width="12.42578125" style="194" bestFit="1" customWidth="1"/>
    <col min="13572" max="13572" width="12" style="194" customWidth="1"/>
    <col min="13573" max="13573" width="12.42578125" style="194" bestFit="1" customWidth="1"/>
    <col min="13574" max="13574" width="11" style="194" bestFit="1" customWidth="1"/>
    <col min="13575" max="13575" width="2.42578125" style="194" bestFit="1" customWidth="1"/>
    <col min="13576" max="13576" width="10.85546875" style="194" bestFit="1" customWidth="1"/>
    <col min="13577" max="13577" width="10.7109375" style="194" customWidth="1"/>
    <col min="13578" max="13578" width="2.140625" style="194" customWidth="1"/>
    <col min="13579" max="13579" width="8.7109375" style="194" bestFit="1" customWidth="1"/>
    <col min="13580" max="13824" width="11" style="194"/>
    <col min="13825" max="13825" width="46.7109375" style="194" bestFit="1" customWidth="1"/>
    <col min="13826" max="13826" width="12" style="194" bestFit="1" customWidth="1"/>
    <col min="13827" max="13827" width="12.42578125" style="194" bestFit="1" customWidth="1"/>
    <col min="13828" max="13828" width="12" style="194" customWidth="1"/>
    <col min="13829" max="13829" width="12.42578125" style="194" bestFit="1" customWidth="1"/>
    <col min="13830" max="13830" width="11" style="194" bestFit="1" customWidth="1"/>
    <col min="13831" max="13831" width="2.42578125" style="194" bestFit="1" customWidth="1"/>
    <col min="13832" max="13832" width="10.85546875" style="194" bestFit="1" customWidth="1"/>
    <col min="13833" max="13833" width="10.7109375" style="194" customWidth="1"/>
    <col min="13834" max="13834" width="2.140625" style="194" customWidth="1"/>
    <col min="13835" max="13835" width="8.7109375" style="194" bestFit="1" customWidth="1"/>
    <col min="13836" max="14080" width="11" style="194"/>
    <col min="14081" max="14081" width="46.7109375" style="194" bestFit="1" customWidth="1"/>
    <col min="14082" max="14082" width="12" style="194" bestFit="1" customWidth="1"/>
    <col min="14083" max="14083" width="12.42578125" style="194" bestFit="1" customWidth="1"/>
    <col min="14084" max="14084" width="12" style="194" customWidth="1"/>
    <col min="14085" max="14085" width="12.42578125" style="194" bestFit="1" customWidth="1"/>
    <col min="14086" max="14086" width="11" style="194" bestFit="1" customWidth="1"/>
    <col min="14087" max="14087" width="2.42578125" style="194" bestFit="1" customWidth="1"/>
    <col min="14088" max="14088" width="10.85546875" style="194" bestFit="1" customWidth="1"/>
    <col min="14089" max="14089" width="10.7109375" style="194" customWidth="1"/>
    <col min="14090" max="14090" width="2.140625" style="194" customWidth="1"/>
    <col min="14091" max="14091" width="8.7109375" style="194" bestFit="1" customWidth="1"/>
    <col min="14092" max="14336" width="11" style="194"/>
    <col min="14337" max="14337" width="46.7109375" style="194" bestFit="1" customWidth="1"/>
    <col min="14338" max="14338" width="12" style="194" bestFit="1" customWidth="1"/>
    <col min="14339" max="14339" width="12.42578125" style="194" bestFit="1" customWidth="1"/>
    <col min="14340" max="14340" width="12" style="194" customWidth="1"/>
    <col min="14341" max="14341" width="12.42578125" style="194" bestFit="1" customWidth="1"/>
    <col min="14342" max="14342" width="11" style="194" bestFit="1" customWidth="1"/>
    <col min="14343" max="14343" width="2.42578125" style="194" bestFit="1" customWidth="1"/>
    <col min="14344" max="14344" width="10.85546875" style="194" bestFit="1" customWidth="1"/>
    <col min="14345" max="14345" width="10.7109375" style="194" customWidth="1"/>
    <col min="14346" max="14346" width="2.140625" style="194" customWidth="1"/>
    <col min="14347" max="14347" width="8.7109375" style="194" bestFit="1" customWidth="1"/>
    <col min="14348" max="14592" width="11" style="194"/>
    <col min="14593" max="14593" width="46.7109375" style="194" bestFit="1" customWidth="1"/>
    <col min="14594" max="14594" width="12" style="194" bestFit="1" customWidth="1"/>
    <col min="14595" max="14595" width="12.42578125" style="194" bestFit="1" customWidth="1"/>
    <col min="14596" max="14596" width="12" style="194" customWidth="1"/>
    <col min="14597" max="14597" width="12.42578125" style="194" bestFit="1" customWidth="1"/>
    <col min="14598" max="14598" width="11" style="194" bestFit="1" customWidth="1"/>
    <col min="14599" max="14599" width="2.42578125" style="194" bestFit="1" customWidth="1"/>
    <col min="14600" max="14600" width="10.85546875" style="194" bestFit="1" customWidth="1"/>
    <col min="14601" max="14601" width="10.7109375" style="194" customWidth="1"/>
    <col min="14602" max="14602" width="2.140625" style="194" customWidth="1"/>
    <col min="14603" max="14603" width="8.7109375" style="194" bestFit="1" customWidth="1"/>
    <col min="14604" max="14848" width="11" style="194"/>
    <col min="14849" max="14849" width="46.7109375" style="194" bestFit="1" customWidth="1"/>
    <col min="14850" max="14850" width="12" style="194" bestFit="1" customWidth="1"/>
    <col min="14851" max="14851" width="12.42578125" style="194" bestFit="1" customWidth="1"/>
    <col min="14852" max="14852" width="12" style="194" customWidth="1"/>
    <col min="14853" max="14853" width="12.42578125" style="194" bestFit="1" customWidth="1"/>
    <col min="14854" max="14854" width="11" style="194" bestFit="1" customWidth="1"/>
    <col min="14855" max="14855" width="2.42578125" style="194" bestFit="1" customWidth="1"/>
    <col min="14856" max="14856" width="10.85546875" style="194" bestFit="1" customWidth="1"/>
    <col min="14857" max="14857" width="10.7109375" style="194" customWidth="1"/>
    <col min="14858" max="14858" width="2.140625" style="194" customWidth="1"/>
    <col min="14859" max="14859" width="8.7109375" style="194" bestFit="1" customWidth="1"/>
    <col min="14860" max="15104" width="11" style="194"/>
    <col min="15105" max="15105" width="46.7109375" style="194" bestFit="1" customWidth="1"/>
    <col min="15106" max="15106" width="12" style="194" bestFit="1" customWidth="1"/>
    <col min="15107" max="15107" width="12.42578125" style="194" bestFit="1" customWidth="1"/>
    <col min="15108" max="15108" width="12" style="194" customWidth="1"/>
    <col min="15109" max="15109" width="12.42578125" style="194" bestFit="1" customWidth="1"/>
    <col min="15110" max="15110" width="11" style="194" bestFit="1" customWidth="1"/>
    <col min="15111" max="15111" width="2.42578125" style="194" bestFit="1" customWidth="1"/>
    <col min="15112" max="15112" width="10.85546875" style="194" bestFit="1" customWidth="1"/>
    <col min="15113" max="15113" width="10.7109375" style="194" customWidth="1"/>
    <col min="15114" max="15114" width="2.140625" style="194" customWidth="1"/>
    <col min="15115" max="15115" width="8.7109375" style="194" bestFit="1" customWidth="1"/>
    <col min="15116" max="15360" width="11" style="194"/>
    <col min="15361" max="15361" width="46.7109375" style="194" bestFit="1" customWidth="1"/>
    <col min="15362" max="15362" width="12" style="194" bestFit="1" customWidth="1"/>
    <col min="15363" max="15363" width="12.42578125" style="194" bestFit="1" customWidth="1"/>
    <col min="15364" max="15364" width="12" style="194" customWidth="1"/>
    <col min="15365" max="15365" width="12.42578125" style="194" bestFit="1" customWidth="1"/>
    <col min="15366" max="15366" width="11" style="194" bestFit="1" customWidth="1"/>
    <col min="15367" max="15367" width="2.42578125" style="194" bestFit="1" customWidth="1"/>
    <col min="15368" max="15368" width="10.85546875" style="194" bestFit="1" customWidth="1"/>
    <col min="15369" max="15369" width="10.7109375" style="194" customWidth="1"/>
    <col min="15370" max="15370" width="2.140625" style="194" customWidth="1"/>
    <col min="15371" max="15371" width="8.7109375" style="194" bestFit="1" customWidth="1"/>
    <col min="15372" max="15616" width="11" style="194"/>
    <col min="15617" max="15617" width="46.7109375" style="194" bestFit="1" customWidth="1"/>
    <col min="15618" max="15618" width="12" style="194" bestFit="1" customWidth="1"/>
    <col min="15619" max="15619" width="12.42578125" style="194" bestFit="1" customWidth="1"/>
    <col min="15620" max="15620" width="12" style="194" customWidth="1"/>
    <col min="15621" max="15621" width="12.42578125" style="194" bestFit="1" customWidth="1"/>
    <col min="15622" max="15622" width="11" style="194" bestFit="1" customWidth="1"/>
    <col min="15623" max="15623" width="2.42578125" style="194" bestFit="1" customWidth="1"/>
    <col min="15624" max="15624" width="10.85546875" style="194" bestFit="1" customWidth="1"/>
    <col min="15625" max="15625" width="10.7109375" style="194" customWidth="1"/>
    <col min="15626" max="15626" width="2.140625" style="194" customWidth="1"/>
    <col min="15627" max="15627" width="8.7109375" style="194" bestFit="1" customWidth="1"/>
    <col min="15628" max="15872" width="11" style="194"/>
    <col min="15873" max="15873" width="46.7109375" style="194" bestFit="1" customWidth="1"/>
    <col min="15874" max="15874" width="12" style="194" bestFit="1" customWidth="1"/>
    <col min="15875" max="15875" width="12.42578125" style="194" bestFit="1" customWidth="1"/>
    <col min="15876" max="15876" width="12" style="194" customWidth="1"/>
    <col min="15877" max="15877" width="12.42578125" style="194" bestFit="1" customWidth="1"/>
    <col min="15878" max="15878" width="11" style="194" bestFit="1" customWidth="1"/>
    <col min="15879" max="15879" width="2.42578125" style="194" bestFit="1" customWidth="1"/>
    <col min="15880" max="15880" width="10.85546875" style="194" bestFit="1" customWidth="1"/>
    <col min="15881" max="15881" width="10.7109375" style="194" customWidth="1"/>
    <col min="15882" max="15882" width="2.140625" style="194" customWidth="1"/>
    <col min="15883" max="15883" width="8.7109375" style="194" bestFit="1" customWidth="1"/>
    <col min="15884" max="16128" width="11" style="194"/>
    <col min="16129" max="16129" width="46.7109375" style="194" bestFit="1" customWidth="1"/>
    <col min="16130" max="16130" width="12" style="194" bestFit="1" customWidth="1"/>
    <col min="16131" max="16131" width="12.42578125" style="194" bestFit="1" customWidth="1"/>
    <col min="16132" max="16132" width="12" style="194" customWidth="1"/>
    <col min="16133" max="16133" width="12.42578125" style="194" bestFit="1" customWidth="1"/>
    <col min="16134" max="16134" width="11" style="194" bestFit="1" customWidth="1"/>
    <col min="16135" max="16135" width="2.42578125" style="194" bestFit="1" customWidth="1"/>
    <col min="16136" max="16136" width="10.85546875" style="194" bestFit="1" customWidth="1"/>
    <col min="16137" max="16137" width="10.7109375" style="194" customWidth="1"/>
    <col min="16138" max="16138" width="2.140625" style="194" customWidth="1"/>
    <col min="16139" max="16139" width="8.7109375" style="194" bestFit="1" customWidth="1"/>
    <col min="16140" max="16384" width="11" style="194"/>
  </cols>
  <sheetData>
    <row r="1" spans="1:11" s="263" customFormat="1" ht="12.75">
      <c r="A1" s="1730" t="s">
        <v>391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</row>
    <row r="2" spans="1:11" s="263" customFormat="1" ht="17.100000000000001" customHeight="1">
      <c r="A2" s="1739" t="s">
        <v>99</v>
      </c>
      <c r="B2" s="1739"/>
      <c r="C2" s="1739"/>
      <c r="D2" s="1739"/>
      <c r="E2" s="1739"/>
      <c r="F2" s="1739"/>
      <c r="G2" s="1739"/>
      <c r="H2" s="1739"/>
      <c r="I2" s="1739"/>
      <c r="J2" s="1739"/>
      <c r="K2" s="1739"/>
    </row>
    <row r="3" spans="1:11" s="263" customFormat="1" ht="17.100000000000001" customHeight="1" thickBot="1">
      <c r="B3" s="195"/>
      <c r="C3" s="195"/>
      <c r="D3" s="195"/>
      <c r="E3" s="195"/>
      <c r="I3" s="1732" t="s">
        <v>1</v>
      </c>
      <c r="J3" s="1732"/>
      <c r="K3" s="1732"/>
    </row>
    <row r="4" spans="1:11" s="263" customFormat="1" ht="13.5" thickTop="1">
      <c r="A4" s="197"/>
      <c r="B4" s="265">
        <v>2015</v>
      </c>
      <c r="C4" s="265">
        <v>2016</v>
      </c>
      <c r="D4" s="265">
        <v>2016</v>
      </c>
      <c r="E4" s="266">
        <v>2017</v>
      </c>
      <c r="F4" s="1744" t="s">
        <v>270</v>
      </c>
      <c r="G4" s="1745"/>
      <c r="H4" s="1745"/>
      <c r="I4" s="1745"/>
      <c r="J4" s="1745"/>
      <c r="K4" s="1746"/>
    </row>
    <row r="5" spans="1:11" s="263" customFormat="1" ht="12.75">
      <c r="A5" s="267" t="s">
        <v>311</v>
      </c>
      <c r="B5" s="294" t="s">
        <v>272</v>
      </c>
      <c r="C5" s="294" t="s">
        <v>273</v>
      </c>
      <c r="D5" s="294" t="s">
        <v>274</v>
      </c>
      <c r="E5" s="295" t="s">
        <v>524</v>
      </c>
      <c r="F5" s="1735" t="s">
        <v>6</v>
      </c>
      <c r="G5" s="1736"/>
      <c r="H5" s="1737"/>
      <c r="I5" s="1747" t="s">
        <v>121</v>
      </c>
      <c r="J5" s="1747"/>
      <c r="K5" s="1748"/>
    </row>
    <row r="6" spans="1:11" s="263" customFormat="1" ht="12.75">
      <c r="A6" s="267"/>
      <c r="B6" s="294"/>
      <c r="C6" s="294"/>
      <c r="D6" s="294"/>
      <c r="E6" s="295"/>
      <c r="F6" s="272" t="s">
        <v>3</v>
      </c>
      <c r="G6" s="273" t="s">
        <v>232</v>
      </c>
      <c r="H6" s="274" t="s">
        <v>275</v>
      </c>
      <c r="I6" s="269" t="s">
        <v>3</v>
      </c>
      <c r="J6" s="273" t="s">
        <v>232</v>
      </c>
      <c r="K6" s="275" t="s">
        <v>275</v>
      </c>
    </row>
    <row r="7" spans="1:11" s="263" customFormat="1" ht="17.100000000000001" customHeight="1">
      <c r="A7" s="211" t="s">
        <v>358</v>
      </c>
      <c r="B7" s="212">
        <v>1452748.758025059</v>
      </c>
      <c r="C7" s="212">
        <v>1627331.0381384906</v>
      </c>
      <c r="D7" s="212">
        <v>1753430.639797833</v>
      </c>
      <c r="E7" s="213">
        <v>1943722.1989797272</v>
      </c>
      <c r="F7" s="214">
        <v>174582.28011343163</v>
      </c>
      <c r="G7" s="276"/>
      <c r="H7" s="213">
        <v>12.017375967388038</v>
      </c>
      <c r="I7" s="212">
        <v>190291.55918189418</v>
      </c>
      <c r="J7" s="277"/>
      <c r="K7" s="217">
        <v>10.852528458373147</v>
      </c>
    </row>
    <row r="8" spans="1:11" s="263" customFormat="1" ht="17.100000000000001" customHeight="1">
      <c r="A8" s="218" t="s">
        <v>359</v>
      </c>
      <c r="B8" s="219">
        <v>150442.94437548862</v>
      </c>
      <c r="C8" s="219">
        <v>153570.32279907362</v>
      </c>
      <c r="D8" s="219">
        <v>175087.20586657317</v>
      </c>
      <c r="E8" s="220">
        <v>164940.51445736186</v>
      </c>
      <c r="F8" s="221">
        <v>3127.3784235850035</v>
      </c>
      <c r="G8" s="278"/>
      <c r="H8" s="220">
        <v>2.0787803885168716</v>
      </c>
      <c r="I8" s="219">
        <v>-10146.691409211315</v>
      </c>
      <c r="J8" s="220"/>
      <c r="K8" s="223">
        <v>-5.7952215063296491</v>
      </c>
    </row>
    <row r="9" spans="1:11" s="263" customFormat="1" ht="17.100000000000001" customHeight="1">
      <c r="A9" s="218" t="s">
        <v>360</v>
      </c>
      <c r="B9" s="219">
        <v>132566.90180425718</v>
      </c>
      <c r="C9" s="219">
        <v>135392.9517441756</v>
      </c>
      <c r="D9" s="219">
        <v>157821.02541387235</v>
      </c>
      <c r="E9" s="220">
        <v>148980.25710301945</v>
      </c>
      <c r="F9" s="221">
        <v>2826.0499399184191</v>
      </c>
      <c r="G9" s="278"/>
      <c r="H9" s="220">
        <v>2.1317914965616738</v>
      </c>
      <c r="I9" s="219">
        <v>-8840.7683108529018</v>
      </c>
      <c r="J9" s="220"/>
      <c r="K9" s="223">
        <v>-5.6017683877472795</v>
      </c>
    </row>
    <row r="10" spans="1:11" s="263" customFormat="1" ht="17.100000000000001" customHeight="1">
      <c r="A10" s="218" t="s">
        <v>361</v>
      </c>
      <c r="B10" s="219">
        <v>17876.042571231428</v>
      </c>
      <c r="C10" s="219">
        <v>18177.371054898027</v>
      </c>
      <c r="D10" s="219">
        <v>17266.180452700828</v>
      </c>
      <c r="E10" s="220">
        <v>15960.257354342401</v>
      </c>
      <c r="F10" s="221">
        <v>301.32848366659891</v>
      </c>
      <c r="G10" s="278"/>
      <c r="H10" s="220">
        <v>1.6856554378066761</v>
      </c>
      <c r="I10" s="219">
        <v>-1305.9230983584275</v>
      </c>
      <c r="J10" s="220"/>
      <c r="K10" s="223">
        <v>-7.5634741681050315</v>
      </c>
    </row>
    <row r="11" spans="1:11" s="263" customFormat="1" ht="17.100000000000001" customHeight="1">
      <c r="A11" s="218" t="s">
        <v>362</v>
      </c>
      <c r="B11" s="219">
        <v>559350.96196784906</v>
      </c>
      <c r="C11" s="219">
        <v>658176.53443741251</v>
      </c>
      <c r="D11" s="219">
        <v>698691.20718652371</v>
      </c>
      <c r="E11" s="220">
        <v>667452.0179473639</v>
      </c>
      <c r="F11" s="221">
        <v>98825.572469563456</v>
      </c>
      <c r="G11" s="278"/>
      <c r="H11" s="220">
        <v>17.667900690093717</v>
      </c>
      <c r="I11" s="219">
        <v>-31239.189239159808</v>
      </c>
      <c r="J11" s="220"/>
      <c r="K11" s="223">
        <v>-4.4711009553065901</v>
      </c>
    </row>
    <row r="12" spans="1:11" s="263" customFormat="1" ht="17.100000000000001" customHeight="1">
      <c r="A12" s="218" t="s">
        <v>360</v>
      </c>
      <c r="B12" s="219">
        <v>549436.30941642844</v>
      </c>
      <c r="C12" s="219">
        <v>644405.47404438292</v>
      </c>
      <c r="D12" s="219">
        <v>683588.6654231404</v>
      </c>
      <c r="E12" s="220">
        <v>653882.44444737374</v>
      </c>
      <c r="F12" s="221">
        <v>94969.16462795448</v>
      </c>
      <c r="G12" s="278"/>
      <c r="H12" s="220">
        <v>17.284835930996962</v>
      </c>
      <c r="I12" s="219">
        <v>-29706.220975766657</v>
      </c>
      <c r="J12" s="220"/>
      <c r="K12" s="223">
        <v>-4.3456280769925506</v>
      </c>
    </row>
    <row r="13" spans="1:11" s="263" customFormat="1" ht="17.100000000000001" customHeight="1">
      <c r="A13" s="218" t="s">
        <v>361</v>
      </c>
      <c r="B13" s="219">
        <v>9914.6525514205823</v>
      </c>
      <c r="C13" s="219">
        <v>13771.060393029582</v>
      </c>
      <c r="D13" s="219">
        <v>15102.541763383291</v>
      </c>
      <c r="E13" s="220">
        <v>13569.573499990165</v>
      </c>
      <c r="F13" s="221">
        <v>3856.4078416089997</v>
      </c>
      <c r="G13" s="278"/>
      <c r="H13" s="220">
        <v>38.896046246789048</v>
      </c>
      <c r="I13" s="219">
        <v>-1532.9682633931261</v>
      </c>
      <c r="J13" s="220"/>
      <c r="K13" s="223">
        <v>-10.150399101096136</v>
      </c>
    </row>
    <row r="14" spans="1:11" s="263" customFormat="1" ht="17.100000000000001" customHeight="1">
      <c r="A14" s="218" t="s">
        <v>363</v>
      </c>
      <c r="B14" s="219">
        <v>417355.10912562284</v>
      </c>
      <c r="C14" s="219">
        <v>463929.98773383821</v>
      </c>
      <c r="D14" s="219">
        <v>523230.70966334542</v>
      </c>
      <c r="E14" s="220">
        <v>811643.71456013515</v>
      </c>
      <c r="F14" s="221">
        <v>46574.878608215367</v>
      </c>
      <c r="G14" s="278"/>
      <c r="H14" s="220">
        <v>11.159532395755683</v>
      </c>
      <c r="I14" s="219">
        <v>288413.00489678973</v>
      </c>
      <c r="J14" s="220"/>
      <c r="K14" s="223">
        <v>55.121574397335934</v>
      </c>
    </row>
    <row r="15" spans="1:11" s="263" customFormat="1" ht="17.100000000000001" customHeight="1">
      <c r="A15" s="218" t="s">
        <v>360</v>
      </c>
      <c r="B15" s="219">
        <v>397787.37478232005</v>
      </c>
      <c r="C15" s="219">
        <v>442551.65888813999</v>
      </c>
      <c r="D15" s="219">
        <v>501530.38724079012</v>
      </c>
      <c r="E15" s="220">
        <v>767875.04554482538</v>
      </c>
      <c r="F15" s="221">
        <v>44764.284105819941</v>
      </c>
      <c r="G15" s="278"/>
      <c r="H15" s="220">
        <v>11.25331947257405</v>
      </c>
      <c r="I15" s="219">
        <v>266344.65830403526</v>
      </c>
      <c r="J15" s="220"/>
      <c r="K15" s="223">
        <v>53.106384992812075</v>
      </c>
    </row>
    <row r="16" spans="1:11" s="263" customFormat="1" ht="17.100000000000001" customHeight="1">
      <c r="A16" s="218" t="s">
        <v>361</v>
      </c>
      <c r="B16" s="219">
        <v>19567.7343433028</v>
      </c>
      <c r="C16" s="219">
        <v>21378.328845698205</v>
      </c>
      <c r="D16" s="219">
        <v>21700.32242255532</v>
      </c>
      <c r="E16" s="220">
        <v>43768.669015309788</v>
      </c>
      <c r="F16" s="221">
        <v>1810.5945023954046</v>
      </c>
      <c r="G16" s="278"/>
      <c r="H16" s="220">
        <v>9.2529593392353764</v>
      </c>
      <c r="I16" s="219">
        <v>22068.346592754468</v>
      </c>
      <c r="J16" s="220"/>
      <c r="K16" s="223">
        <v>101.69593871940181</v>
      </c>
    </row>
    <row r="17" spans="1:11" s="263" customFormat="1" ht="17.100000000000001" customHeight="1">
      <c r="A17" s="218" t="s">
        <v>364</v>
      </c>
      <c r="B17" s="219">
        <v>313798.85776072845</v>
      </c>
      <c r="C17" s="219">
        <v>336112.28923614632</v>
      </c>
      <c r="D17" s="219">
        <v>340707.80008729029</v>
      </c>
      <c r="E17" s="220">
        <v>281959.13491919643</v>
      </c>
      <c r="F17" s="221">
        <v>22313.431475417863</v>
      </c>
      <c r="G17" s="278"/>
      <c r="H17" s="220">
        <v>7.1107433706568326</v>
      </c>
      <c r="I17" s="219">
        <v>-58748.665168093867</v>
      </c>
      <c r="J17" s="220"/>
      <c r="K17" s="223">
        <v>-17.243123037700428</v>
      </c>
    </row>
    <row r="18" spans="1:11" s="263" customFormat="1" ht="17.100000000000001" customHeight="1">
      <c r="A18" s="218" t="s">
        <v>360</v>
      </c>
      <c r="B18" s="219">
        <v>266863.39963048324</v>
      </c>
      <c r="C18" s="219">
        <v>283395.82933048869</v>
      </c>
      <c r="D18" s="219">
        <v>285473.85906074889</v>
      </c>
      <c r="E18" s="220">
        <v>253320.29898615903</v>
      </c>
      <c r="F18" s="221">
        <v>16532.42970000545</v>
      </c>
      <c r="G18" s="278"/>
      <c r="H18" s="220">
        <v>6.1950907179093679</v>
      </c>
      <c r="I18" s="219">
        <v>-32153.560074589856</v>
      </c>
      <c r="J18" s="220"/>
      <c r="K18" s="223">
        <v>-11.26322395345753</v>
      </c>
    </row>
    <row r="19" spans="1:11" s="263" customFormat="1" ht="17.100000000000001" customHeight="1">
      <c r="A19" s="218" t="s">
        <v>361</v>
      </c>
      <c r="B19" s="219">
        <v>46935.458130245184</v>
      </c>
      <c r="C19" s="219">
        <v>52716.459905657619</v>
      </c>
      <c r="D19" s="219">
        <v>55233.941026541404</v>
      </c>
      <c r="E19" s="220">
        <v>28638.835933037401</v>
      </c>
      <c r="F19" s="221">
        <v>5781.0017754124347</v>
      </c>
      <c r="G19" s="278"/>
      <c r="H19" s="220">
        <v>12.316917754100199</v>
      </c>
      <c r="I19" s="219">
        <v>-26595.105093504004</v>
      </c>
      <c r="J19" s="220"/>
      <c r="K19" s="223">
        <v>-48.149932087453863</v>
      </c>
    </row>
    <row r="20" spans="1:11" s="263" customFormat="1" ht="17.100000000000001" customHeight="1">
      <c r="A20" s="218" t="s">
        <v>365</v>
      </c>
      <c r="B20" s="219">
        <v>11800.884795370011</v>
      </c>
      <c r="C20" s="219">
        <v>15541.903932019997</v>
      </c>
      <c r="D20" s="219">
        <v>15713.716994100498</v>
      </c>
      <c r="E20" s="220">
        <v>17726.817095670005</v>
      </c>
      <c r="F20" s="221">
        <v>3741.0191366499857</v>
      </c>
      <c r="G20" s="278"/>
      <c r="H20" s="220">
        <v>31.701174967132516</v>
      </c>
      <c r="I20" s="219">
        <v>2013.1001015695074</v>
      </c>
      <c r="J20" s="220"/>
      <c r="K20" s="223">
        <v>12.811100660176702</v>
      </c>
    </row>
    <row r="21" spans="1:11" s="263" customFormat="1" ht="17.100000000000001" customHeight="1">
      <c r="A21" s="211" t="s">
        <v>366</v>
      </c>
      <c r="B21" s="212">
        <v>3261.5032812499999</v>
      </c>
      <c r="C21" s="212">
        <v>3054.1512454999997</v>
      </c>
      <c r="D21" s="212">
        <v>6516.2528778900005</v>
      </c>
      <c r="E21" s="213">
        <v>8287.9738691200018</v>
      </c>
      <c r="F21" s="214">
        <v>-207.35203575000014</v>
      </c>
      <c r="G21" s="276"/>
      <c r="H21" s="213">
        <v>-6.3575602373924527</v>
      </c>
      <c r="I21" s="212">
        <v>1771.7209912300013</v>
      </c>
      <c r="J21" s="213"/>
      <c r="K21" s="217">
        <v>27.189260828743262</v>
      </c>
    </row>
    <row r="22" spans="1:11" s="263" customFormat="1" ht="17.100000000000001" customHeight="1">
      <c r="A22" s="211" t="s">
        <v>367</v>
      </c>
      <c r="B22" s="212">
        <v>0</v>
      </c>
      <c r="C22" s="212">
        <v>0</v>
      </c>
      <c r="D22" s="212">
        <v>0</v>
      </c>
      <c r="E22" s="213">
        <v>0</v>
      </c>
      <c r="F22" s="214">
        <v>0</v>
      </c>
      <c r="G22" s="276"/>
      <c r="H22" s="213"/>
      <c r="I22" s="212">
        <v>0</v>
      </c>
      <c r="J22" s="213"/>
      <c r="K22" s="217"/>
    </row>
    <row r="23" spans="1:11" s="263" customFormat="1" ht="17.100000000000001" customHeight="1">
      <c r="A23" s="299" t="s">
        <v>368</v>
      </c>
      <c r="B23" s="212">
        <v>297716.124557734</v>
      </c>
      <c r="C23" s="212">
        <v>367637.24727430358</v>
      </c>
      <c r="D23" s="212">
        <v>381269.36728289392</v>
      </c>
      <c r="E23" s="213">
        <v>479577.90380777064</v>
      </c>
      <c r="F23" s="214">
        <v>69921.122716569575</v>
      </c>
      <c r="G23" s="276"/>
      <c r="H23" s="213">
        <v>23.48583665746672</v>
      </c>
      <c r="I23" s="212">
        <v>98308.536524876719</v>
      </c>
      <c r="J23" s="213"/>
      <c r="K23" s="217">
        <v>25.784535806133579</v>
      </c>
    </row>
    <row r="24" spans="1:11" s="263" customFormat="1" ht="17.100000000000001" customHeight="1">
      <c r="A24" s="300" t="s">
        <v>369</v>
      </c>
      <c r="B24" s="219">
        <v>98300.068813239996</v>
      </c>
      <c r="C24" s="219">
        <v>116790.08845155999</v>
      </c>
      <c r="D24" s="219">
        <v>122538.92297315999</v>
      </c>
      <c r="E24" s="220">
        <v>168814.78010926</v>
      </c>
      <c r="F24" s="221">
        <v>18490.019638319995</v>
      </c>
      <c r="G24" s="278"/>
      <c r="H24" s="220">
        <v>18.809772832864571</v>
      </c>
      <c r="I24" s="219">
        <v>46275.857136100007</v>
      </c>
      <c r="J24" s="220"/>
      <c r="K24" s="223">
        <v>37.764210761209256</v>
      </c>
    </row>
    <row r="25" spans="1:11" s="263" customFormat="1" ht="17.100000000000001" customHeight="1">
      <c r="A25" s="300" t="s">
        <v>370</v>
      </c>
      <c r="B25" s="219">
        <v>63635.733713796857</v>
      </c>
      <c r="C25" s="219">
        <v>84105.374947941833</v>
      </c>
      <c r="D25" s="219">
        <v>88058.106449622312</v>
      </c>
      <c r="E25" s="220">
        <v>104647.52684664409</v>
      </c>
      <c r="F25" s="221">
        <v>20469.641234144976</v>
      </c>
      <c r="G25" s="278"/>
      <c r="H25" s="220">
        <v>32.166897495372091</v>
      </c>
      <c r="I25" s="219">
        <v>16589.420397021779</v>
      </c>
      <c r="J25" s="220"/>
      <c r="K25" s="223">
        <v>18.839174569933</v>
      </c>
    </row>
    <row r="26" spans="1:11" s="263" customFormat="1" ht="17.100000000000001" customHeight="1">
      <c r="A26" s="300" t="s">
        <v>371</v>
      </c>
      <c r="B26" s="219">
        <v>135780.32203069713</v>
      </c>
      <c r="C26" s="219">
        <v>166741.78387480177</v>
      </c>
      <c r="D26" s="219">
        <v>170672.33786011161</v>
      </c>
      <c r="E26" s="220">
        <v>206115.59685186652</v>
      </c>
      <c r="F26" s="221">
        <v>30961.461844104633</v>
      </c>
      <c r="G26" s="278"/>
      <c r="H26" s="220">
        <v>22.802613354463016</v>
      </c>
      <c r="I26" s="219">
        <v>35443.258991754905</v>
      </c>
      <c r="J26" s="220"/>
      <c r="K26" s="223">
        <v>20.766844490526232</v>
      </c>
    </row>
    <row r="27" spans="1:11" s="263" customFormat="1" ht="17.100000000000001" customHeight="1">
      <c r="A27" s="301" t="s">
        <v>372</v>
      </c>
      <c r="B27" s="302">
        <v>1753726.3858640429</v>
      </c>
      <c r="C27" s="302">
        <v>1998022.4366582942</v>
      </c>
      <c r="D27" s="302">
        <v>2141216.2599586169</v>
      </c>
      <c r="E27" s="303">
        <v>2431588.0766566177</v>
      </c>
      <c r="F27" s="304">
        <v>244296.05079425126</v>
      </c>
      <c r="G27" s="305"/>
      <c r="H27" s="303">
        <v>13.930112061003697</v>
      </c>
      <c r="I27" s="302">
        <v>290371.81669800077</v>
      </c>
      <c r="J27" s="303"/>
      <c r="K27" s="306">
        <v>13.561069104884005</v>
      </c>
    </row>
    <row r="28" spans="1:11" s="263" customFormat="1" ht="17.100000000000001" customHeight="1">
      <c r="A28" s="211" t="s">
        <v>373</v>
      </c>
      <c r="B28" s="212">
        <v>327932.4961981544</v>
      </c>
      <c r="C28" s="212">
        <v>298361.30879589031</v>
      </c>
      <c r="D28" s="212">
        <v>328336.9859457548</v>
      </c>
      <c r="E28" s="213">
        <v>328061.48072959168</v>
      </c>
      <c r="F28" s="214">
        <v>-29571.187402264099</v>
      </c>
      <c r="G28" s="276"/>
      <c r="H28" s="213">
        <v>-9.0174617474919607</v>
      </c>
      <c r="I28" s="212">
        <v>-275.50521616311744</v>
      </c>
      <c r="J28" s="213"/>
      <c r="K28" s="217">
        <v>-8.390928465446601E-2</v>
      </c>
    </row>
    <row r="29" spans="1:11" s="263" customFormat="1" ht="17.100000000000001" customHeight="1">
      <c r="A29" s="218" t="s">
        <v>374</v>
      </c>
      <c r="B29" s="219">
        <v>39383.423337810003</v>
      </c>
      <c r="C29" s="219">
        <v>38113.196091439997</v>
      </c>
      <c r="D29" s="219">
        <v>47060.550543040008</v>
      </c>
      <c r="E29" s="220">
        <v>46727.277064659997</v>
      </c>
      <c r="F29" s="221">
        <v>-1270.2272463700065</v>
      </c>
      <c r="G29" s="278"/>
      <c r="H29" s="220">
        <v>-3.225283986804993</v>
      </c>
      <c r="I29" s="219">
        <v>-333.27347838001151</v>
      </c>
      <c r="J29" s="220"/>
      <c r="K29" s="223">
        <v>-0.7081801520260812</v>
      </c>
    </row>
    <row r="30" spans="1:11" s="263" customFormat="1" ht="17.100000000000001" customHeight="1">
      <c r="A30" s="218" t="s">
        <v>392</v>
      </c>
      <c r="B30" s="219">
        <v>174939.83073156001</v>
      </c>
      <c r="C30" s="219">
        <v>123124.82780814001</v>
      </c>
      <c r="D30" s="219">
        <v>134715.85834726001</v>
      </c>
      <c r="E30" s="220">
        <v>127774.48153233007</v>
      </c>
      <c r="F30" s="221">
        <v>-51815.002923420005</v>
      </c>
      <c r="G30" s="278"/>
      <c r="H30" s="220">
        <v>-29.618756750101465</v>
      </c>
      <c r="I30" s="219">
        <v>-6941.3768149299431</v>
      </c>
      <c r="J30" s="220"/>
      <c r="K30" s="223">
        <v>-5.152605565587538</v>
      </c>
    </row>
    <row r="31" spans="1:11" s="263" customFormat="1" ht="17.100000000000001" customHeight="1">
      <c r="A31" s="218" t="s">
        <v>376</v>
      </c>
      <c r="B31" s="219">
        <v>1252.0553161744995</v>
      </c>
      <c r="C31" s="219">
        <v>1102.4279734547381</v>
      </c>
      <c r="D31" s="219">
        <v>928.10821719000012</v>
      </c>
      <c r="E31" s="220">
        <v>1413.9061099062494</v>
      </c>
      <c r="F31" s="221">
        <v>-149.62734271976137</v>
      </c>
      <c r="G31" s="278"/>
      <c r="H31" s="220">
        <v>-11.950537710820099</v>
      </c>
      <c r="I31" s="219">
        <v>485.79789271624929</v>
      </c>
      <c r="J31" s="220"/>
      <c r="K31" s="223">
        <v>52.342806982905735</v>
      </c>
    </row>
    <row r="32" spans="1:11" s="263" customFormat="1" ht="17.100000000000001" customHeight="1">
      <c r="A32" s="218" t="s">
        <v>377</v>
      </c>
      <c r="B32" s="219">
        <v>112283.64119529993</v>
      </c>
      <c r="C32" s="219">
        <v>135559.24186524563</v>
      </c>
      <c r="D32" s="219">
        <v>145568.34853165474</v>
      </c>
      <c r="E32" s="220">
        <v>151358.50899969542</v>
      </c>
      <c r="F32" s="221">
        <v>23275.600669945692</v>
      </c>
      <c r="G32" s="278"/>
      <c r="H32" s="220">
        <v>20.729289166407959</v>
      </c>
      <c r="I32" s="219">
        <v>5790.1604680406745</v>
      </c>
      <c r="J32" s="220"/>
      <c r="K32" s="223">
        <v>3.9776232446448123</v>
      </c>
    </row>
    <row r="33" spans="1:11" s="263" customFormat="1" ht="17.100000000000001" customHeight="1">
      <c r="A33" s="218" t="s">
        <v>378</v>
      </c>
      <c r="B33" s="219">
        <v>73.545617310000011</v>
      </c>
      <c r="C33" s="219">
        <v>461.61505761000001</v>
      </c>
      <c r="D33" s="219">
        <v>64.12030661</v>
      </c>
      <c r="E33" s="220">
        <v>787.30702299999996</v>
      </c>
      <c r="F33" s="221">
        <v>388.0694403</v>
      </c>
      <c r="G33" s="278"/>
      <c r="H33" s="220">
        <v>527.65814537154495</v>
      </c>
      <c r="I33" s="219">
        <v>723.1867163899999</v>
      </c>
      <c r="J33" s="220"/>
      <c r="K33" s="223">
        <v>1127.8591052108507</v>
      </c>
    </row>
    <row r="34" spans="1:11" s="263" customFormat="1" ht="17.100000000000001" customHeight="1">
      <c r="A34" s="279" t="s">
        <v>379</v>
      </c>
      <c r="B34" s="212">
        <v>1267006.8212577009</v>
      </c>
      <c r="C34" s="212">
        <v>1509442.8698654699</v>
      </c>
      <c r="D34" s="212">
        <v>1594927.4625929503</v>
      </c>
      <c r="E34" s="213">
        <v>1881094.7931026102</v>
      </c>
      <c r="F34" s="214">
        <v>242436.04860776896</v>
      </c>
      <c r="G34" s="276"/>
      <c r="H34" s="213">
        <v>19.134549596750674</v>
      </c>
      <c r="I34" s="212">
        <v>286167.33050965983</v>
      </c>
      <c r="J34" s="213"/>
      <c r="K34" s="217">
        <v>17.942341405572378</v>
      </c>
    </row>
    <row r="35" spans="1:11" s="263" customFormat="1" ht="17.100000000000001" customHeight="1">
      <c r="A35" s="218" t="s">
        <v>380</v>
      </c>
      <c r="B35" s="219">
        <v>136363.1</v>
      </c>
      <c r="C35" s="219">
        <v>178498.52499999999</v>
      </c>
      <c r="D35" s="219">
        <v>176963</v>
      </c>
      <c r="E35" s="220">
        <v>174748.9</v>
      </c>
      <c r="F35" s="221">
        <v>42135.424999999988</v>
      </c>
      <c r="G35" s="278"/>
      <c r="H35" s="220">
        <v>30.899433204437258</v>
      </c>
      <c r="I35" s="219">
        <v>-2214.1000000000058</v>
      </c>
      <c r="J35" s="220"/>
      <c r="K35" s="223">
        <v>-1.2511654978724398</v>
      </c>
    </row>
    <row r="36" spans="1:11" s="263" customFormat="1" ht="17.100000000000001" customHeight="1">
      <c r="A36" s="218" t="s">
        <v>381</v>
      </c>
      <c r="B36" s="219">
        <v>9774.4680178045001</v>
      </c>
      <c r="C36" s="219">
        <v>9460.8326742759</v>
      </c>
      <c r="D36" s="219">
        <v>7875.8269747999993</v>
      </c>
      <c r="E36" s="220">
        <v>8383.0712081399997</v>
      </c>
      <c r="F36" s="221">
        <v>-313.63534352860006</v>
      </c>
      <c r="G36" s="278"/>
      <c r="H36" s="220">
        <v>-3.2087203411715448</v>
      </c>
      <c r="I36" s="219">
        <v>507.24423334000039</v>
      </c>
      <c r="J36" s="220"/>
      <c r="K36" s="223">
        <v>6.440520277591312</v>
      </c>
    </row>
    <row r="37" spans="1:11" s="263" customFormat="1" ht="17.100000000000001" customHeight="1">
      <c r="A37" s="224" t="s">
        <v>382</v>
      </c>
      <c r="B37" s="219">
        <v>11901.177529272247</v>
      </c>
      <c r="C37" s="219">
        <v>15548.846895362247</v>
      </c>
      <c r="D37" s="219">
        <v>15311.150437202248</v>
      </c>
      <c r="E37" s="220">
        <v>18399.86305585489</v>
      </c>
      <c r="F37" s="221">
        <v>3647.66936609</v>
      </c>
      <c r="G37" s="278"/>
      <c r="H37" s="220">
        <v>30.649650903182973</v>
      </c>
      <c r="I37" s="219">
        <v>3088.712618652642</v>
      </c>
      <c r="J37" s="220"/>
      <c r="K37" s="223">
        <v>20.172962386600595</v>
      </c>
    </row>
    <row r="38" spans="1:11" s="263" customFormat="1" ht="17.100000000000001" customHeight="1">
      <c r="A38" s="307" t="s">
        <v>383</v>
      </c>
      <c r="B38" s="219">
        <v>852.91678677000004</v>
      </c>
      <c r="C38" s="219">
        <v>1006.1503260500001</v>
      </c>
      <c r="D38" s="219">
        <v>1006.56234124</v>
      </c>
      <c r="E38" s="220">
        <v>1053.6569550700001</v>
      </c>
      <c r="F38" s="221">
        <v>153.23353928000006</v>
      </c>
      <c r="G38" s="278"/>
      <c r="H38" s="220">
        <v>17.965825231356533</v>
      </c>
      <c r="I38" s="219">
        <v>47.094613830000071</v>
      </c>
      <c r="J38" s="220"/>
      <c r="K38" s="223">
        <v>4.6787577778822396</v>
      </c>
    </row>
    <row r="39" spans="1:11" s="263" customFormat="1" ht="17.100000000000001" customHeight="1">
      <c r="A39" s="307" t="s">
        <v>384</v>
      </c>
      <c r="B39" s="219">
        <v>11048.260742502247</v>
      </c>
      <c r="C39" s="219">
        <v>14542.696569312247</v>
      </c>
      <c r="D39" s="219">
        <v>14304.588095962248</v>
      </c>
      <c r="E39" s="220">
        <v>17346.20610078489</v>
      </c>
      <c r="F39" s="221">
        <v>3494.4358268100004</v>
      </c>
      <c r="G39" s="278"/>
      <c r="H39" s="220">
        <v>31.628831978657384</v>
      </c>
      <c r="I39" s="219">
        <v>3041.6180048226415</v>
      </c>
      <c r="J39" s="220"/>
      <c r="K39" s="223">
        <v>21.263233757015332</v>
      </c>
    </row>
    <row r="40" spans="1:11" s="263" customFormat="1" ht="17.100000000000001" customHeight="1">
      <c r="A40" s="218" t="s">
        <v>385</v>
      </c>
      <c r="B40" s="219">
        <v>1101814.6734176553</v>
      </c>
      <c r="C40" s="219">
        <v>1300559.6588332506</v>
      </c>
      <c r="D40" s="219">
        <v>1389459.2153841951</v>
      </c>
      <c r="E40" s="220">
        <v>1672052.4772454607</v>
      </c>
      <c r="F40" s="221">
        <v>198744.98541559535</v>
      </c>
      <c r="G40" s="278"/>
      <c r="H40" s="220">
        <v>18.037968653940663</v>
      </c>
      <c r="I40" s="219">
        <v>282593.26186126564</v>
      </c>
      <c r="J40" s="220"/>
      <c r="K40" s="223">
        <v>20.338363208676597</v>
      </c>
    </row>
    <row r="41" spans="1:11" s="263" customFormat="1" ht="17.100000000000001" customHeight="1">
      <c r="A41" s="224" t="s">
        <v>386</v>
      </c>
      <c r="B41" s="219">
        <v>1080542.0982498489</v>
      </c>
      <c r="C41" s="219">
        <v>1270817.3228212656</v>
      </c>
      <c r="D41" s="219">
        <v>1367279.7512012066</v>
      </c>
      <c r="E41" s="220">
        <v>1637107.3182892646</v>
      </c>
      <c r="F41" s="221">
        <v>190275.22457141662</v>
      </c>
      <c r="G41" s="278"/>
      <c r="H41" s="220">
        <v>17.60923751879773</v>
      </c>
      <c r="I41" s="219">
        <v>269827.56708805799</v>
      </c>
      <c r="J41" s="220"/>
      <c r="K41" s="223">
        <v>19.734627595486902</v>
      </c>
    </row>
    <row r="42" spans="1:11" s="263" customFormat="1" ht="17.100000000000001" customHeight="1">
      <c r="A42" s="224" t="s">
        <v>387</v>
      </c>
      <c r="B42" s="219">
        <v>21272.57516780643</v>
      </c>
      <c r="C42" s="219">
        <v>29742.336011985022</v>
      </c>
      <c r="D42" s="219">
        <v>22179.46418298842</v>
      </c>
      <c r="E42" s="220">
        <v>34945.15895619605</v>
      </c>
      <c r="F42" s="221">
        <v>8469.7608441785924</v>
      </c>
      <c r="G42" s="278"/>
      <c r="H42" s="220">
        <v>39.815399768790527</v>
      </c>
      <c r="I42" s="219">
        <v>12765.69477320763</v>
      </c>
      <c r="J42" s="220"/>
      <c r="K42" s="223">
        <v>57.556371370769533</v>
      </c>
    </row>
    <row r="43" spans="1:11" s="263" customFormat="1" ht="17.100000000000001" customHeight="1">
      <c r="A43" s="236" t="s">
        <v>388</v>
      </c>
      <c r="B43" s="237">
        <v>7153.4022929690054</v>
      </c>
      <c r="C43" s="237">
        <v>5375.0064625810001</v>
      </c>
      <c r="D43" s="237">
        <v>5318.2697967530003</v>
      </c>
      <c r="E43" s="238">
        <v>7510.4815931547</v>
      </c>
      <c r="F43" s="239">
        <v>-1778.3958303880054</v>
      </c>
      <c r="G43" s="313"/>
      <c r="H43" s="238">
        <v>-24.860839046281093</v>
      </c>
      <c r="I43" s="237">
        <v>2192.2117964016998</v>
      </c>
      <c r="J43" s="238"/>
      <c r="K43" s="240">
        <v>41.220394605405801</v>
      </c>
    </row>
    <row r="44" spans="1:11" s="263" customFormat="1" ht="17.100000000000001" customHeight="1">
      <c r="A44" s="308" t="s">
        <v>389</v>
      </c>
      <c r="B44" s="237">
        <v>0</v>
      </c>
      <c r="C44" s="237">
        <v>0</v>
      </c>
      <c r="D44" s="237">
        <v>49020</v>
      </c>
      <c r="E44" s="238">
        <v>31421.674999999999</v>
      </c>
      <c r="F44" s="239">
        <v>0</v>
      </c>
      <c r="G44" s="276"/>
      <c r="H44" s="309"/>
      <c r="I44" s="237">
        <v>-17598.325000000001</v>
      </c>
      <c r="J44" s="213"/>
      <c r="K44" s="217"/>
    </row>
    <row r="45" spans="1:11" s="263" customFormat="1" ht="17.100000000000001" customHeight="1" thickBot="1">
      <c r="A45" s="310" t="s">
        <v>390</v>
      </c>
      <c r="B45" s="242">
        <v>158787.0860167208</v>
      </c>
      <c r="C45" s="242">
        <v>190218.26120046267</v>
      </c>
      <c r="D45" s="242">
        <v>168931.81505315704</v>
      </c>
      <c r="E45" s="243">
        <v>191010.12726204621</v>
      </c>
      <c r="F45" s="244">
        <v>31431.175183741871</v>
      </c>
      <c r="G45" s="287"/>
      <c r="H45" s="243">
        <v>19.794541213781116</v>
      </c>
      <c r="I45" s="242">
        <v>22078.312208889169</v>
      </c>
      <c r="J45" s="243"/>
      <c r="K45" s="245">
        <v>13.069363045641747</v>
      </c>
    </row>
    <row r="46" spans="1:11" s="263" customFormat="1" ht="17.100000000000001" customHeight="1" thickTop="1">
      <c r="A46" s="253" t="s">
        <v>305</v>
      </c>
      <c r="B46" s="312"/>
      <c r="C46" s="195"/>
      <c r="D46" s="248"/>
      <c r="E46" s="248"/>
      <c r="F46" s="219"/>
      <c r="G46" s="219"/>
      <c r="H46" s="219"/>
      <c r="I46" s="219"/>
      <c r="J46" s="219"/>
      <c r="K46" s="219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SheetLayoutView="100" workbookViewId="0">
      <selection sqref="A1:K1"/>
    </sheetView>
  </sheetViews>
  <sheetFormatPr defaultColWidth="11" defaultRowHeight="17.100000000000001" customHeight="1"/>
  <cols>
    <col min="1" max="1" width="46.7109375" style="263" bestFit="1" customWidth="1"/>
    <col min="2" max="2" width="12" style="263" bestFit="1" customWidth="1"/>
    <col min="3" max="3" width="12.42578125" style="263" bestFit="1" customWidth="1"/>
    <col min="4" max="4" width="12" style="263" customWidth="1"/>
    <col min="5" max="5" width="12.42578125" style="263" bestFit="1" customWidth="1"/>
    <col min="6" max="6" width="11" style="263" bestFit="1" customWidth="1"/>
    <col min="7" max="7" width="2.42578125" style="263" bestFit="1" customWidth="1"/>
    <col min="8" max="8" width="10.85546875" style="263" bestFit="1" customWidth="1"/>
    <col min="9" max="9" width="10.7109375" style="263" customWidth="1"/>
    <col min="10" max="10" width="2.140625" style="263" customWidth="1"/>
    <col min="11" max="11" width="8.7109375" style="263" bestFit="1" customWidth="1"/>
    <col min="12" max="256" width="11" style="194"/>
    <col min="257" max="257" width="46.7109375" style="194" bestFit="1" customWidth="1"/>
    <col min="258" max="258" width="12" style="194" bestFit="1" customWidth="1"/>
    <col min="259" max="259" width="12.42578125" style="194" bestFit="1" customWidth="1"/>
    <col min="260" max="260" width="12" style="194" customWidth="1"/>
    <col min="261" max="261" width="12.42578125" style="194" bestFit="1" customWidth="1"/>
    <col min="262" max="262" width="11" style="194" bestFit="1" customWidth="1"/>
    <col min="263" max="263" width="2.42578125" style="194" bestFit="1" customWidth="1"/>
    <col min="264" max="264" width="10.85546875" style="194" bestFit="1" customWidth="1"/>
    <col min="265" max="265" width="10.7109375" style="194" customWidth="1"/>
    <col min="266" max="266" width="2.140625" style="194" customWidth="1"/>
    <col min="267" max="267" width="8.7109375" style="194" bestFit="1" customWidth="1"/>
    <col min="268" max="512" width="11" style="194"/>
    <col min="513" max="513" width="46.7109375" style="194" bestFit="1" customWidth="1"/>
    <col min="514" max="514" width="12" style="194" bestFit="1" customWidth="1"/>
    <col min="515" max="515" width="12.42578125" style="194" bestFit="1" customWidth="1"/>
    <col min="516" max="516" width="12" style="194" customWidth="1"/>
    <col min="517" max="517" width="12.42578125" style="194" bestFit="1" customWidth="1"/>
    <col min="518" max="518" width="11" style="194" bestFit="1" customWidth="1"/>
    <col min="519" max="519" width="2.42578125" style="194" bestFit="1" customWidth="1"/>
    <col min="520" max="520" width="10.85546875" style="194" bestFit="1" customWidth="1"/>
    <col min="521" max="521" width="10.7109375" style="194" customWidth="1"/>
    <col min="522" max="522" width="2.140625" style="194" customWidth="1"/>
    <col min="523" max="523" width="8.7109375" style="194" bestFit="1" customWidth="1"/>
    <col min="524" max="768" width="11" style="194"/>
    <col min="769" max="769" width="46.7109375" style="194" bestFit="1" customWidth="1"/>
    <col min="770" max="770" width="12" style="194" bestFit="1" customWidth="1"/>
    <col min="771" max="771" width="12.42578125" style="194" bestFit="1" customWidth="1"/>
    <col min="772" max="772" width="12" style="194" customWidth="1"/>
    <col min="773" max="773" width="12.42578125" style="194" bestFit="1" customWidth="1"/>
    <col min="774" max="774" width="11" style="194" bestFit="1" customWidth="1"/>
    <col min="775" max="775" width="2.42578125" style="194" bestFit="1" customWidth="1"/>
    <col min="776" max="776" width="10.85546875" style="194" bestFit="1" customWidth="1"/>
    <col min="777" max="777" width="10.7109375" style="194" customWidth="1"/>
    <col min="778" max="778" width="2.140625" style="194" customWidth="1"/>
    <col min="779" max="779" width="8.7109375" style="194" bestFit="1" customWidth="1"/>
    <col min="780" max="1024" width="11" style="194"/>
    <col min="1025" max="1025" width="46.7109375" style="194" bestFit="1" customWidth="1"/>
    <col min="1026" max="1026" width="12" style="194" bestFit="1" customWidth="1"/>
    <col min="1027" max="1027" width="12.42578125" style="194" bestFit="1" customWidth="1"/>
    <col min="1028" max="1028" width="12" style="194" customWidth="1"/>
    <col min="1029" max="1029" width="12.42578125" style="194" bestFit="1" customWidth="1"/>
    <col min="1030" max="1030" width="11" style="194" bestFit="1" customWidth="1"/>
    <col min="1031" max="1031" width="2.42578125" style="194" bestFit="1" customWidth="1"/>
    <col min="1032" max="1032" width="10.85546875" style="194" bestFit="1" customWidth="1"/>
    <col min="1033" max="1033" width="10.7109375" style="194" customWidth="1"/>
    <col min="1034" max="1034" width="2.140625" style="194" customWidth="1"/>
    <col min="1035" max="1035" width="8.7109375" style="194" bestFit="1" customWidth="1"/>
    <col min="1036" max="1280" width="11" style="194"/>
    <col min="1281" max="1281" width="46.7109375" style="194" bestFit="1" customWidth="1"/>
    <col min="1282" max="1282" width="12" style="194" bestFit="1" customWidth="1"/>
    <col min="1283" max="1283" width="12.42578125" style="194" bestFit="1" customWidth="1"/>
    <col min="1284" max="1284" width="12" style="194" customWidth="1"/>
    <col min="1285" max="1285" width="12.42578125" style="194" bestFit="1" customWidth="1"/>
    <col min="1286" max="1286" width="11" style="194" bestFit="1" customWidth="1"/>
    <col min="1287" max="1287" width="2.42578125" style="194" bestFit="1" customWidth="1"/>
    <col min="1288" max="1288" width="10.85546875" style="194" bestFit="1" customWidth="1"/>
    <col min="1289" max="1289" width="10.7109375" style="194" customWidth="1"/>
    <col min="1290" max="1290" width="2.140625" style="194" customWidth="1"/>
    <col min="1291" max="1291" width="8.7109375" style="194" bestFit="1" customWidth="1"/>
    <col min="1292" max="1536" width="11" style="194"/>
    <col min="1537" max="1537" width="46.7109375" style="194" bestFit="1" customWidth="1"/>
    <col min="1538" max="1538" width="12" style="194" bestFit="1" customWidth="1"/>
    <col min="1539" max="1539" width="12.42578125" style="194" bestFit="1" customWidth="1"/>
    <col min="1540" max="1540" width="12" style="194" customWidth="1"/>
    <col min="1541" max="1541" width="12.42578125" style="194" bestFit="1" customWidth="1"/>
    <col min="1542" max="1542" width="11" style="194" bestFit="1" customWidth="1"/>
    <col min="1543" max="1543" width="2.42578125" style="194" bestFit="1" customWidth="1"/>
    <col min="1544" max="1544" width="10.85546875" style="194" bestFit="1" customWidth="1"/>
    <col min="1545" max="1545" width="10.7109375" style="194" customWidth="1"/>
    <col min="1546" max="1546" width="2.140625" style="194" customWidth="1"/>
    <col min="1547" max="1547" width="8.7109375" style="194" bestFit="1" customWidth="1"/>
    <col min="1548" max="1792" width="11" style="194"/>
    <col min="1793" max="1793" width="46.7109375" style="194" bestFit="1" customWidth="1"/>
    <col min="1794" max="1794" width="12" style="194" bestFit="1" customWidth="1"/>
    <col min="1795" max="1795" width="12.42578125" style="194" bestFit="1" customWidth="1"/>
    <col min="1796" max="1796" width="12" style="194" customWidth="1"/>
    <col min="1797" max="1797" width="12.42578125" style="194" bestFit="1" customWidth="1"/>
    <col min="1798" max="1798" width="11" style="194" bestFit="1" customWidth="1"/>
    <col min="1799" max="1799" width="2.42578125" style="194" bestFit="1" customWidth="1"/>
    <col min="1800" max="1800" width="10.85546875" style="194" bestFit="1" customWidth="1"/>
    <col min="1801" max="1801" width="10.7109375" style="194" customWidth="1"/>
    <col min="1802" max="1802" width="2.140625" style="194" customWidth="1"/>
    <col min="1803" max="1803" width="8.7109375" style="194" bestFit="1" customWidth="1"/>
    <col min="1804" max="2048" width="11" style="194"/>
    <col min="2049" max="2049" width="46.7109375" style="194" bestFit="1" customWidth="1"/>
    <col min="2050" max="2050" width="12" style="194" bestFit="1" customWidth="1"/>
    <col min="2051" max="2051" width="12.42578125" style="194" bestFit="1" customWidth="1"/>
    <col min="2052" max="2052" width="12" style="194" customWidth="1"/>
    <col min="2053" max="2053" width="12.42578125" style="194" bestFit="1" customWidth="1"/>
    <col min="2054" max="2054" width="11" style="194" bestFit="1" customWidth="1"/>
    <col min="2055" max="2055" width="2.42578125" style="194" bestFit="1" customWidth="1"/>
    <col min="2056" max="2056" width="10.85546875" style="194" bestFit="1" customWidth="1"/>
    <col min="2057" max="2057" width="10.7109375" style="194" customWidth="1"/>
    <col min="2058" max="2058" width="2.140625" style="194" customWidth="1"/>
    <col min="2059" max="2059" width="8.7109375" style="194" bestFit="1" customWidth="1"/>
    <col min="2060" max="2304" width="11" style="194"/>
    <col min="2305" max="2305" width="46.7109375" style="194" bestFit="1" customWidth="1"/>
    <col min="2306" max="2306" width="12" style="194" bestFit="1" customWidth="1"/>
    <col min="2307" max="2307" width="12.42578125" style="194" bestFit="1" customWidth="1"/>
    <col min="2308" max="2308" width="12" style="194" customWidth="1"/>
    <col min="2309" max="2309" width="12.42578125" style="194" bestFit="1" customWidth="1"/>
    <col min="2310" max="2310" width="11" style="194" bestFit="1" customWidth="1"/>
    <col min="2311" max="2311" width="2.42578125" style="194" bestFit="1" customWidth="1"/>
    <col min="2312" max="2312" width="10.85546875" style="194" bestFit="1" customWidth="1"/>
    <col min="2313" max="2313" width="10.7109375" style="194" customWidth="1"/>
    <col min="2314" max="2314" width="2.140625" style="194" customWidth="1"/>
    <col min="2315" max="2315" width="8.7109375" style="194" bestFit="1" customWidth="1"/>
    <col min="2316" max="2560" width="11" style="194"/>
    <col min="2561" max="2561" width="46.7109375" style="194" bestFit="1" customWidth="1"/>
    <col min="2562" max="2562" width="12" style="194" bestFit="1" customWidth="1"/>
    <col min="2563" max="2563" width="12.42578125" style="194" bestFit="1" customWidth="1"/>
    <col min="2564" max="2564" width="12" style="194" customWidth="1"/>
    <col min="2565" max="2565" width="12.42578125" style="194" bestFit="1" customWidth="1"/>
    <col min="2566" max="2566" width="11" style="194" bestFit="1" customWidth="1"/>
    <col min="2567" max="2567" width="2.42578125" style="194" bestFit="1" customWidth="1"/>
    <col min="2568" max="2568" width="10.85546875" style="194" bestFit="1" customWidth="1"/>
    <col min="2569" max="2569" width="10.7109375" style="194" customWidth="1"/>
    <col min="2570" max="2570" width="2.140625" style="194" customWidth="1"/>
    <col min="2571" max="2571" width="8.7109375" style="194" bestFit="1" customWidth="1"/>
    <col min="2572" max="2816" width="11" style="194"/>
    <col min="2817" max="2817" width="46.7109375" style="194" bestFit="1" customWidth="1"/>
    <col min="2818" max="2818" width="12" style="194" bestFit="1" customWidth="1"/>
    <col min="2819" max="2819" width="12.42578125" style="194" bestFit="1" customWidth="1"/>
    <col min="2820" max="2820" width="12" style="194" customWidth="1"/>
    <col min="2821" max="2821" width="12.42578125" style="194" bestFit="1" customWidth="1"/>
    <col min="2822" max="2822" width="11" style="194" bestFit="1" customWidth="1"/>
    <col min="2823" max="2823" width="2.42578125" style="194" bestFit="1" customWidth="1"/>
    <col min="2824" max="2824" width="10.85546875" style="194" bestFit="1" customWidth="1"/>
    <col min="2825" max="2825" width="10.7109375" style="194" customWidth="1"/>
    <col min="2826" max="2826" width="2.140625" style="194" customWidth="1"/>
    <col min="2827" max="2827" width="8.7109375" style="194" bestFit="1" customWidth="1"/>
    <col min="2828" max="3072" width="11" style="194"/>
    <col min="3073" max="3073" width="46.7109375" style="194" bestFit="1" customWidth="1"/>
    <col min="3074" max="3074" width="12" style="194" bestFit="1" customWidth="1"/>
    <col min="3075" max="3075" width="12.42578125" style="194" bestFit="1" customWidth="1"/>
    <col min="3076" max="3076" width="12" style="194" customWidth="1"/>
    <col min="3077" max="3077" width="12.42578125" style="194" bestFit="1" customWidth="1"/>
    <col min="3078" max="3078" width="11" style="194" bestFit="1" customWidth="1"/>
    <col min="3079" max="3079" width="2.42578125" style="194" bestFit="1" customWidth="1"/>
    <col min="3080" max="3080" width="10.85546875" style="194" bestFit="1" customWidth="1"/>
    <col min="3081" max="3081" width="10.7109375" style="194" customWidth="1"/>
    <col min="3082" max="3082" width="2.140625" style="194" customWidth="1"/>
    <col min="3083" max="3083" width="8.7109375" style="194" bestFit="1" customWidth="1"/>
    <col min="3084" max="3328" width="11" style="194"/>
    <col min="3329" max="3329" width="46.7109375" style="194" bestFit="1" customWidth="1"/>
    <col min="3330" max="3330" width="12" style="194" bestFit="1" customWidth="1"/>
    <col min="3331" max="3331" width="12.42578125" style="194" bestFit="1" customWidth="1"/>
    <col min="3332" max="3332" width="12" style="194" customWidth="1"/>
    <col min="3333" max="3333" width="12.42578125" style="194" bestFit="1" customWidth="1"/>
    <col min="3334" max="3334" width="11" style="194" bestFit="1" customWidth="1"/>
    <col min="3335" max="3335" width="2.42578125" style="194" bestFit="1" customWidth="1"/>
    <col min="3336" max="3336" width="10.85546875" style="194" bestFit="1" customWidth="1"/>
    <col min="3337" max="3337" width="10.7109375" style="194" customWidth="1"/>
    <col min="3338" max="3338" width="2.140625" style="194" customWidth="1"/>
    <col min="3339" max="3339" width="8.7109375" style="194" bestFit="1" customWidth="1"/>
    <col min="3340" max="3584" width="11" style="194"/>
    <col min="3585" max="3585" width="46.7109375" style="194" bestFit="1" customWidth="1"/>
    <col min="3586" max="3586" width="12" style="194" bestFit="1" customWidth="1"/>
    <col min="3587" max="3587" width="12.42578125" style="194" bestFit="1" customWidth="1"/>
    <col min="3588" max="3588" width="12" style="194" customWidth="1"/>
    <col min="3589" max="3589" width="12.42578125" style="194" bestFit="1" customWidth="1"/>
    <col min="3590" max="3590" width="11" style="194" bestFit="1" customWidth="1"/>
    <col min="3591" max="3591" width="2.42578125" style="194" bestFit="1" customWidth="1"/>
    <col min="3592" max="3592" width="10.85546875" style="194" bestFit="1" customWidth="1"/>
    <col min="3593" max="3593" width="10.7109375" style="194" customWidth="1"/>
    <col min="3594" max="3594" width="2.140625" style="194" customWidth="1"/>
    <col min="3595" max="3595" width="8.7109375" style="194" bestFit="1" customWidth="1"/>
    <col min="3596" max="3840" width="11" style="194"/>
    <col min="3841" max="3841" width="46.7109375" style="194" bestFit="1" customWidth="1"/>
    <col min="3842" max="3842" width="12" style="194" bestFit="1" customWidth="1"/>
    <col min="3843" max="3843" width="12.42578125" style="194" bestFit="1" customWidth="1"/>
    <col min="3844" max="3844" width="12" style="194" customWidth="1"/>
    <col min="3845" max="3845" width="12.42578125" style="194" bestFit="1" customWidth="1"/>
    <col min="3846" max="3846" width="11" style="194" bestFit="1" customWidth="1"/>
    <col min="3847" max="3847" width="2.42578125" style="194" bestFit="1" customWidth="1"/>
    <col min="3848" max="3848" width="10.85546875" style="194" bestFit="1" customWidth="1"/>
    <col min="3849" max="3849" width="10.7109375" style="194" customWidth="1"/>
    <col min="3850" max="3850" width="2.140625" style="194" customWidth="1"/>
    <col min="3851" max="3851" width="8.7109375" style="194" bestFit="1" customWidth="1"/>
    <col min="3852" max="4096" width="11" style="194"/>
    <col min="4097" max="4097" width="46.7109375" style="194" bestFit="1" customWidth="1"/>
    <col min="4098" max="4098" width="12" style="194" bestFit="1" customWidth="1"/>
    <col min="4099" max="4099" width="12.42578125" style="194" bestFit="1" customWidth="1"/>
    <col min="4100" max="4100" width="12" style="194" customWidth="1"/>
    <col min="4101" max="4101" width="12.42578125" style="194" bestFit="1" customWidth="1"/>
    <col min="4102" max="4102" width="11" style="194" bestFit="1" customWidth="1"/>
    <col min="4103" max="4103" width="2.42578125" style="194" bestFit="1" customWidth="1"/>
    <col min="4104" max="4104" width="10.85546875" style="194" bestFit="1" customWidth="1"/>
    <col min="4105" max="4105" width="10.7109375" style="194" customWidth="1"/>
    <col min="4106" max="4106" width="2.140625" style="194" customWidth="1"/>
    <col min="4107" max="4107" width="8.7109375" style="194" bestFit="1" customWidth="1"/>
    <col min="4108" max="4352" width="11" style="194"/>
    <col min="4353" max="4353" width="46.7109375" style="194" bestFit="1" customWidth="1"/>
    <col min="4354" max="4354" width="12" style="194" bestFit="1" customWidth="1"/>
    <col min="4355" max="4355" width="12.42578125" style="194" bestFit="1" customWidth="1"/>
    <col min="4356" max="4356" width="12" style="194" customWidth="1"/>
    <col min="4357" max="4357" width="12.42578125" style="194" bestFit="1" customWidth="1"/>
    <col min="4358" max="4358" width="11" style="194" bestFit="1" customWidth="1"/>
    <col min="4359" max="4359" width="2.42578125" style="194" bestFit="1" customWidth="1"/>
    <col min="4360" max="4360" width="10.85546875" style="194" bestFit="1" customWidth="1"/>
    <col min="4361" max="4361" width="10.7109375" style="194" customWidth="1"/>
    <col min="4362" max="4362" width="2.140625" style="194" customWidth="1"/>
    <col min="4363" max="4363" width="8.7109375" style="194" bestFit="1" customWidth="1"/>
    <col min="4364" max="4608" width="11" style="194"/>
    <col min="4609" max="4609" width="46.7109375" style="194" bestFit="1" customWidth="1"/>
    <col min="4610" max="4610" width="12" style="194" bestFit="1" customWidth="1"/>
    <col min="4611" max="4611" width="12.42578125" style="194" bestFit="1" customWidth="1"/>
    <col min="4612" max="4612" width="12" style="194" customWidth="1"/>
    <col min="4613" max="4613" width="12.42578125" style="194" bestFit="1" customWidth="1"/>
    <col min="4614" max="4614" width="11" style="194" bestFit="1" customWidth="1"/>
    <col min="4615" max="4615" width="2.42578125" style="194" bestFit="1" customWidth="1"/>
    <col min="4616" max="4616" width="10.85546875" style="194" bestFit="1" customWidth="1"/>
    <col min="4617" max="4617" width="10.7109375" style="194" customWidth="1"/>
    <col min="4618" max="4618" width="2.140625" style="194" customWidth="1"/>
    <col min="4619" max="4619" width="8.7109375" style="194" bestFit="1" customWidth="1"/>
    <col min="4620" max="4864" width="11" style="194"/>
    <col min="4865" max="4865" width="46.7109375" style="194" bestFit="1" customWidth="1"/>
    <col min="4866" max="4866" width="12" style="194" bestFit="1" customWidth="1"/>
    <col min="4867" max="4867" width="12.42578125" style="194" bestFit="1" customWidth="1"/>
    <col min="4868" max="4868" width="12" style="194" customWidth="1"/>
    <col min="4869" max="4869" width="12.42578125" style="194" bestFit="1" customWidth="1"/>
    <col min="4870" max="4870" width="11" style="194" bestFit="1" customWidth="1"/>
    <col min="4871" max="4871" width="2.42578125" style="194" bestFit="1" customWidth="1"/>
    <col min="4872" max="4872" width="10.85546875" style="194" bestFit="1" customWidth="1"/>
    <col min="4873" max="4873" width="10.7109375" style="194" customWidth="1"/>
    <col min="4874" max="4874" width="2.140625" style="194" customWidth="1"/>
    <col min="4875" max="4875" width="8.7109375" style="194" bestFit="1" customWidth="1"/>
    <col min="4876" max="5120" width="11" style="194"/>
    <col min="5121" max="5121" width="46.7109375" style="194" bestFit="1" customWidth="1"/>
    <col min="5122" max="5122" width="12" style="194" bestFit="1" customWidth="1"/>
    <col min="5123" max="5123" width="12.42578125" style="194" bestFit="1" customWidth="1"/>
    <col min="5124" max="5124" width="12" style="194" customWidth="1"/>
    <col min="5125" max="5125" width="12.42578125" style="194" bestFit="1" customWidth="1"/>
    <col min="5126" max="5126" width="11" style="194" bestFit="1" customWidth="1"/>
    <col min="5127" max="5127" width="2.42578125" style="194" bestFit="1" customWidth="1"/>
    <col min="5128" max="5128" width="10.85546875" style="194" bestFit="1" customWidth="1"/>
    <col min="5129" max="5129" width="10.7109375" style="194" customWidth="1"/>
    <col min="5130" max="5130" width="2.140625" style="194" customWidth="1"/>
    <col min="5131" max="5131" width="8.7109375" style="194" bestFit="1" customWidth="1"/>
    <col min="5132" max="5376" width="11" style="194"/>
    <col min="5377" max="5377" width="46.7109375" style="194" bestFit="1" customWidth="1"/>
    <col min="5378" max="5378" width="12" style="194" bestFit="1" customWidth="1"/>
    <col min="5379" max="5379" width="12.42578125" style="194" bestFit="1" customWidth="1"/>
    <col min="5380" max="5380" width="12" style="194" customWidth="1"/>
    <col min="5381" max="5381" width="12.42578125" style="194" bestFit="1" customWidth="1"/>
    <col min="5382" max="5382" width="11" style="194" bestFit="1" customWidth="1"/>
    <col min="5383" max="5383" width="2.42578125" style="194" bestFit="1" customWidth="1"/>
    <col min="5384" max="5384" width="10.85546875" style="194" bestFit="1" customWidth="1"/>
    <col min="5385" max="5385" width="10.7109375" style="194" customWidth="1"/>
    <col min="5386" max="5386" width="2.140625" style="194" customWidth="1"/>
    <col min="5387" max="5387" width="8.7109375" style="194" bestFit="1" customWidth="1"/>
    <col min="5388" max="5632" width="11" style="194"/>
    <col min="5633" max="5633" width="46.7109375" style="194" bestFit="1" customWidth="1"/>
    <col min="5634" max="5634" width="12" style="194" bestFit="1" customWidth="1"/>
    <col min="5635" max="5635" width="12.42578125" style="194" bestFit="1" customWidth="1"/>
    <col min="5636" max="5636" width="12" style="194" customWidth="1"/>
    <col min="5637" max="5637" width="12.42578125" style="194" bestFit="1" customWidth="1"/>
    <col min="5638" max="5638" width="11" style="194" bestFit="1" customWidth="1"/>
    <col min="5639" max="5639" width="2.42578125" style="194" bestFit="1" customWidth="1"/>
    <col min="5640" max="5640" width="10.85546875" style="194" bestFit="1" customWidth="1"/>
    <col min="5641" max="5641" width="10.7109375" style="194" customWidth="1"/>
    <col min="5642" max="5642" width="2.140625" style="194" customWidth="1"/>
    <col min="5643" max="5643" width="8.7109375" style="194" bestFit="1" customWidth="1"/>
    <col min="5644" max="5888" width="11" style="194"/>
    <col min="5889" max="5889" width="46.7109375" style="194" bestFit="1" customWidth="1"/>
    <col min="5890" max="5890" width="12" style="194" bestFit="1" customWidth="1"/>
    <col min="5891" max="5891" width="12.42578125" style="194" bestFit="1" customWidth="1"/>
    <col min="5892" max="5892" width="12" style="194" customWidth="1"/>
    <col min="5893" max="5893" width="12.42578125" style="194" bestFit="1" customWidth="1"/>
    <col min="5894" max="5894" width="11" style="194" bestFit="1" customWidth="1"/>
    <col min="5895" max="5895" width="2.42578125" style="194" bestFit="1" customWidth="1"/>
    <col min="5896" max="5896" width="10.85546875" style="194" bestFit="1" customWidth="1"/>
    <col min="5897" max="5897" width="10.7109375" style="194" customWidth="1"/>
    <col min="5898" max="5898" width="2.140625" style="194" customWidth="1"/>
    <col min="5899" max="5899" width="8.7109375" style="194" bestFit="1" customWidth="1"/>
    <col min="5900" max="6144" width="11" style="194"/>
    <col min="6145" max="6145" width="46.7109375" style="194" bestFit="1" customWidth="1"/>
    <col min="6146" max="6146" width="12" style="194" bestFit="1" customWidth="1"/>
    <col min="6147" max="6147" width="12.42578125" style="194" bestFit="1" customWidth="1"/>
    <col min="6148" max="6148" width="12" style="194" customWidth="1"/>
    <col min="6149" max="6149" width="12.42578125" style="194" bestFit="1" customWidth="1"/>
    <col min="6150" max="6150" width="11" style="194" bestFit="1" customWidth="1"/>
    <col min="6151" max="6151" width="2.42578125" style="194" bestFit="1" customWidth="1"/>
    <col min="6152" max="6152" width="10.85546875" style="194" bestFit="1" customWidth="1"/>
    <col min="6153" max="6153" width="10.7109375" style="194" customWidth="1"/>
    <col min="6154" max="6154" width="2.140625" style="194" customWidth="1"/>
    <col min="6155" max="6155" width="8.7109375" style="194" bestFit="1" customWidth="1"/>
    <col min="6156" max="6400" width="11" style="194"/>
    <col min="6401" max="6401" width="46.7109375" style="194" bestFit="1" customWidth="1"/>
    <col min="6402" max="6402" width="12" style="194" bestFit="1" customWidth="1"/>
    <col min="6403" max="6403" width="12.42578125" style="194" bestFit="1" customWidth="1"/>
    <col min="6404" max="6404" width="12" style="194" customWidth="1"/>
    <col min="6405" max="6405" width="12.42578125" style="194" bestFit="1" customWidth="1"/>
    <col min="6406" max="6406" width="11" style="194" bestFit="1" customWidth="1"/>
    <col min="6407" max="6407" width="2.42578125" style="194" bestFit="1" customWidth="1"/>
    <col min="6408" max="6408" width="10.85546875" style="194" bestFit="1" customWidth="1"/>
    <col min="6409" max="6409" width="10.7109375" style="194" customWidth="1"/>
    <col min="6410" max="6410" width="2.140625" style="194" customWidth="1"/>
    <col min="6411" max="6411" width="8.7109375" style="194" bestFit="1" customWidth="1"/>
    <col min="6412" max="6656" width="11" style="194"/>
    <col min="6657" max="6657" width="46.7109375" style="194" bestFit="1" customWidth="1"/>
    <col min="6658" max="6658" width="12" style="194" bestFit="1" customWidth="1"/>
    <col min="6659" max="6659" width="12.42578125" style="194" bestFit="1" customWidth="1"/>
    <col min="6660" max="6660" width="12" style="194" customWidth="1"/>
    <col min="6661" max="6661" width="12.42578125" style="194" bestFit="1" customWidth="1"/>
    <col min="6662" max="6662" width="11" style="194" bestFit="1" customWidth="1"/>
    <col min="6663" max="6663" width="2.42578125" style="194" bestFit="1" customWidth="1"/>
    <col min="6664" max="6664" width="10.85546875" style="194" bestFit="1" customWidth="1"/>
    <col min="6665" max="6665" width="10.7109375" style="194" customWidth="1"/>
    <col min="6666" max="6666" width="2.140625" style="194" customWidth="1"/>
    <col min="6667" max="6667" width="8.7109375" style="194" bestFit="1" customWidth="1"/>
    <col min="6668" max="6912" width="11" style="194"/>
    <col min="6913" max="6913" width="46.7109375" style="194" bestFit="1" customWidth="1"/>
    <col min="6914" max="6914" width="12" style="194" bestFit="1" customWidth="1"/>
    <col min="6915" max="6915" width="12.42578125" style="194" bestFit="1" customWidth="1"/>
    <col min="6916" max="6916" width="12" style="194" customWidth="1"/>
    <col min="6917" max="6917" width="12.42578125" style="194" bestFit="1" customWidth="1"/>
    <col min="6918" max="6918" width="11" style="194" bestFit="1" customWidth="1"/>
    <col min="6919" max="6919" width="2.42578125" style="194" bestFit="1" customWidth="1"/>
    <col min="6920" max="6920" width="10.85546875" style="194" bestFit="1" customWidth="1"/>
    <col min="6921" max="6921" width="10.7109375" style="194" customWidth="1"/>
    <col min="6922" max="6922" width="2.140625" style="194" customWidth="1"/>
    <col min="6923" max="6923" width="8.7109375" style="194" bestFit="1" customWidth="1"/>
    <col min="6924" max="7168" width="11" style="194"/>
    <col min="7169" max="7169" width="46.7109375" style="194" bestFit="1" customWidth="1"/>
    <col min="7170" max="7170" width="12" style="194" bestFit="1" customWidth="1"/>
    <col min="7171" max="7171" width="12.42578125" style="194" bestFit="1" customWidth="1"/>
    <col min="7172" max="7172" width="12" style="194" customWidth="1"/>
    <col min="7173" max="7173" width="12.42578125" style="194" bestFit="1" customWidth="1"/>
    <col min="7174" max="7174" width="11" style="194" bestFit="1" customWidth="1"/>
    <col min="7175" max="7175" width="2.42578125" style="194" bestFit="1" customWidth="1"/>
    <col min="7176" max="7176" width="10.85546875" style="194" bestFit="1" customWidth="1"/>
    <col min="7177" max="7177" width="10.7109375" style="194" customWidth="1"/>
    <col min="7178" max="7178" width="2.140625" style="194" customWidth="1"/>
    <col min="7179" max="7179" width="8.7109375" style="194" bestFit="1" customWidth="1"/>
    <col min="7180" max="7424" width="11" style="194"/>
    <col min="7425" max="7425" width="46.7109375" style="194" bestFit="1" customWidth="1"/>
    <col min="7426" max="7426" width="12" style="194" bestFit="1" customWidth="1"/>
    <col min="7427" max="7427" width="12.42578125" style="194" bestFit="1" customWidth="1"/>
    <col min="7428" max="7428" width="12" style="194" customWidth="1"/>
    <col min="7429" max="7429" width="12.42578125" style="194" bestFit="1" customWidth="1"/>
    <col min="7430" max="7430" width="11" style="194" bestFit="1" customWidth="1"/>
    <col min="7431" max="7431" width="2.42578125" style="194" bestFit="1" customWidth="1"/>
    <col min="7432" max="7432" width="10.85546875" style="194" bestFit="1" customWidth="1"/>
    <col min="7433" max="7433" width="10.7109375" style="194" customWidth="1"/>
    <col min="7434" max="7434" width="2.140625" style="194" customWidth="1"/>
    <col min="7435" max="7435" width="8.7109375" style="194" bestFit="1" customWidth="1"/>
    <col min="7436" max="7680" width="11" style="194"/>
    <col min="7681" max="7681" width="46.7109375" style="194" bestFit="1" customWidth="1"/>
    <col min="7682" max="7682" width="12" style="194" bestFit="1" customWidth="1"/>
    <col min="7683" max="7683" width="12.42578125" style="194" bestFit="1" customWidth="1"/>
    <col min="7684" max="7684" width="12" style="194" customWidth="1"/>
    <col min="7685" max="7685" width="12.42578125" style="194" bestFit="1" customWidth="1"/>
    <col min="7686" max="7686" width="11" style="194" bestFit="1" customWidth="1"/>
    <col min="7687" max="7687" width="2.42578125" style="194" bestFit="1" customWidth="1"/>
    <col min="7688" max="7688" width="10.85546875" style="194" bestFit="1" customWidth="1"/>
    <col min="7689" max="7689" width="10.7109375" style="194" customWidth="1"/>
    <col min="7690" max="7690" width="2.140625" style="194" customWidth="1"/>
    <col min="7691" max="7691" width="8.7109375" style="194" bestFit="1" customWidth="1"/>
    <col min="7692" max="7936" width="11" style="194"/>
    <col min="7937" max="7937" width="46.7109375" style="194" bestFit="1" customWidth="1"/>
    <col min="7938" max="7938" width="12" style="194" bestFit="1" customWidth="1"/>
    <col min="7939" max="7939" width="12.42578125" style="194" bestFit="1" customWidth="1"/>
    <col min="7940" max="7940" width="12" style="194" customWidth="1"/>
    <col min="7941" max="7941" width="12.42578125" style="194" bestFit="1" customWidth="1"/>
    <col min="7942" max="7942" width="11" style="194" bestFit="1" customWidth="1"/>
    <col min="7943" max="7943" width="2.42578125" style="194" bestFit="1" customWidth="1"/>
    <col min="7944" max="7944" width="10.85546875" style="194" bestFit="1" customWidth="1"/>
    <col min="7945" max="7945" width="10.7109375" style="194" customWidth="1"/>
    <col min="7946" max="7946" width="2.140625" style="194" customWidth="1"/>
    <col min="7947" max="7947" width="8.7109375" style="194" bestFit="1" customWidth="1"/>
    <col min="7948" max="8192" width="11" style="194"/>
    <col min="8193" max="8193" width="46.7109375" style="194" bestFit="1" customWidth="1"/>
    <col min="8194" max="8194" width="12" style="194" bestFit="1" customWidth="1"/>
    <col min="8195" max="8195" width="12.42578125" style="194" bestFit="1" customWidth="1"/>
    <col min="8196" max="8196" width="12" style="194" customWidth="1"/>
    <col min="8197" max="8197" width="12.42578125" style="194" bestFit="1" customWidth="1"/>
    <col min="8198" max="8198" width="11" style="194" bestFit="1" customWidth="1"/>
    <col min="8199" max="8199" width="2.42578125" style="194" bestFit="1" customWidth="1"/>
    <col min="8200" max="8200" width="10.85546875" style="194" bestFit="1" customWidth="1"/>
    <col min="8201" max="8201" width="10.7109375" style="194" customWidth="1"/>
    <col min="8202" max="8202" width="2.140625" style="194" customWidth="1"/>
    <col min="8203" max="8203" width="8.7109375" style="194" bestFit="1" customWidth="1"/>
    <col min="8204" max="8448" width="11" style="194"/>
    <col min="8449" max="8449" width="46.7109375" style="194" bestFit="1" customWidth="1"/>
    <col min="8450" max="8450" width="12" style="194" bestFit="1" customWidth="1"/>
    <col min="8451" max="8451" width="12.42578125" style="194" bestFit="1" customWidth="1"/>
    <col min="8452" max="8452" width="12" style="194" customWidth="1"/>
    <col min="8453" max="8453" width="12.42578125" style="194" bestFit="1" customWidth="1"/>
    <col min="8454" max="8454" width="11" style="194" bestFit="1" customWidth="1"/>
    <col min="8455" max="8455" width="2.42578125" style="194" bestFit="1" customWidth="1"/>
    <col min="8456" max="8456" width="10.85546875" style="194" bestFit="1" customWidth="1"/>
    <col min="8457" max="8457" width="10.7109375" style="194" customWidth="1"/>
    <col min="8458" max="8458" width="2.140625" style="194" customWidth="1"/>
    <col min="8459" max="8459" width="8.7109375" style="194" bestFit="1" customWidth="1"/>
    <col min="8460" max="8704" width="11" style="194"/>
    <col min="8705" max="8705" width="46.7109375" style="194" bestFit="1" customWidth="1"/>
    <col min="8706" max="8706" width="12" style="194" bestFit="1" customWidth="1"/>
    <col min="8707" max="8707" width="12.42578125" style="194" bestFit="1" customWidth="1"/>
    <col min="8708" max="8708" width="12" style="194" customWidth="1"/>
    <col min="8709" max="8709" width="12.42578125" style="194" bestFit="1" customWidth="1"/>
    <col min="8710" max="8710" width="11" style="194" bestFit="1" customWidth="1"/>
    <col min="8711" max="8711" width="2.42578125" style="194" bestFit="1" customWidth="1"/>
    <col min="8712" max="8712" width="10.85546875" style="194" bestFit="1" customWidth="1"/>
    <col min="8713" max="8713" width="10.7109375" style="194" customWidth="1"/>
    <col min="8714" max="8714" width="2.140625" style="194" customWidth="1"/>
    <col min="8715" max="8715" width="8.7109375" style="194" bestFit="1" customWidth="1"/>
    <col min="8716" max="8960" width="11" style="194"/>
    <col min="8961" max="8961" width="46.7109375" style="194" bestFit="1" customWidth="1"/>
    <col min="8962" max="8962" width="12" style="194" bestFit="1" customWidth="1"/>
    <col min="8963" max="8963" width="12.42578125" style="194" bestFit="1" customWidth="1"/>
    <col min="8964" max="8964" width="12" style="194" customWidth="1"/>
    <col min="8965" max="8965" width="12.42578125" style="194" bestFit="1" customWidth="1"/>
    <col min="8966" max="8966" width="11" style="194" bestFit="1" customWidth="1"/>
    <col min="8967" max="8967" width="2.42578125" style="194" bestFit="1" customWidth="1"/>
    <col min="8968" max="8968" width="10.85546875" style="194" bestFit="1" customWidth="1"/>
    <col min="8969" max="8969" width="10.7109375" style="194" customWidth="1"/>
    <col min="8970" max="8970" width="2.140625" style="194" customWidth="1"/>
    <col min="8971" max="8971" width="8.7109375" style="194" bestFit="1" customWidth="1"/>
    <col min="8972" max="9216" width="11" style="194"/>
    <col min="9217" max="9217" width="46.7109375" style="194" bestFit="1" customWidth="1"/>
    <col min="9218" max="9218" width="12" style="194" bestFit="1" customWidth="1"/>
    <col min="9219" max="9219" width="12.42578125" style="194" bestFit="1" customWidth="1"/>
    <col min="9220" max="9220" width="12" style="194" customWidth="1"/>
    <col min="9221" max="9221" width="12.42578125" style="194" bestFit="1" customWidth="1"/>
    <col min="9222" max="9222" width="11" style="194" bestFit="1" customWidth="1"/>
    <col min="9223" max="9223" width="2.42578125" style="194" bestFit="1" customWidth="1"/>
    <col min="9224" max="9224" width="10.85546875" style="194" bestFit="1" customWidth="1"/>
    <col min="9225" max="9225" width="10.7109375" style="194" customWidth="1"/>
    <col min="9226" max="9226" width="2.140625" style="194" customWidth="1"/>
    <col min="9227" max="9227" width="8.7109375" style="194" bestFit="1" customWidth="1"/>
    <col min="9228" max="9472" width="11" style="194"/>
    <col min="9473" max="9473" width="46.7109375" style="194" bestFit="1" customWidth="1"/>
    <col min="9474" max="9474" width="12" style="194" bestFit="1" customWidth="1"/>
    <col min="9475" max="9475" width="12.42578125" style="194" bestFit="1" customWidth="1"/>
    <col min="9476" max="9476" width="12" style="194" customWidth="1"/>
    <col min="9477" max="9477" width="12.42578125" style="194" bestFit="1" customWidth="1"/>
    <col min="9478" max="9478" width="11" style="194" bestFit="1" customWidth="1"/>
    <col min="9479" max="9479" width="2.42578125" style="194" bestFit="1" customWidth="1"/>
    <col min="9480" max="9480" width="10.85546875" style="194" bestFit="1" customWidth="1"/>
    <col min="9481" max="9481" width="10.7109375" style="194" customWidth="1"/>
    <col min="9482" max="9482" width="2.140625" style="194" customWidth="1"/>
    <col min="9483" max="9483" width="8.7109375" style="194" bestFit="1" customWidth="1"/>
    <col min="9484" max="9728" width="11" style="194"/>
    <col min="9729" max="9729" width="46.7109375" style="194" bestFit="1" customWidth="1"/>
    <col min="9730" max="9730" width="12" style="194" bestFit="1" customWidth="1"/>
    <col min="9731" max="9731" width="12.42578125" style="194" bestFit="1" customWidth="1"/>
    <col min="9732" max="9732" width="12" style="194" customWidth="1"/>
    <col min="9733" max="9733" width="12.42578125" style="194" bestFit="1" customWidth="1"/>
    <col min="9734" max="9734" width="11" style="194" bestFit="1" customWidth="1"/>
    <col min="9735" max="9735" width="2.42578125" style="194" bestFit="1" customWidth="1"/>
    <col min="9736" max="9736" width="10.85546875" style="194" bestFit="1" customWidth="1"/>
    <col min="9737" max="9737" width="10.7109375" style="194" customWidth="1"/>
    <col min="9738" max="9738" width="2.140625" style="194" customWidth="1"/>
    <col min="9739" max="9739" width="8.7109375" style="194" bestFit="1" customWidth="1"/>
    <col min="9740" max="9984" width="11" style="194"/>
    <col min="9985" max="9985" width="46.7109375" style="194" bestFit="1" customWidth="1"/>
    <col min="9986" max="9986" width="12" style="194" bestFit="1" customWidth="1"/>
    <col min="9987" max="9987" width="12.42578125" style="194" bestFit="1" customWidth="1"/>
    <col min="9988" max="9988" width="12" style="194" customWidth="1"/>
    <col min="9989" max="9989" width="12.42578125" style="194" bestFit="1" customWidth="1"/>
    <col min="9990" max="9990" width="11" style="194" bestFit="1" customWidth="1"/>
    <col min="9991" max="9991" width="2.42578125" style="194" bestFit="1" customWidth="1"/>
    <col min="9992" max="9992" width="10.85546875" style="194" bestFit="1" customWidth="1"/>
    <col min="9993" max="9993" width="10.7109375" style="194" customWidth="1"/>
    <col min="9994" max="9994" width="2.140625" style="194" customWidth="1"/>
    <col min="9995" max="9995" width="8.7109375" style="194" bestFit="1" customWidth="1"/>
    <col min="9996" max="10240" width="11" style="194"/>
    <col min="10241" max="10241" width="46.7109375" style="194" bestFit="1" customWidth="1"/>
    <col min="10242" max="10242" width="12" style="194" bestFit="1" customWidth="1"/>
    <col min="10243" max="10243" width="12.42578125" style="194" bestFit="1" customWidth="1"/>
    <col min="10244" max="10244" width="12" style="194" customWidth="1"/>
    <col min="10245" max="10245" width="12.42578125" style="194" bestFit="1" customWidth="1"/>
    <col min="10246" max="10246" width="11" style="194" bestFit="1" customWidth="1"/>
    <col min="10247" max="10247" width="2.42578125" style="194" bestFit="1" customWidth="1"/>
    <col min="10248" max="10248" width="10.85546875" style="194" bestFit="1" customWidth="1"/>
    <col min="10249" max="10249" width="10.7109375" style="194" customWidth="1"/>
    <col min="10250" max="10250" width="2.140625" style="194" customWidth="1"/>
    <col min="10251" max="10251" width="8.7109375" style="194" bestFit="1" customWidth="1"/>
    <col min="10252" max="10496" width="11" style="194"/>
    <col min="10497" max="10497" width="46.7109375" style="194" bestFit="1" customWidth="1"/>
    <col min="10498" max="10498" width="12" style="194" bestFit="1" customWidth="1"/>
    <col min="10499" max="10499" width="12.42578125" style="194" bestFit="1" customWidth="1"/>
    <col min="10500" max="10500" width="12" style="194" customWidth="1"/>
    <col min="10501" max="10501" width="12.42578125" style="194" bestFit="1" customWidth="1"/>
    <col min="10502" max="10502" width="11" style="194" bestFit="1" customWidth="1"/>
    <col min="10503" max="10503" width="2.42578125" style="194" bestFit="1" customWidth="1"/>
    <col min="10504" max="10504" width="10.85546875" style="194" bestFit="1" customWidth="1"/>
    <col min="10505" max="10505" width="10.7109375" style="194" customWidth="1"/>
    <col min="10506" max="10506" width="2.140625" style="194" customWidth="1"/>
    <col min="10507" max="10507" width="8.7109375" style="194" bestFit="1" customWidth="1"/>
    <col min="10508" max="10752" width="11" style="194"/>
    <col min="10753" max="10753" width="46.7109375" style="194" bestFit="1" customWidth="1"/>
    <col min="10754" max="10754" width="12" style="194" bestFit="1" customWidth="1"/>
    <col min="10755" max="10755" width="12.42578125" style="194" bestFit="1" customWidth="1"/>
    <col min="10756" max="10756" width="12" style="194" customWidth="1"/>
    <col min="10757" max="10757" width="12.42578125" style="194" bestFit="1" customWidth="1"/>
    <col min="10758" max="10758" width="11" style="194" bestFit="1" customWidth="1"/>
    <col min="10759" max="10759" width="2.42578125" style="194" bestFit="1" customWidth="1"/>
    <col min="10760" max="10760" width="10.85546875" style="194" bestFit="1" customWidth="1"/>
    <col min="10761" max="10761" width="10.7109375" style="194" customWidth="1"/>
    <col min="10762" max="10762" width="2.140625" style="194" customWidth="1"/>
    <col min="10763" max="10763" width="8.7109375" style="194" bestFit="1" customWidth="1"/>
    <col min="10764" max="11008" width="11" style="194"/>
    <col min="11009" max="11009" width="46.7109375" style="194" bestFit="1" customWidth="1"/>
    <col min="11010" max="11010" width="12" style="194" bestFit="1" customWidth="1"/>
    <col min="11011" max="11011" width="12.42578125" style="194" bestFit="1" customWidth="1"/>
    <col min="11012" max="11012" width="12" style="194" customWidth="1"/>
    <col min="11013" max="11013" width="12.42578125" style="194" bestFit="1" customWidth="1"/>
    <col min="11014" max="11014" width="11" style="194" bestFit="1" customWidth="1"/>
    <col min="11015" max="11015" width="2.42578125" style="194" bestFit="1" customWidth="1"/>
    <col min="11016" max="11016" width="10.85546875" style="194" bestFit="1" customWidth="1"/>
    <col min="11017" max="11017" width="10.7109375" style="194" customWidth="1"/>
    <col min="11018" max="11018" width="2.140625" style="194" customWidth="1"/>
    <col min="11019" max="11019" width="8.7109375" style="194" bestFit="1" customWidth="1"/>
    <col min="11020" max="11264" width="11" style="194"/>
    <col min="11265" max="11265" width="46.7109375" style="194" bestFit="1" customWidth="1"/>
    <col min="11266" max="11266" width="12" style="194" bestFit="1" customWidth="1"/>
    <col min="11267" max="11267" width="12.42578125" style="194" bestFit="1" customWidth="1"/>
    <col min="11268" max="11268" width="12" style="194" customWidth="1"/>
    <col min="11269" max="11269" width="12.42578125" style="194" bestFit="1" customWidth="1"/>
    <col min="11270" max="11270" width="11" style="194" bestFit="1" customWidth="1"/>
    <col min="11271" max="11271" width="2.42578125" style="194" bestFit="1" customWidth="1"/>
    <col min="11272" max="11272" width="10.85546875" style="194" bestFit="1" customWidth="1"/>
    <col min="11273" max="11273" width="10.7109375" style="194" customWidth="1"/>
    <col min="11274" max="11274" width="2.140625" style="194" customWidth="1"/>
    <col min="11275" max="11275" width="8.7109375" style="194" bestFit="1" customWidth="1"/>
    <col min="11276" max="11520" width="11" style="194"/>
    <col min="11521" max="11521" width="46.7109375" style="194" bestFit="1" customWidth="1"/>
    <col min="11522" max="11522" width="12" style="194" bestFit="1" customWidth="1"/>
    <col min="11523" max="11523" width="12.42578125" style="194" bestFit="1" customWidth="1"/>
    <col min="11524" max="11524" width="12" style="194" customWidth="1"/>
    <col min="11525" max="11525" width="12.42578125" style="194" bestFit="1" customWidth="1"/>
    <col min="11526" max="11526" width="11" style="194" bestFit="1" customWidth="1"/>
    <col min="11527" max="11527" width="2.42578125" style="194" bestFit="1" customWidth="1"/>
    <col min="11528" max="11528" width="10.85546875" style="194" bestFit="1" customWidth="1"/>
    <col min="11529" max="11529" width="10.7109375" style="194" customWidth="1"/>
    <col min="11530" max="11530" width="2.140625" style="194" customWidth="1"/>
    <col min="11531" max="11531" width="8.7109375" style="194" bestFit="1" customWidth="1"/>
    <col min="11532" max="11776" width="11" style="194"/>
    <col min="11777" max="11777" width="46.7109375" style="194" bestFit="1" customWidth="1"/>
    <col min="11778" max="11778" width="12" style="194" bestFit="1" customWidth="1"/>
    <col min="11779" max="11779" width="12.42578125" style="194" bestFit="1" customWidth="1"/>
    <col min="11780" max="11780" width="12" style="194" customWidth="1"/>
    <col min="11781" max="11781" width="12.42578125" style="194" bestFit="1" customWidth="1"/>
    <col min="11782" max="11782" width="11" style="194" bestFit="1" customWidth="1"/>
    <col min="11783" max="11783" width="2.42578125" style="194" bestFit="1" customWidth="1"/>
    <col min="11784" max="11784" width="10.85546875" style="194" bestFit="1" customWidth="1"/>
    <col min="11785" max="11785" width="10.7109375" style="194" customWidth="1"/>
    <col min="11786" max="11786" width="2.140625" style="194" customWidth="1"/>
    <col min="11787" max="11787" width="8.7109375" style="194" bestFit="1" customWidth="1"/>
    <col min="11788" max="12032" width="11" style="194"/>
    <col min="12033" max="12033" width="46.7109375" style="194" bestFit="1" customWidth="1"/>
    <col min="12034" max="12034" width="12" style="194" bestFit="1" customWidth="1"/>
    <col min="12035" max="12035" width="12.42578125" style="194" bestFit="1" customWidth="1"/>
    <col min="12036" max="12036" width="12" style="194" customWidth="1"/>
    <col min="12037" max="12037" width="12.42578125" style="194" bestFit="1" customWidth="1"/>
    <col min="12038" max="12038" width="11" style="194" bestFit="1" customWidth="1"/>
    <col min="12039" max="12039" width="2.42578125" style="194" bestFit="1" customWidth="1"/>
    <col min="12040" max="12040" width="10.85546875" style="194" bestFit="1" customWidth="1"/>
    <col min="12041" max="12041" width="10.7109375" style="194" customWidth="1"/>
    <col min="12042" max="12042" width="2.140625" style="194" customWidth="1"/>
    <col min="12043" max="12043" width="8.7109375" style="194" bestFit="1" customWidth="1"/>
    <col min="12044" max="12288" width="11" style="194"/>
    <col min="12289" max="12289" width="46.7109375" style="194" bestFit="1" customWidth="1"/>
    <col min="12290" max="12290" width="12" style="194" bestFit="1" customWidth="1"/>
    <col min="12291" max="12291" width="12.42578125" style="194" bestFit="1" customWidth="1"/>
    <col min="12292" max="12292" width="12" style="194" customWidth="1"/>
    <col min="12293" max="12293" width="12.42578125" style="194" bestFit="1" customWidth="1"/>
    <col min="12294" max="12294" width="11" style="194" bestFit="1" customWidth="1"/>
    <col min="12295" max="12295" width="2.42578125" style="194" bestFit="1" customWidth="1"/>
    <col min="12296" max="12296" width="10.85546875" style="194" bestFit="1" customWidth="1"/>
    <col min="12297" max="12297" width="10.7109375" style="194" customWidth="1"/>
    <col min="12298" max="12298" width="2.140625" style="194" customWidth="1"/>
    <col min="12299" max="12299" width="8.7109375" style="194" bestFit="1" customWidth="1"/>
    <col min="12300" max="12544" width="11" style="194"/>
    <col min="12545" max="12545" width="46.7109375" style="194" bestFit="1" customWidth="1"/>
    <col min="12546" max="12546" width="12" style="194" bestFit="1" customWidth="1"/>
    <col min="12547" max="12547" width="12.42578125" style="194" bestFit="1" customWidth="1"/>
    <col min="12548" max="12548" width="12" style="194" customWidth="1"/>
    <col min="12549" max="12549" width="12.42578125" style="194" bestFit="1" customWidth="1"/>
    <col min="12550" max="12550" width="11" style="194" bestFit="1" customWidth="1"/>
    <col min="12551" max="12551" width="2.42578125" style="194" bestFit="1" customWidth="1"/>
    <col min="12552" max="12552" width="10.85546875" style="194" bestFit="1" customWidth="1"/>
    <col min="12553" max="12553" width="10.7109375" style="194" customWidth="1"/>
    <col min="12554" max="12554" width="2.140625" style="194" customWidth="1"/>
    <col min="12555" max="12555" width="8.7109375" style="194" bestFit="1" customWidth="1"/>
    <col min="12556" max="12800" width="11" style="194"/>
    <col min="12801" max="12801" width="46.7109375" style="194" bestFit="1" customWidth="1"/>
    <col min="12802" max="12802" width="12" style="194" bestFit="1" customWidth="1"/>
    <col min="12803" max="12803" width="12.42578125" style="194" bestFit="1" customWidth="1"/>
    <col min="12804" max="12804" width="12" style="194" customWidth="1"/>
    <col min="12805" max="12805" width="12.42578125" style="194" bestFit="1" customWidth="1"/>
    <col min="12806" max="12806" width="11" style="194" bestFit="1" customWidth="1"/>
    <col min="12807" max="12807" width="2.42578125" style="194" bestFit="1" customWidth="1"/>
    <col min="12808" max="12808" width="10.85546875" style="194" bestFit="1" customWidth="1"/>
    <col min="12809" max="12809" width="10.7109375" style="194" customWidth="1"/>
    <col min="12810" max="12810" width="2.140625" style="194" customWidth="1"/>
    <col min="12811" max="12811" width="8.7109375" style="194" bestFit="1" customWidth="1"/>
    <col min="12812" max="13056" width="11" style="194"/>
    <col min="13057" max="13057" width="46.7109375" style="194" bestFit="1" customWidth="1"/>
    <col min="13058" max="13058" width="12" style="194" bestFit="1" customWidth="1"/>
    <col min="13059" max="13059" width="12.42578125" style="194" bestFit="1" customWidth="1"/>
    <col min="13060" max="13060" width="12" style="194" customWidth="1"/>
    <col min="13061" max="13061" width="12.42578125" style="194" bestFit="1" customWidth="1"/>
    <col min="13062" max="13062" width="11" style="194" bestFit="1" customWidth="1"/>
    <col min="13063" max="13063" width="2.42578125" style="194" bestFit="1" customWidth="1"/>
    <col min="13064" max="13064" width="10.85546875" style="194" bestFit="1" customWidth="1"/>
    <col min="13065" max="13065" width="10.7109375" style="194" customWidth="1"/>
    <col min="13066" max="13066" width="2.140625" style="194" customWidth="1"/>
    <col min="13067" max="13067" width="8.7109375" style="194" bestFit="1" customWidth="1"/>
    <col min="13068" max="13312" width="11" style="194"/>
    <col min="13313" max="13313" width="46.7109375" style="194" bestFit="1" customWidth="1"/>
    <col min="13314" max="13314" width="12" style="194" bestFit="1" customWidth="1"/>
    <col min="13315" max="13315" width="12.42578125" style="194" bestFit="1" customWidth="1"/>
    <col min="13316" max="13316" width="12" style="194" customWidth="1"/>
    <col min="13317" max="13317" width="12.42578125" style="194" bestFit="1" customWidth="1"/>
    <col min="13318" max="13318" width="11" style="194" bestFit="1" customWidth="1"/>
    <col min="13319" max="13319" width="2.42578125" style="194" bestFit="1" customWidth="1"/>
    <col min="13320" max="13320" width="10.85546875" style="194" bestFit="1" customWidth="1"/>
    <col min="13321" max="13321" width="10.7109375" style="194" customWidth="1"/>
    <col min="13322" max="13322" width="2.140625" style="194" customWidth="1"/>
    <col min="13323" max="13323" width="8.7109375" style="194" bestFit="1" customWidth="1"/>
    <col min="13324" max="13568" width="11" style="194"/>
    <col min="13569" max="13569" width="46.7109375" style="194" bestFit="1" customWidth="1"/>
    <col min="13570" max="13570" width="12" style="194" bestFit="1" customWidth="1"/>
    <col min="13571" max="13571" width="12.42578125" style="194" bestFit="1" customWidth="1"/>
    <col min="13572" max="13572" width="12" style="194" customWidth="1"/>
    <col min="13573" max="13573" width="12.42578125" style="194" bestFit="1" customWidth="1"/>
    <col min="13574" max="13574" width="11" style="194" bestFit="1" customWidth="1"/>
    <col min="13575" max="13575" width="2.42578125" style="194" bestFit="1" customWidth="1"/>
    <col min="13576" max="13576" width="10.85546875" style="194" bestFit="1" customWidth="1"/>
    <col min="13577" max="13577" width="10.7109375" style="194" customWidth="1"/>
    <col min="13578" max="13578" width="2.140625" style="194" customWidth="1"/>
    <col min="13579" max="13579" width="8.7109375" style="194" bestFit="1" customWidth="1"/>
    <col min="13580" max="13824" width="11" style="194"/>
    <col min="13825" max="13825" width="46.7109375" style="194" bestFit="1" customWidth="1"/>
    <col min="13826" max="13826" width="12" style="194" bestFit="1" customWidth="1"/>
    <col min="13827" max="13827" width="12.42578125" style="194" bestFit="1" customWidth="1"/>
    <col min="13828" max="13828" width="12" style="194" customWidth="1"/>
    <col min="13829" max="13829" width="12.42578125" style="194" bestFit="1" customWidth="1"/>
    <col min="13830" max="13830" width="11" style="194" bestFit="1" customWidth="1"/>
    <col min="13831" max="13831" width="2.42578125" style="194" bestFit="1" customWidth="1"/>
    <col min="13832" max="13832" width="10.85546875" style="194" bestFit="1" customWidth="1"/>
    <col min="13833" max="13833" width="10.7109375" style="194" customWidth="1"/>
    <col min="13834" max="13834" width="2.140625" style="194" customWidth="1"/>
    <col min="13835" max="13835" width="8.7109375" style="194" bestFit="1" customWidth="1"/>
    <col min="13836" max="14080" width="11" style="194"/>
    <col min="14081" max="14081" width="46.7109375" style="194" bestFit="1" customWidth="1"/>
    <col min="14082" max="14082" width="12" style="194" bestFit="1" customWidth="1"/>
    <col min="14083" max="14083" width="12.42578125" style="194" bestFit="1" customWidth="1"/>
    <col min="14084" max="14084" width="12" style="194" customWidth="1"/>
    <col min="14085" max="14085" width="12.42578125" style="194" bestFit="1" customWidth="1"/>
    <col min="14086" max="14086" width="11" style="194" bestFit="1" customWidth="1"/>
    <col min="14087" max="14087" width="2.42578125" style="194" bestFit="1" customWidth="1"/>
    <col min="14088" max="14088" width="10.85546875" style="194" bestFit="1" customWidth="1"/>
    <col min="14089" max="14089" width="10.7109375" style="194" customWidth="1"/>
    <col min="14090" max="14090" width="2.140625" style="194" customWidth="1"/>
    <col min="14091" max="14091" width="8.7109375" style="194" bestFit="1" customWidth="1"/>
    <col min="14092" max="14336" width="11" style="194"/>
    <col min="14337" max="14337" width="46.7109375" style="194" bestFit="1" customWidth="1"/>
    <col min="14338" max="14338" width="12" style="194" bestFit="1" customWidth="1"/>
    <col min="14339" max="14339" width="12.42578125" style="194" bestFit="1" customWidth="1"/>
    <col min="14340" max="14340" width="12" style="194" customWidth="1"/>
    <col min="14341" max="14341" width="12.42578125" style="194" bestFit="1" customWidth="1"/>
    <col min="14342" max="14342" width="11" style="194" bestFit="1" customWidth="1"/>
    <col min="14343" max="14343" width="2.42578125" style="194" bestFit="1" customWidth="1"/>
    <col min="14344" max="14344" width="10.85546875" style="194" bestFit="1" customWidth="1"/>
    <col min="14345" max="14345" width="10.7109375" style="194" customWidth="1"/>
    <col min="14346" max="14346" width="2.140625" style="194" customWidth="1"/>
    <col min="14347" max="14347" width="8.7109375" style="194" bestFit="1" customWidth="1"/>
    <col min="14348" max="14592" width="11" style="194"/>
    <col min="14593" max="14593" width="46.7109375" style="194" bestFit="1" customWidth="1"/>
    <col min="14594" max="14594" width="12" style="194" bestFit="1" customWidth="1"/>
    <col min="14595" max="14595" width="12.42578125" style="194" bestFit="1" customWidth="1"/>
    <col min="14596" max="14596" width="12" style="194" customWidth="1"/>
    <col min="14597" max="14597" width="12.42578125" style="194" bestFit="1" customWidth="1"/>
    <col min="14598" max="14598" width="11" style="194" bestFit="1" customWidth="1"/>
    <col min="14599" max="14599" width="2.42578125" style="194" bestFit="1" customWidth="1"/>
    <col min="14600" max="14600" width="10.85546875" style="194" bestFit="1" customWidth="1"/>
    <col min="14601" max="14601" width="10.7109375" style="194" customWidth="1"/>
    <col min="14602" max="14602" width="2.140625" style="194" customWidth="1"/>
    <col min="14603" max="14603" width="8.7109375" style="194" bestFit="1" customWidth="1"/>
    <col min="14604" max="14848" width="11" style="194"/>
    <col min="14849" max="14849" width="46.7109375" style="194" bestFit="1" customWidth="1"/>
    <col min="14850" max="14850" width="12" style="194" bestFit="1" customWidth="1"/>
    <col min="14851" max="14851" width="12.42578125" style="194" bestFit="1" customWidth="1"/>
    <col min="14852" max="14852" width="12" style="194" customWidth="1"/>
    <col min="14853" max="14853" width="12.42578125" style="194" bestFit="1" customWidth="1"/>
    <col min="14854" max="14854" width="11" style="194" bestFit="1" customWidth="1"/>
    <col min="14855" max="14855" width="2.42578125" style="194" bestFit="1" customWidth="1"/>
    <col min="14856" max="14856" width="10.85546875" style="194" bestFit="1" customWidth="1"/>
    <col min="14857" max="14857" width="10.7109375" style="194" customWidth="1"/>
    <col min="14858" max="14858" width="2.140625" style="194" customWidth="1"/>
    <col min="14859" max="14859" width="8.7109375" style="194" bestFit="1" customWidth="1"/>
    <col min="14860" max="15104" width="11" style="194"/>
    <col min="15105" max="15105" width="46.7109375" style="194" bestFit="1" customWidth="1"/>
    <col min="15106" max="15106" width="12" style="194" bestFit="1" customWidth="1"/>
    <col min="15107" max="15107" width="12.42578125" style="194" bestFit="1" customWidth="1"/>
    <col min="15108" max="15108" width="12" style="194" customWidth="1"/>
    <col min="15109" max="15109" width="12.42578125" style="194" bestFit="1" customWidth="1"/>
    <col min="15110" max="15110" width="11" style="194" bestFit="1" customWidth="1"/>
    <col min="15111" max="15111" width="2.42578125" style="194" bestFit="1" customWidth="1"/>
    <col min="15112" max="15112" width="10.85546875" style="194" bestFit="1" customWidth="1"/>
    <col min="15113" max="15113" width="10.7109375" style="194" customWidth="1"/>
    <col min="15114" max="15114" width="2.140625" style="194" customWidth="1"/>
    <col min="15115" max="15115" width="8.7109375" style="194" bestFit="1" customWidth="1"/>
    <col min="15116" max="15360" width="11" style="194"/>
    <col min="15361" max="15361" width="46.7109375" style="194" bestFit="1" customWidth="1"/>
    <col min="15362" max="15362" width="12" style="194" bestFit="1" customWidth="1"/>
    <col min="15363" max="15363" width="12.42578125" style="194" bestFit="1" customWidth="1"/>
    <col min="15364" max="15364" width="12" style="194" customWidth="1"/>
    <col min="15365" max="15365" width="12.42578125" style="194" bestFit="1" customWidth="1"/>
    <col min="15366" max="15366" width="11" style="194" bestFit="1" customWidth="1"/>
    <col min="15367" max="15367" width="2.42578125" style="194" bestFit="1" customWidth="1"/>
    <col min="15368" max="15368" width="10.85546875" style="194" bestFit="1" customWidth="1"/>
    <col min="15369" max="15369" width="10.7109375" style="194" customWidth="1"/>
    <col min="15370" max="15370" width="2.140625" style="194" customWidth="1"/>
    <col min="15371" max="15371" width="8.7109375" style="194" bestFit="1" customWidth="1"/>
    <col min="15372" max="15616" width="11" style="194"/>
    <col min="15617" max="15617" width="46.7109375" style="194" bestFit="1" customWidth="1"/>
    <col min="15618" max="15618" width="12" style="194" bestFit="1" customWidth="1"/>
    <col min="15619" max="15619" width="12.42578125" style="194" bestFit="1" customWidth="1"/>
    <col min="15620" max="15620" width="12" style="194" customWidth="1"/>
    <col min="15621" max="15621" width="12.42578125" style="194" bestFit="1" customWidth="1"/>
    <col min="15622" max="15622" width="11" style="194" bestFit="1" customWidth="1"/>
    <col min="15623" max="15623" width="2.42578125" style="194" bestFit="1" customWidth="1"/>
    <col min="15624" max="15624" width="10.85546875" style="194" bestFit="1" customWidth="1"/>
    <col min="15625" max="15625" width="10.7109375" style="194" customWidth="1"/>
    <col min="15626" max="15626" width="2.140625" style="194" customWidth="1"/>
    <col min="15627" max="15627" width="8.7109375" style="194" bestFit="1" customWidth="1"/>
    <col min="15628" max="15872" width="11" style="194"/>
    <col min="15873" max="15873" width="46.7109375" style="194" bestFit="1" customWidth="1"/>
    <col min="15874" max="15874" width="12" style="194" bestFit="1" customWidth="1"/>
    <col min="15875" max="15875" width="12.42578125" style="194" bestFit="1" customWidth="1"/>
    <col min="15876" max="15876" width="12" style="194" customWidth="1"/>
    <col min="15877" max="15877" width="12.42578125" style="194" bestFit="1" customWidth="1"/>
    <col min="15878" max="15878" width="11" style="194" bestFit="1" customWidth="1"/>
    <col min="15879" max="15879" width="2.42578125" style="194" bestFit="1" customWidth="1"/>
    <col min="15880" max="15880" width="10.85546875" style="194" bestFit="1" customWidth="1"/>
    <col min="15881" max="15881" width="10.7109375" style="194" customWidth="1"/>
    <col min="15882" max="15882" width="2.140625" style="194" customWidth="1"/>
    <col min="15883" max="15883" width="8.7109375" style="194" bestFit="1" customWidth="1"/>
    <col min="15884" max="16128" width="11" style="194"/>
    <col min="16129" max="16129" width="46.7109375" style="194" bestFit="1" customWidth="1"/>
    <col min="16130" max="16130" width="12" style="194" bestFit="1" customWidth="1"/>
    <col min="16131" max="16131" width="12.42578125" style="194" bestFit="1" customWidth="1"/>
    <col min="16132" max="16132" width="12" style="194" customWidth="1"/>
    <col min="16133" max="16133" width="12.42578125" style="194" bestFit="1" customWidth="1"/>
    <col min="16134" max="16134" width="11" style="194" bestFit="1" customWidth="1"/>
    <col min="16135" max="16135" width="2.42578125" style="194" bestFit="1" customWidth="1"/>
    <col min="16136" max="16136" width="10.85546875" style="194" bestFit="1" customWidth="1"/>
    <col min="16137" max="16137" width="10.7109375" style="194" customWidth="1"/>
    <col min="16138" max="16138" width="2.140625" style="194" customWidth="1"/>
    <col min="16139" max="16139" width="8.7109375" style="194" bestFit="1" customWidth="1"/>
    <col min="16140" max="16384" width="11" style="194"/>
  </cols>
  <sheetData>
    <row r="1" spans="1:11" s="263" customFormat="1" ht="12.75">
      <c r="A1" s="1730" t="s">
        <v>113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</row>
    <row r="2" spans="1:11" s="263" customFormat="1" ht="17.100000000000001" customHeight="1">
      <c r="A2" s="1739" t="s">
        <v>100</v>
      </c>
      <c r="B2" s="1739"/>
      <c r="C2" s="1739"/>
      <c r="D2" s="1739"/>
      <c r="E2" s="1739"/>
      <c r="F2" s="1739"/>
      <c r="G2" s="1739"/>
      <c r="H2" s="1739"/>
      <c r="I2" s="1739"/>
      <c r="J2" s="1739"/>
      <c r="K2" s="1739"/>
    </row>
    <row r="3" spans="1:11" s="263" customFormat="1" ht="17.100000000000001" customHeight="1" thickBot="1">
      <c r="A3" s="246"/>
      <c r="B3" s="312"/>
      <c r="C3" s="195"/>
      <c r="D3" s="195"/>
      <c r="E3" s="195"/>
      <c r="F3" s="195"/>
      <c r="G3" s="195"/>
      <c r="H3" s="195"/>
      <c r="I3" s="1732" t="s">
        <v>1</v>
      </c>
      <c r="J3" s="1732"/>
      <c r="K3" s="1732"/>
    </row>
    <row r="4" spans="1:11" s="263" customFormat="1" ht="13.5" thickTop="1">
      <c r="A4" s="197"/>
      <c r="B4" s="314">
        <v>2015</v>
      </c>
      <c r="C4" s="314">
        <v>2016</v>
      </c>
      <c r="D4" s="314">
        <v>2016</v>
      </c>
      <c r="E4" s="315">
        <v>2017</v>
      </c>
      <c r="F4" s="1749" t="s">
        <v>270</v>
      </c>
      <c r="G4" s="1750"/>
      <c r="H4" s="1750"/>
      <c r="I4" s="1750"/>
      <c r="J4" s="1750"/>
      <c r="K4" s="1751"/>
    </row>
    <row r="5" spans="1:11" s="263" customFormat="1" ht="12.75">
      <c r="A5" s="267" t="s">
        <v>311</v>
      </c>
      <c r="B5" s="294" t="s">
        <v>272</v>
      </c>
      <c r="C5" s="294" t="s">
        <v>273</v>
      </c>
      <c r="D5" s="294" t="s">
        <v>274</v>
      </c>
      <c r="E5" s="295" t="s">
        <v>524</v>
      </c>
      <c r="F5" s="1735" t="s">
        <v>6</v>
      </c>
      <c r="G5" s="1736"/>
      <c r="H5" s="1737"/>
      <c r="I5" s="1736" t="s">
        <v>121</v>
      </c>
      <c r="J5" s="1736"/>
      <c r="K5" s="1738"/>
    </row>
    <row r="6" spans="1:11" s="263" customFormat="1" ht="12.75">
      <c r="A6" s="267"/>
      <c r="B6" s="294"/>
      <c r="C6" s="294"/>
      <c r="D6" s="294"/>
      <c r="E6" s="295"/>
      <c r="F6" s="272" t="s">
        <v>3</v>
      </c>
      <c r="G6" s="273" t="s">
        <v>232</v>
      </c>
      <c r="H6" s="274" t="s">
        <v>275</v>
      </c>
      <c r="I6" s="269" t="s">
        <v>3</v>
      </c>
      <c r="J6" s="273" t="s">
        <v>232</v>
      </c>
      <c r="K6" s="275" t="s">
        <v>275</v>
      </c>
    </row>
    <row r="7" spans="1:11" s="263" customFormat="1" ht="17.100000000000001" customHeight="1">
      <c r="A7" s="211" t="s">
        <v>358</v>
      </c>
      <c r="B7" s="212">
        <v>230725.30529552922</v>
      </c>
      <c r="C7" s="212">
        <v>247604.55079287756</v>
      </c>
      <c r="D7" s="212">
        <v>268895.39120110672</v>
      </c>
      <c r="E7" s="213">
        <v>251615.40730765427</v>
      </c>
      <c r="F7" s="214">
        <v>16879.24549734834</v>
      </c>
      <c r="G7" s="276"/>
      <c r="H7" s="213">
        <v>7.3157322191981553</v>
      </c>
      <c r="I7" s="212">
        <v>-17279.983893452445</v>
      </c>
      <c r="J7" s="277"/>
      <c r="K7" s="217">
        <v>-6.4262848895497635</v>
      </c>
    </row>
    <row r="8" spans="1:11" s="263" customFormat="1" ht="17.100000000000001" customHeight="1">
      <c r="A8" s="218" t="s">
        <v>359</v>
      </c>
      <c r="B8" s="219">
        <v>5539.3808415988024</v>
      </c>
      <c r="C8" s="219">
        <v>4908.2378395851993</v>
      </c>
      <c r="D8" s="219">
        <v>7238.3446196574696</v>
      </c>
      <c r="E8" s="220">
        <v>5129.328774554835</v>
      </c>
      <c r="F8" s="221">
        <v>-631.14300201360311</v>
      </c>
      <c r="G8" s="278"/>
      <c r="H8" s="220">
        <v>-11.393746342081069</v>
      </c>
      <c r="I8" s="219">
        <v>-2109.0158451026346</v>
      </c>
      <c r="J8" s="220"/>
      <c r="K8" s="223">
        <v>-29.136715035300941</v>
      </c>
    </row>
    <row r="9" spans="1:11" s="263" customFormat="1" ht="17.100000000000001" customHeight="1">
      <c r="A9" s="218" t="s">
        <v>360</v>
      </c>
      <c r="B9" s="219">
        <v>5502.7836346388021</v>
      </c>
      <c r="C9" s="219">
        <v>4853.6233386351996</v>
      </c>
      <c r="D9" s="219">
        <v>7185.5054103074699</v>
      </c>
      <c r="E9" s="220">
        <v>5077.8927285548352</v>
      </c>
      <c r="F9" s="221">
        <v>-649.16029600360253</v>
      </c>
      <c r="G9" s="278"/>
      <c r="H9" s="220">
        <v>-11.796943857964585</v>
      </c>
      <c r="I9" s="219">
        <v>-2107.6126817526347</v>
      </c>
      <c r="J9" s="220"/>
      <c r="K9" s="223">
        <v>-29.33144659148547</v>
      </c>
    </row>
    <row r="10" spans="1:11" s="263" customFormat="1" ht="17.100000000000001" customHeight="1">
      <c r="A10" s="218" t="s">
        <v>361</v>
      </c>
      <c r="B10" s="219">
        <v>36.597206960000001</v>
      </c>
      <c r="C10" s="219">
        <v>54.614500949999993</v>
      </c>
      <c r="D10" s="219">
        <v>52.839209350000004</v>
      </c>
      <c r="E10" s="220">
        <v>51.436045999999997</v>
      </c>
      <c r="F10" s="221">
        <v>18.017293989999992</v>
      </c>
      <c r="G10" s="278"/>
      <c r="H10" s="220">
        <v>49.231336177355075</v>
      </c>
      <c r="I10" s="219">
        <v>-1.4031633500000069</v>
      </c>
      <c r="J10" s="220"/>
      <c r="K10" s="223">
        <v>-2.6555343413744832</v>
      </c>
    </row>
    <row r="11" spans="1:11" s="263" customFormat="1" ht="17.100000000000001" customHeight="1">
      <c r="A11" s="218" t="s">
        <v>362</v>
      </c>
      <c r="B11" s="219">
        <v>120640.84178132276</v>
      </c>
      <c r="C11" s="219">
        <v>132981.93732560612</v>
      </c>
      <c r="D11" s="219">
        <v>143419.26116404336</v>
      </c>
      <c r="E11" s="220">
        <v>108080.02998766753</v>
      </c>
      <c r="F11" s="221">
        <v>12341.095544283366</v>
      </c>
      <c r="G11" s="278"/>
      <c r="H11" s="220">
        <v>10.229616572680426</v>
      </c>
      <c r="I11" s="219">
        <v>-35339.231176375833</v>
      </c>
      <c r="J11" s="220"/>
      <c r="K11" s="223">
        <v>-24.640505668171532</v>
      </c>
    </row>
    <row r="12" spans="1:11" s="263" customFormat="1" ht="17.100000000000001" customHeight="1">
      <c r="A12" s="218" t="s">
        <v>360</v>
      </c>
      <c r="B12" s="219">
        <v>120543.67779757036</v>
      </c>
      <c r="C12" s="219">
        <v>132957.30303605611</v>
      </c>
      <c r="D12" s="219">
        <v>143392.19525063335</v>
      </c>
      <c r="E12" s="220">
        <v>108055.73356755955</v>
      </c>
      <c r="F12" s="221">
        <v>12413.625238485751</v>
      </c>
      <c r="G12" s="278"/>
      <c r="H12" s="220">
        <v>10.298030942221638</v>
      </c>
      <c r="I12" s="219">
        <v>-35336.461683073794</v>
      </c>
      <c r="J12" s="220"/>
      <c r="K12" s="223">
        <v>-24.643225261535086</v>
      </c>
    </row>
    <row r="13" spans="1:11" s="263" customFormat="1" ht="17.100000000000001" customHeight="1">
      <c r="A13" s="218" t="s">
        <v>361</v>
      </c>
      <c r="B13" s="219">
        <v>97.163983752400014</v>
      </c>
      <c r="C13" s="219">
        <v>24.634289549999995</v>
      </c>
      <c r="D13" s="219">
        <v>27.065913409999993</v>
      </c>
      <c r="E13" s="220">
        <v>24.296420107968064</v>
      </c>
      <c r="F13" s="221">
        <v>-72.529694202400023</v>
      </c>
      <c r="G13" s="278"/>
      <c r="H13" s="220">
        <v>-74.646686355743924</v>
      </c>
      <c r="I13" s="219">
        <v>-2.769493302031929</v>
      </c>
      <c r="J13" s="220"/>
      <c r="K13" s="223">
        <v>-10.232402875451044</v>
      </c>
    </row>
    <row r="14" spans="1:11" s="263" customFormat="1" ht="17.100000000000001" customHeight="1">
      <c r="A14" s="218" t="s">
        <v>363</v>
      </c>
      <c r="B14" s="219">
        <v>62212.660399759996</v>
      </c>
      <c r="C14" s="219">
        <v>67792.447546589989</v>
      </c>
      <c r="D14" s="219">
        <v>68222.084073120001</v>
      </c>
      <c r="E14" s="220">
        <v>100072.42200439998</v>
      </c>
      <c r="F14" s="221">
        <v>5579.7871468299927</v>
      </c>
      <c r="G14" s="278"/>
      <c r="H14" s="220">
        <v>8.9688933264964792</v>
      </c>
      <c r="I14" s="219">
        <v>31850.337931279981</v>
      </c>
      <c r="J14" s="220"/>
      <c r="K14" s="223">
        <v>46.68625763051007</v>
      </c>
    </row>
    <row r="15" spans="1:11" s="263" customFormat="1" ht="17.100000000000001" customHeight="1">
      <c r="A15" s="218" t="s">
        <v>360</v>
      </c>
      <c r="B15" s="219">
        <v>62182.044499759999</v>
      </c>
      <c r="C15" s="219">
        <v>67790.882546589986</v>
      </c>
      <c r="D15" s="219">
        <v>68221.017073120005</v>
      </c>
      <c r="E15" s="220">
        <v>100071.39650439998</v>
      </c>
      <c r="F15" s="221">
        <v>5608.8380468299874</v>
      </c>
      <c r="G15" s="278"/>
      <c r="H15" s="220">
        <v>9.0200283569827544</v>
      </c>
      <c r="I15" s="219">
        <v>31850.379431279973</v>
      </c>
      <c r="J15" s="220"/>
      <c r="K15" s="223">
        <v>46.687048651213161</v>
      </c>
    </row>
    <row r="16" spans="1:11" s="263" customFormat="1" ht="17.100000000000001" customHeight="1">
      <c r="A16" s="218" t="s">
        <v>361</v>
      </c>
      <c r="B16" s="219">
        <v>30.615900000000003</v>
      </c>
      <c r="C16" s="219">
        <v>1.5649999999999999</v>
      </c>
      <c r="D16" s="219">
        <v>1.0669999999999999</v>
      </c>
      <c r="E16" s="220">
        <v>1.0255000000000001</v>
      </c>
      <c r="F16" s="221">
        <v>-29.050900000000002</v>
      </c>
      <c r="G16" s="278"/>
      <c r="H16" s="220">
        <v>-94.888277006392101</v>
      </c>
      <c r="I16" s="219">
        <v>-4.149999999999987E-2</v>
      </c>
      <c r="J16" s="220"/>
      <c r="K16" s="223">
        <v>-3.8894095595126403</v>
      </c>
    </row>
    <row r="17" spans="1:11" s="263" customFormat="1" ht="17.100000000000001" customHeight="1">
      <c r="A17" s="218" t="s">
        <v>364</v>
      </c>
      <c r="B17" s="219">
        <v>41997.045318584693</v>
      </c>
      <c r="C17" s="219">
        <v>41720.849509836269</v>
      </c>
      <c r="D17" s="219">
        <v>49807.393956635882</v>
      </c>
      <c r="E17" s="220">
        <v>38088.948093131934</v>
      </c>
      <c r="F17" s="221">
        <v>-276.19580874842359</v>
      </c>
      <c r="G17" s="278"/>
      <c r="H17" s="220">
        <v>-0.65765533421038169</v>
      </c>
      <c r="I17" s="219">
        <v>-11718.445863503948</v>
      </c>
      <c r="J17" s="220"/>
      <c r="K17" s="223">
        <v>-23.527522587723524</v>
      </c>
    </row>
    <row r="18" spans="1:11" s="263" customFormat="1" ht="17.100000000000001" customHeight="1">
      <c r="A18" s="218" t="s">
        <v>360</v>
      </c>
      <c r="B18" s="219">
        <v>41472.608861785491</v>
      </c>
      <c r="C18" s="219">
        <v>41494.455298816269</v>
      </c>
      <c r="D18" s="219">
        <v>49586.519796905879</v>
      </c>
      <c r="E18" s="220">
        <v>37877.620461031933</v>
      </c>
      <c r="F18" s="221">
        <v>21.846437030777452</v>
      </c>
      <c r="G18" s="278"/>
      <c r="H18" s="220">
        <v>5.2676785064533591E-2</v>
      </c>
      <c r="I18" s="219">
        <v>-11708.899335873946</v>
      </c>
      <c r="J18" s="220"/>
      <c r="K18" s="223">
        <v>-23.613069406424774</v>
      </c>
    </row>
    <row r="19" spans="1:11" s="263" customFormat="1" ht="17.100000000000001" customHeight="1">
      <c r="A19" s="218" t="s">
        <v>361</v>
      </c>
      <c r="B19" s="219">
        <v>524.43645679920007</v>
      </c>
      <c r="C19" s="219">
        <v>226.39421102000003</v>
      </c>
      <c r="D19" s="219">
        <v>220.87415972999997</v>
      </c>
      <c r="E19" s="220">
        <v>211.32763210000002</v>
      </c>
      <c r="F19" s="221">
        <v>-298.04224577920002</v>
      </c>
      <c r="G19" s="278"/>
      <c r="H19" s="220">
        <v>-56.830954811617254</v>
      </c>
      <c r="I19" s="219">
        <v>-9.5465276299999573</v>
      </c>
      <c r="J19" s="220"/>
      <c r="K19" s="223">
        <v>-4.322156852422113</v>
      </c>
    </row>
    <row r="20" spans="1:11" s="263" customFormat="1" ht="17.100000000000001" customHeight="1">
      <c r="A20" s="218" t="s">
        <v>365</v>
      </c>
      <c r="B20" s="219">
        <v>335.37695426300007</v>
      </c>
      <c r="C20" s="219">
        <v>201.07857126000002</v>
      </c>
      <c r="D20" s="219">
        <v>208.30738765000001</v>
      </c>
      <c r="E20" s="220">
        <v>244.67844790000004</v>
      </c>
      <c r="F20" s="221">
        <v>-134.29838300300005</v>
      </c>
      <c r="G20" s="278"/>
      <c r="H20" s="220">
        <v>-40.044010566594949</v>
      </c>
      <c r="I20" s="219">
        <v>36.371060250000028</v>
      </c>
      <c r="J20" s="220"/>
      <c r="K20" s="223">
        <v>17.460283411124632</v>
      </c>
    </row>
    <row r="21" spans="1:11" s="263" customFormat="1" ht="17.100000000000001" customHeight="1">
      <c r="A21" s="211" t="s">
        <v>366</v>
      </c>
      <c r="B21" s="212">
        <v>0</v>
      </c>
      <c r="C21" s="212">
        <v>0</v>
      </c>
      <c r="D21" s="212">
        <v>5</v>
      </c>
      <c r="E21" s="213">
        <v>440.73427169999997</v>
      </c>
      <c r="F21" s="214">
        <v>0</v>
      </c>
      <c r="G21" s="276"/>
      <c r="H21" s="213"/>
      <c r="I21" s="212">
        <v>435.73427169999997</v>
      </c>
      <c r="J21" s="213"/>
      <c r="K21" s="217">
        <v>8714.6854339999991</v>
      </c>
    </row>
    <row r="22" spans="1:11" s="263" customFormat="1" ht="17.100000000000001" customHeight="1">
      <c r="A22" s="211" t="s">
        <v>367</v>
      </c>
      <c r="B22" s="212">
        <v>0</v>
      </c>
      <c r="C22" s="212">
        <v>0</v>
      </c>
      <c r="D22" s="212">
        <v>0</v>
      </c>
      <c r="E22" s="213">
        <v>0</v>
      </c>
      <c r="F22" s="214">
        <v>0</v>
      </c>
      <c r="G22" s="276"/>
      <c r="H22" s="213"/>
      <c r="I22" s="212">
        <v>0</v>
      </c>
      <c r="J22" s="213"/>
      <c r="K22" s="217"/>
    </row>
    <row r="23" spans="1:11" s="263" customFormat="1" ht="17.100000000000001" customHeight="1">
      <c r="A23" s="299" t="s">
        <v>368</v>
      </c>
      <c r="B23" s="212">
        <v>57998.078828606718</v>
      </c>
      <c r="C23" s="212">
        <v>60109.618877936431</v>
      </c>
      <c r="D23" s="212">
        <v>62786.073413223901</v>
      </c>
      <c r="E23" s="213">
        <v>68045.452610098277</v>
      </c>
      <c r="F23" s="214">
        <v>2111.5400493297129</v>
      </c>
      <c r="G23" s="276"/>
      <c r="H23" s="213">
        <v>3.6407068854291533</v>
      </c>
      <c r="I23" s="212">
        <v>5259.3791968743753</v>
      </c>
      <c r="J23" s="213"/>
      <c r="K23" s="217">
        <v>8.3766652554619743</v>
      </c>
    </row>
    <row r="24" spans="1:11" s="263" customFormat="1" ht="17.100000000000001" customHeight="1">
      <c r="A24" s="300" t="s">
        <v>369</v>
      </c>
      <c r="B24" s="219">
        <v>27534.729094000002</v>
      </c>
      <c r="C24" s="219">
        <v>28911.982099750003</v>
      </c>
      <c r="D24" s="219">
        <v>29278.220210750002</v>
      </c>
      <c r="E24" s="220">
        <v>32051.826037379997</v>
      </c>
      <c r="F24" s="221">
        <v>1377.2530057500007</v>
      </c>
      <c r="G24" s="278"/>
      <c r="H24" s="220">
        <v>5.0018759983010446</v>
      </c>
      <c r="I24" s="219">
        <v>2773.6058266299951</v>
      </c>
      <c r="J24" s="220"/>
      <c r="K24" s="223">
        <v>9.4732733296801221</v>
      </c>
    </row>
    <row r="25" spans="1:11" s="263" customFormat="1" ht="17.100000000000001" customHeight="1">
      <c r="A25" s="300" t="s">
        <v>370</v>
      </c>
      <c r="B25" s="219">
        <v>11783.224564359436</v>
      </c>
      <c r="C25" s="219">
        <v>13501.404900421352</v>
      </c>
      <c r="D25" s="219">
        <v>12137.73240106091</v>
      </c>
      <c r="E25" s="220">
        <v>15184.333416636002</v>
      </c>
      <c r="F25" s="221">
        <v>1718.180336061916</v>
      </c>
      <c r="G25" s="278"/>
      <c r="H25" s="220">
        <v>14.58158016659441</v>
      </c>
      <c r="I25" s="219">
        <v>3046.6010155750919</v>
      </c>
      <c r="J25" s="220"/>
      <c r="K25" s="223">
        <v>25.100248670079434</v>
      </c>
    </row>
    <row r="26" spans="1:11" s="263" customFormat="1" ht="17.100000000000001" customHeight="1">
      <c r="A26" s="300" t="s">
        <v>371</v>
      </c>
      <c r="B26" s="219">
        <v>18680.12517024728</v>
      </c>
      <c r="C26" s="219">
        <v>17696.23187776508</v>
      </c>
      <c r="D26" s="219">
        <v>21370.120801412992</v>
      </c>
      <c r="E26" s="220">
        <v>20809.29315608228</v>
      </c>
      <c r="F26" s="221">
        <v>-983.8932924822002</v>
      </c>
      <c r="G26" s="278"/>
      <c r="H26" s="220">
        <v>-5.267059420186829</v>
      </c>
      <c r="I26" s="219">
        <v>-560.82764533071168</v>
      </c>
      <c r="J26" s="220"/>
      <c r="K26" s="223">
        <v>-2.624354118267922</v>
      </c>
    </row>
    <row r="27" spans="1:11" s="263" customFormat="1" ht="17.100000000000001" customHeight="1">
      <c r="A27" s="301" t="s">
        <v>372</v>
      </c>
      <c r="B27" s="302">
        <v>288723.38412413595</v>
      </c>
      <c r="C27" s="302">
        <v>307714.16967081401</v>
      </c>
      <c r="D27" s="302">
        <v>331686.46461433062</v>
      </c>
      <c r="E27" s="303">
        <v>320101.59418945253</v>
      </c>
      <c r="F27" s="304">
        <v>18990.78554667806</v>
      </c>
      <c r="G27" s="305"/>
      <c r="H27" s="303">
        <v>6.5775017164917324</v>
      </c>
      <c r="I27" s="302">
        <v>-11584.870424878085</v>
      </c>
      <c r="J27" s="303"/>
      <c r="K27" s="306">
        <v>-3.4927172679019103</v>
      </c>
    </row>
    <row r="28" spans="1:11" s="263" customFormat="1" ht="17.100000000000001" customHeight="1">
      <c r="A28" s="211" t="s">
        <v>373</v>
      </c>
      <c r="B28" s="212">
        <v>18683.720312650003</v>
      </c>
      <c r="C28" s="212">
        <v>20475.622138332001</v>
      </c>
      <c r="D28" s="212">
        <v>21923.102081426001</v>
      </c>
      <c r="E28" s="213">
        <v>19464.835063284503</v>
      </c>
      <c r="F28" s="214">
        <v>1791.9018256819982</v>
      </c>
      <c r="G28" s="276"/>
      <c r="H28" s="213">
        <v>9.5907121049589517</v>
      </c>
      <c r="I28" s="212">
        <v>-2458.2670181414978</v>
      </c>
      <c r="J28" s="213"/>
      <c r="K28" s="217">
        <v>-11.213134934148874</v>
      </c>
    </row>
    <row r="29" spans="1:11" s="263" customFormat="1" ht="17.100000000000001" customHeight="1">
      <c r="A29" s="218" t="s">
        <v>374</v>
      </c>
      <c r="B29" s="219">
        <v>6894.109523590002</v>
      </c>
      <c r="C29" s="219">
        <v>7241.6933667900003</v>
      </c>
      <c r="D29" s="219">
        <v>7819.6807671499992</v>
      </c>
      <c r="E29" s="220">
        <v>6865.1364364600013</v>
      </c>
      <c r="F29" s="221">
        <v>347.58384319999823</v>
      </c>
      <c r="G29" s="278"/>
      <c r="H29" s="220">
        <v>5.041751106660679</v>
      </c>
      <c r="I29" s="219">
        <v>-954.54433068999788</v>
      </c>
      <c r="J29" s="220"/>
      <c r="K29" s="223">
        <v>-12.206947561081781</v>
      </c>
    </row>
    <row r="30" spans="1:11" s="263" customFormat="1" ht="17.100000000000001" customHeight="1">
      <c r="A30" s="218" t="s">
        <v>375</v>
      </c>
      <c r="B30" s="219">
        <v>11483.837105930001</v>
      </c>
      <c r="C30" s="219">
        <v>12839.352229290002</v>
      </c>
      <c r="D30" s="219">
        <v>13738.88305825</v>
      </c>
      <c r="E30" s="220">
        <v>12402.205291810002</v>
      </c>
      <c r="F30" s="221">
        <v>1355.5151233600009</v>
      </c>
      <c r="G30" s="278"/>
      <c r="H30" s="220">
        <v>11.80367773294209</v>
      </c>
      <c r="I30" s="219">
        <v>-1336.6777664399979</v>
      </c>
      <c r="J30" s="220"/>
      <c r="K30" s="223">
        <v>-9.729158919053047</v>
      </c>
    </row>
    <row r="31" spans="1:11" s="263" customFormat="1" ht="17.100000000000001" customHeight="1">
      <c r="A31" s="218" t="s">
        <v>376</v>
      </c>
      <c r="B31" s="219">
        <v>84.490116879999988</v>
      </c>
      <c r="C31" s="219">
        <v>62.997896559999994</v>
      </c>
      <c r="D31" s="219">
        <v>71.680997069999975</v>
      </c>
      <c r="E31" s="220">
        <v>97.601010196499999</v>
      </c>
      <c r="F31" s="221">
        <v>-21.492220319999994</v>
      </c>
      <c r="G31" s="278"/>
      <c r="H31" s="220">
        <v>-25.43755543683892</v>
      </c>
      <c r="I31" s="219">
        <v>25.920013126500024</v>
      </c>
      <c r="J31" s="220"/>
      <c r="K31" s="223">
        <v>36.160229608954623</v>
      </c>
    </row>
    <row r="32" spans="1:11" s="263" customFormat="1" ht="17.100000000000001" customHeight="1">
      <c r="A32" s="218" t="s">
        <v>377</v>
      </c>
      <c r="B32" s="219">
        <v>220.86995025000002</v>
      </c>
      <c r="C32" s="219">
        <v>331.31664569199995</v>
      </c>
      <c r="D32" s="219">
        <v>292.59525895600007</v>
      </c>
      <c r="E32" s="220">
        <v>94.014718808000012</v>
      </c>
      <c r="F32" s="221">
        <v>110.44669544199994</v>
      </c>
      <c r="G32" s="278"/>
      <c r="H32" s="220">
        <v>50.005306433485707</v>
      </c>
      <c r="I32" s="219">
        <v>-198.58054014800007</v>
      </c>
      <c r="J32" s="220"/>
      <c r="K32" s="223">
        <v>-67.868680051942405</v>
      </c>
    </row>
    <row r="33" spans="1:11" s="263" customFormat="1" ht="17.100000000000001" customHeight="1">
      <c r="A33" s="218" t="s">
        <v>378</v>
      </c>
      <c r="B33" s="219">
        <v>0.41361599999999998</v>
      </c>
      <c r="C33" s="219">
        <v>0.26200000000000001</v>
      </c>
      <c r="D33" s="219">
        <v>0.26200000000000001</v>
      </c>
      <c r="E33" s="220">
        <v>5.87760601</v>
      </c>
      <c r="F33" s="221">
        <v>-0.15161599999999997</v>
      </c>
      <c r="G33" s="278"/>
      <c r="H33" s="220">
        <v>-36.656222196433404</v>
      </c>
      <c r="I33" s="219">
        <v>5.6156060100000005</v>
      </c>
      <c r="J33" s="220"/>
      <c r="K33" s="223">
        <v>2143.3610725190842</v>
      </c>
    </row>
    <row r="34" spans="1:11" s="263" customFormat="1" ht="17.100000000000001" customHeight="1">
      <c r="A34" s="279" t="s">
        <v>379</v>
      </c>
      <c r="B34" s="212">
        <v>253591.78598665103</v>
      </c>
      <c r="C34" s="212">
        <v>272892.14628786105</v>
      </c>
      <c r="D34" s="212">
        <v>294699.9861287151</v>
      </c>
      <c r="E34" s="213">
        <v>288489.91744656762</v>
      </c>
      <c r="F34" s="214">
        <v>19300.360301210021</v>
      </c>
      <c r="G34" s="276"/>
      <c r="H34" s="213">
        <v>7.6107986802955772</v>
      </c>
      <c r="I34" s="212">
        <v>-6210.068682147481</v>
      </c>
      <c r="J34" s="213"/>
      <c r="K34" s="217">
        <v>-2.1072510941466862</v>
      </c>
    </row>
    <row r="35" spans="1:11" s="263" customFormat="1" ht="17.100000000000001" customHeight="1">
      <c r="A35" s="218" t="s">
        <v>380</v>
      </c>
      <c r="B35" s="219">
        <v>3087.8</v>
      </c>
      <c r="C35" s="219">
        <v>6093.0499999999993</v>
      </c>
      <c r="D35" s="219">
        <v>5561.0999999999995</v>
      </c>
      <c r="E35" s="220">
        <v>6438</v>
      </c>
      <c r="F35" s="221">
        <v>3005.2499999999991</v>
      </c>
      <c r="G35" s="278"/>
      <c r="H35" s="220">
        <v>97.326575555411594</v>
      </c>
      <c r="I35" s="219">
        <v>876.90000000000055</v>
      </c>
      <c r="J35" s="220"/>
      <c r="K35" s="223">
        <v>15.768463073852306</v>
      </c>
    </row>
    <row r="36" spans="1:11" s="263" customFormat="1" ht="17.100000000000001" customHeight="1">
      <c r="A36" s="218" t="s">
        <v>381</v>
      </c>
      <c r="B36" s="219">
        <v>195.92159383000001</v>
      </c>
      <c r="C36" s="219">
        <v>162.39345471999999</v>
      </c>
      <c r="D36" s="219">
        <v>188.23284962165576</v>
      </c>
      <c r="E36" s="220">
        <v>197.82960071000005</v>
      </c>
      <c r="F36" s="221">
        <v>-33.528139110000012</v>
      </c>
      <c r="G36" s="278"/>
      <c r="H36" s="220">
        <v>-17.11303917785202</v>
      </c>
      <c r="I36" s="219">
        <v>9.5967510883442912</v>
      </c>
      <c r="J36" s="220"/>
      <c r="K36" s="223">
        <v>5.0983402246916878</v>
      </c>
    </row>
    <row r="37" spans="1:11" s="263" customFormat="1" ht="17.100000000000001" customHeight="1">
      <c r="A37" s="224" t="s">
        <v>382</v>
      </c>
      <c r="B37" s="219">
        <v>54041.739319108303</v>
      </c>
      <c r="C37" s="219">
        <v>45069.308996898319</v>
      </c>
      <c r="D37" s="219">
        <v>54167.327470207412</v>
      </c>
      <c r="E37" s="220">
        <v>39556.372336530869</v>
      </c>
      <c r="F37" s="221">
        <v>-8972.4303222099843</v>
      </c>
      <c r="G37" s="278"/>
      <c r="H37" s="220">
        <v>-16.60277858421458</v>
      </c>
      <c r="I37" s="219">
        <v>-14610.955133676543</v>
      </c>
      <c r="J37" s="220"/>
      <c r="K37" s="223">
        <v>-26.973741951202445</v>
      </c>
    </row>
    <row r="38" spans="1:11" s="263" customFormat="1" ht="17.100000000000001" customHeight="1">
      <c r="A38" s="307" t="s">
        <v>383</v>
      </c>
      <c r="B38" s="219">
        <v>0</v>
      </c>
      <c r="C38" s="219">
        <v>0</v>
      </c>
      <c r="D38" s="219">
        <v>0</v>
      </c>
      <c r="E38" s="220">
        <v>0</v>
      </c>
      <c r="F38" s="221">
        <v>0</v>
      </c>
      <c r="G38" s="278"/>
      <c r="H38" s="220"/>
      <c r="I38" s="219">
        <v>0</v>
      </c>
      <c r="J38" s="220"/>
      <c r="K38" s="223"/>
    </row>
    <row r="39" spans="1:11" s="263" customFormat="1" ht="17.100000000000001" customHeight="1">
      <c r="A39" s="307" t="s">
        <v>384</v>
      </c>
      <c r="B39" s="219">
        <v>54041.739319108303</v>
      </c>
      <c r="C39" s="219">
        <v>45069.308996898319</v>
      </c>
      <c r="D39" s="219">
        <v>54167.327470207412</v>
      </c>
      <c r="E39" s="220">
        <v>39556.372336530869</v>
      </c>
      <c r="F39" s="221">
        <v>-8972.4303222099843</v>
      </c>
      <c r="G39" s="278"/>
      <c r="H39" s="220">
        <v>-16.60277858421458</v>
      </c>
      <c r="I39" s="219">
        <v>-14610.955133676543</v>
      </c>
      <c r="J39" s="220"/>
      <c r="K39" s="223">
        <v>-26.973741951202445</v>
      </c>
    </row>
    <row r="40" spans="1:11" s="263" customFormat="1" ht="17.100000000000001" customHeight="1">
      <c r="A40" s="218" t="s">
        <v>385</v>
      </c>
      <c r="B40" s="219">
        <v>196266.32507371274</v>
      </c>
      <c r="C40" s="219">
        <v>221567.3938362427</v>
      </c>
      <c r="D40" s="219">
        <v>234783.325808886</v>
      </c>
      <c r="E40" s="220">
        <v>242297.71550932675</v>
      </c>
      <c r="F40" s="221">
        <v>25301.068762529962</v>
      </c>
      <c r="G40" s="278"/>
      <c r="H40" s="220">
        <v>12.891191982642724</v>
      </c>
      <c r="I40" s="219">
        <v>7514.3897004407481</v>
      </c>
      <c r="J40" s="220"/>
      <c r="K40" s="223">
        <v>3.2005636152191972</v>
      </c>
    </row>
    <row r="41" spans="1:11" s="263" customFormat="1" ht="17.100000000000001" customHeight="1">
      <c r="A41" s="224" t="s">
        <v>386</v>
      </c>
      <c r="B41" s="219">
        <v>193415.79534573623</v>
      </c>
      <c r="C41" s="219">
        <v>218327.02854225039</v>
      </c>
      <c r="D41" s="219">
        <v>232698.82148765077</v>
      </c>
      <c r="E41" s="220">
        <v>238601.20970337794</v>
      </c>
      <c r="F41" s="221">
        <v>24911.233196514164</v>
      </c>
      <c r="G41" s="278"/>
      <c r="H41" s="220">
        <v>12.879627101801393</v>
      </c>
      <c r="I41" s="219">
        <v>5902.3882157271728</v>
      </c>
      <c r="J41" s="220"/>
      <c r="K41" s="223">
        <v>2.5364925262590599</v>
      </c>
    </row>
    <row r="42" spans="1:11" s="263" customFormat="1" ht="17.100000000000001" customHeight="1">
      <c r="A42" s="224" t="s">
        <v>387</v>
      </c>
      <c r="B42" s="219">
        <v>2850.5297279765</v>
      </c>
      <c r="C42" s="219">
        <v>3240.3652939923022</v>
      </c>
      <c r="D42" s="219">
        <v>2084.5043212352234</v>
      </c>
      <c r="E42" s="220">
        <v>3696.5058059488001</v>
      </c>
      <c r="F42" s="221">
        <v>389.83556601580221</v>
      </c>
      <c r="G42" s="278"/>
      <c r="H42" s="220">
        <v>13.675898980802211</v>
      </c>
      <c r="I42" s="219">
        <v>1612.0014847135767</v>
      </c>
      <c r="J42" s="220"/>
      <c r="K42" s="223">
        <v>77.332604604932953</v>
      </c>
    </row>
    <row r="43" spans="1:11" s="263" customFormat="1" ht="17.100000000000001" customHeight="1">
      <c r="A43" s="236" t="s">
        <v>388</v>
      </c>
      <c r="B43" s="237">
        <v>0</v>
      </c>
      <c r="C43" s="237">
        <v>0</v>
      </c>
      <c r="D43" s="237">
        <v>0</v>
      </c>
      <c r="E43" s="238">
        <v>0</v>
      </c>
      <c r="F43" s="239">
        <v>0</v>
      </c>
      <c r="G43" s="313"/>
      <c r="H43" s="238"/>
      <c r="I43" s="237">
        <v>0</v>
      </c>
      <c r="J43" s="238"/>
      <c r="K43" s="240"/>
    </row>
    <row r="44" spans="1:11" s="263" customFormat="1" ht="17.100000000000001" customHeight="1">
      <c r="A44" s="308" t="s">
        <v>389</v>
      </c>
      <c r="B44" s="237">
        <v>0</v>
      </c>
      <c r="C44" s="237">
        <v>0</v>
      </c>
      <c r="D44" s="237">
        <v>60</v>
      </c>
      <c r="E44" s="238">
        <v>60</v>
      </c>
      <c r="F44" s="239">
        <v>0</v>
      </c>
      <c r="G44" s="276"/>
      <c r="H44" s="309"/>
      <c r="I44" s="237">
        <v>0</v>
      </c>
      <c r="J44" s="213"/>
      <c r="K44" s="217"/>
    </row>
    <row r="45" spans="1:11" s="263" customFormat="1" ht="17.100000000000001" customHeight="1" thickBot="1">
      <c r="A45" s="310" t="s">
        <v>390</v>
      </c>
      <c r="B45" s="242">
        <v>16447.873697629497</v>
      </c>
      <c r="C45" s="242">
        <v>14346.397735043811</v>
      </c>
      <c r="D45" s="242">
        <v>15003.376400557077</v>
      </c>
      <c r="E45" s="243">
        <v>12086.841679893552</v>
      </c>
      <c r="F45" s="244">
        <v>-2101.4759625856859</v>
      </c>
      <c r="G45" s="287"/>
      <c r="H45" s="243">
        <v>-12.776581345517963</v>
      </c>
      <c r="I45" s="242">
        <v>-2916.5347206635251</v>
      </c>
      <c r="J45" s="243"/>
      <c r="K45" s="245">
        <v>-19.439189171813577</v>
      </c>
    </row>
    <row r="46" spans="1:11" s="263" customFormat="1" ht="17.100000000000001" customHeight="1" thickTop="1">
      <c r="A46" s="253" t="s">
        <v>305</v>
      </c>
      <c r="B46" s="312"/>
      <c r="C46" s="195"/>
      <c r="D46" s="248"/>
      <c r="E46" s="248"/>
      <c r="F46" s="219"/>
      <c r="G46" s="219"/>
      <c r="H46" s="219"/>
      <c r="I46" s="219"/>
      <c r="J46" s="219"/>
      <c r="K46" s="219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SheetLayoutView="100" workbookViewId="0">
      <selection activeCell="A2" sqref="A2:K2"/>
    </sheetView>
  </sheetViews>
  <sheetFormatPr defaultColWidth="11" defaultRowHeight="17.100000000000001" customHeight="1"/>
  <cols>
    <col min="1" max="1" width="46.7109375" style="263" bestFit="1" customWidth="1"/>
    <col min="2" max="2" width="12" style="263" bestFit="1" customWidth="1"/>
    <col min="3" max="3" width="12.42578125" style="263" bestFit="1" customWidth="1"/>
    <col min="4" max="4" width="12" style="263" customWidth="1"/>
    <col min="5" max="5" width="12.42578125" style="263" bestFit="1" customWidth="1"/>
    <col min="6" max="6" width="11" style="263" bestFit="1" customWidth="1"/>
    <col min="7" max="7" width="2.42578125" style="263" bestFit="1" customWidth="1"/>
    <col min="8" max="8" width="10.85546875" style="263" bestFit="1" customWidth="1"/>
    <col min="9" max="9" width="10.7109375" style="263" customWidth="1"/>
    <col min="10" max="10" width="2.140625" style="263" customWidth="1"/>
    <col min="11" max="11" width="8.7109375" style="263" bestFit="1" customWidth="1"/>
    <col min="12" max="256" width="11" style="194"/>
    <col min="257" max="257" width="46.7109375" style="194" bestFit="1" customWidth="1"/>
    <col min="258" max="258" width="12" style="194" bestFit="1" customWidth="1"/>
    <col min="259" max="259" width="12.42578125" style="194" bestFit="1" customWidth="1"/>
    <col min="260" max="260" width="12" style="194" customWidth="1"/>
    <col min="261" max="261" width="12.42578125" style="194" bestFit="1" customWidth="1"/>
    <col min="262" max="262" width="11" style="194" bestFit="1" customWidth="1"/>
    <col min="263" max="263" width="2.42578125" style="194" bestFit="1" customWidth="1"/>
    <col min="264" max="264" width="10.85546875" style="194" bestFit="1" customWidth="1"/>
    <col min="265" max="265" width="10.7109375" style="194" customWidth="1"/>
    <col min="266" max="266" width="2.140625" style="194" customWidth="1"/>
    <col min="267" max="267" width="8.7109375" style="194" bestFit="1" customWidth="1"/>
    <col min="268" max="512" width="11" style="194"/>
    <col min="513" max="513" width="46.7109375" style="194" bestFit="1" customWidth="1"/>
    <col min="514" max="514" width="12" style="194" bestFit="1" customWidth="1"/>
    <col min="515" max="515" width="12.42578125" style="194" bestFit="1" customWidth="1"/>
    <col min="516" max="516" width="12" style="194" customWidth="1"/>
    <col min="517" max="517" width="12.42578125" style="194" bestFit="1" customWidth="1"/>
    <col min="518" max="518" width="11" style="194" bestFit="1" customWidth="1"/>
    <col min="519" max="519" width="2.42578125" style="194" bestFit="1" customWidth="1"/>
    <col min="520" max="520" width="10.85546875" style="194" bestFit="1" customWidth="1"/>
    <col min="521" max="521" width="10.7109375" style="194" customWidth="1"/>
    <col min="522" max="522" width="2.140625" style="194" customWidth="1"/>
    <col min="523" max="523" width="8.7109375" style="194" bestFit="1" customWidth="1"/>
    <col min="524" max="768" width="11" style="194"/>
    <col min="769" max="769" width="46.7109375" style="194" bestFit="1" customWidth="1"/>
    <col min="770" max="770" width="12" style="194" bestFit="1" customWidth="1"/>
    <col min="771" max="771" width="12.42578125" style="194" bestFit="1" customWidth="1"/>
    <col min="772" max="772" width="12" style="194" customWidth="1"/>
    <col min="773" max="773" width="12.42578125" style="194" bestFit="1" customWidth="1"/>
    <col min="774" max="774" width="11" style="194" bestFit="1" customWidth="1"/>
    <col min="775" max="775" width="2.42578125" style="194" bestFit="1" customWidth="1"/>
    <col min="776" max="776" width="10.85546875" style="194" bestFit="1" customWidth="1"/>
    <col min="777" max="777" width="10.7109375" style="194" customWidth="1"/>
    <col min="778" max="778" width="2.140625" style="194" customWidth="1"/>
    <col min="779" max="779" width="8.7109375" style="194" bestFit="1" customWidth="1"/>
    <col min="780" max="1024" width="11" style="194"/>
    <col min="1025" max="1025" width="46.7109375" style="194" bestFit="1" customWidth="1"/>
    <col min="1026" max="1026" width="12" style="194" bestFit="1" customWidth="1"/>
    <col min="1027" max="1027" width="12.42578125" style="194" bestFit="1" customWidth="1"/>
    <col min="1028" max="1028" width="12" style="194" customWidth="1"/>
    <col min="1029" max="1029" width="12.42578125" style="194" bestFit="1" customWidth="1"/>
    <col min="1030" max="1030" width="11" style="194" bestFit="1" customWidth="1"/>
    <col min="1031" max="1031" width="2.42578125" style="194" bestFit="1" customWidth="1"/>
    <col min="1032" max="1032" width="10.85546875" style="194" bestFit="1" customWidth="1"/>
    <col min="1033" max="1033" width="10.7109375" style="194" customWidth="1"/>
    <col min="1034" max="1034" width="2.140625" style="194" customWidth="1"/>
    <col min="1035" max="1035" width="8.7109375" style="194" bestFit="1" customWidth="1"/>
    <col min="1036" max="1280" width="11" style="194"/>
    <col min="1281" max="1281" width="46.7109375" style="194" bestFit="1" customWidth="1"/>
    <col min="1282" max="1282" width="12" style="194" bestFit="1" customWidth="1"/>
    <col min="1283" max="1283" width="12.42578125" style="194" bestFit="1" customWidth="1"/>
    <col min="1284" max="1284" width="12" style="194" customWidth="1"/>
    <col min="1285" max="1285" width="12.42578125" style="194" bestFit="1" customWidth="1"/>
    <col min="1286" max="1286" width="11" style="194" bestFit="1" customWidth="1"/>
    <col min="1287" max="1287" width="2.42578125" style="194" bestFit="1" customWidth="1"/>
    <col min="1288" max="1288" width="10.85546875" style="194" bestFit="1" customWidth="1"/>
    <col min="1289" max="1289" width="10.7109375" style="194" customWidth="1"/>
    <col min="1290" max="1290" width="2.140625" style="194" customWidth="1"/>
    <col min="1291" max="1291" width="8.7109375" style="194" bestFit="1" customWidth="1"/>
    <col min="1292" max="1536" width="11" style="194"/>
    <col min="1537" max="1537" width="46.7109375" style="194" bestFit="1" customWidth="1"/>
    <col min="1538" max="1538" width="12" style="194" bestFit="1" customWidth="1"/>
    <col min="1539" max="1539" width="12.42578125" style="194" bestFit="1" customWidth="1"/>
    <col min="1540" max="1540" width="12" style="194" customWidth="1"/>
    <col min="1541" max="1541" width="12.42578125" style="194" bestFit="1" customWidth="1"/>
    <col min="1542" max="1542" width="11" style="194" bestFit="1" customWidth="1"/>
    <col min="1543" max="1543" width="2.42578125" style="194" bestFit="1" customWidth="1"/>
    <col min="1544" max="1544" width="10.85546875" style="194" bestFit="1" customWidth="1"/>
    <col min="1545" max="1545" width="10.7109375" style="194" customWidth="1"/>
    <col min="1546" max="1546" width="2.140625" style="194" customWidth="1"/>
    <col min="1547" max="1547" width="8.7109375" style="194" bestFit="1" customWidth="1"/>
    <col min="1548" max="1792" width="11" style="194"/>
    <col min="1793" max="1793" width="46.7109375" style="194" bestFit="1" customWidth="1"/>
    <col min="1794" max="1794" width="12" style="194" bestFit="1" customWidth="1"/>
    <col min="1795" max="1795" width="12.42578125" style="194" bestFit="1" customWidth="1"/>
    <col min="1796" max="1796" width="12" style="194" customWidth="1"/>
    <col min="1797" max="1797" width="12.42578125" style="194" bestFit="1" customWidth="1"/>
    <col min="1798" max="1798" width="11" style="194" bestFit="1" customWidth="1"/>
    <col min="1799" max="1799" width="2.42578125" style="194" bestFit="1" customWidth="1"/>
    <col min="1800" max="1800" width="10.85546875" style="194" bestFit="1" customWidth="1"/>
    <col min="1801" max="1801" width="10.7109375" style="194" customWidth="1"/>
    <col min="1802" max="1802" width="2.140625" style="194" customWidth="1"/>
    <col min="1803" max="1803" width="8.7109375" style="194" bestFit="1" customWidth="1"/>
    <col min="1804" max="2048" width="11" style="194"/>
    <col min="2049" max="2049" width="46.7109375" style="194" bestFit="1" customWidth="1"/>
    <col min="2050" max="2050" width="12" style="194" bestFit="1" customWidth="1"/>
    <col min="2051" max="2051" width="12.42578125" style="194" bestFit="1" customWidth="1"/>
    <col min="2052" max="2052" width="12" style="194" customWidth="1"/>
    <col min="2053" max="2053" width="12.42578125" style="194" bestFit="1" customWidth="1"/>
    <col min="2054" max="2054" width="11" style="194" bestFit="1" customWidth="1"/>
    <col min="2055" max="2055" width="2.42578125" style="194" bestFit="1" customWidth="1"/>
    <col min="2056" max="2056" width="10.85546875" style="194" bestFit="1" customWidth="1"/>
    <col min="2057" max="2057" width="10.7109375" style="194" customWidth="1"/>
    <col min="2058" max="2058" width="2.140625" style="194" customWidth="1"/>
    <col min="2059" max="2059" width="8.7109375" style="194" bestFit="1" customWidth="1"/>
    <col min="2060" max="2304" width="11" style="194"/>
    <col min="2305" max="2305" width="46.7109375" style="194" bestFit="1" customWidth="1"/>
    <col min="2306" max="2306" width="12" style="194" bestFit="1" customWidth="1"/>
    <col min="2307" max="2307" width="12.42578125" style="194" bestFit="1" customWidth="1"/>
    <col min="2308" max="2308" width="12" style="194" customWidth="1"/>
    <col min="2309" max="2309" width="12.42578125" style="194" bestFit="1" customWidth="1"/>
    <col min="2310" max="2310" width="11" style="194" bestFit="1" customWidth="1"/>
    <col min="2311" max="2311" width="2.42578125" style="194" bestFit="1" customWidth="1"/>
    <col min="2312" max="2312" width="10.85546875" style="194" bestFit="1" customWidth="1"/>
    <col min="2313" max="2313" width="10.7109375" style="194" customWidth="1"/>
    <col min="2314" max="2314" width="2.140625" style="194" customWidth="1"/>
    <col min="2315" max="2315" width="8.7109375" style="194" bestFit="1" customWidth="1"/>
    <col min="2316" max="2560" width="11" style="194"/>
    <col min="2561" max="2561" width="46.7109375" style="194" bestFit="1" customWidth="1"/>
    <col min="2562" max="2562" width="12" style="194" bestFit="1" customWidth="1"/>
    <col min="2563" max="2563" width="12.42578125" style="194" bestFit="1" customWidth="1"/>
    <col min="2564" max="2564" width="12" style="194" customWidth="1"/>
    <col min="2565" max="2565" width="12.42578125" style="194" bestFit="1" customWidth="1"/>
    <col min="2566" max="2566" width="11" style="194" bestFit="1" customWidth="1"/>
    <col min="2567" max="2567" width="2.42578125" style="194" bestFit="1" customWidth="1"/>
    <col min="2568" max="2568" width="10.85546875" style="194" bestFit="1" customWidth="1"/>
    <col min="2569" max="2569" width="10.7109375" style="194" customWidth="1"/>
    <col min="2570" max="2570" width="2.140625" style="194" customWidth="1"/>
    <col min="2571" max="2571" width="8.7109375" style="194" bestFit="1" customWidth="1"/>
    <col min="2572" max="2816" width="11" style="194"/>
    <col min="2817" max="2817" width="46.7109375" style="194" bestFit="1" customWidth="1"/>
    <col min="2818" max="2818" width="12" style="194" bestFit="1" customWidth="1"/>
    <col min="2819" max="2819" width="12.42578125" style="194" bestFit="1" customWidth="1"/>
    <col min="2820" max="2820" width="12" style="194" customWidth="1"/>
    <col min="2821" max="2821" width="12.42578125" style="194" bestFit="1" customWidth="1"/>
    <col min="2822" max="2822" width="11" style="194" bestFit="1" customWidth="1"/>
    <col min="2823" max="2823" width="2.42578125" style="194" bestFit="1" customWidth="1"/>
    <col min="2824" max="2824" width="10.85546875" style="194" bestFit="1" customWidth="1"/>
    <col min="2825" max="2825" width="10.7109375" style="194" customWidth="1"/>
    <col min="2826" max="2826" width="2.140625" style="194" customWidth="1"/>
    <col min="2827" max="2827" width="8.7109375" style="194" bestFit="1" customWidth="1"/>
    <col min="2828" max="3072" width="11" style="194"/>
    <col min="3073" max="3073" width="46.7109375" style="194" bestFit="1" customWidth="1"/>
    <col min="3074" max="3074" width="12" style="194" bestFit="1" customWidth="1"/>
    <col min="3075" max="3075" width="12.42578125" style="194" bestFit="1" customWidth="1"/>
    <col min="3076" max="3076" width="12" style="194" customWidth="1"/>
    <col min="3077" max="3077" width="12.42578125" style="194" bestFit="1" customWidth="1"/>
    <col min="3078" max="3078" width="11" style="194" bestFit="1" customWidth="1"/>
    <col min="3079" max="3079" width="2.42578125" style="194" bestFit="1" customWidth="1"/>
    <col min="3080" max="3080" width="10.85546875" style="194" bestFit="1" customWidth="1"/>
    <col min="3081" max="3081" width="10.7109375" style="194" customWidth="1"/>
    <col min="3082" max="3082" width="2.140625" style="194" customWidth="1"/>
    <col min="3083" max="3083" width="8.7109375" style="194" bestFit="1" customWidth="1"/>
    <col min="3084" max="3328" width="11" style="194"/>
    <col min="3329" max="3329" width="46.7109375" style="194" bestFit="1" customWidth="1"/>
    <col min="3330" max="3330" width="12" style="194" bestFit="1" customWidth="1"/>
    <col min="3331" max="3331" width="12.42578125" style="194" bestFit="1" customWidth="1"/>
    <col min="3332" max="3332" width="12" style="194" customWidth="1"/>
    <col min="3333" max="3333" width="12.42578125" style="194" bestFit="1" customWidth="1"/>
    <col min="3334" max="3334" width="11" style="194" bestFit="1" customWidth="1"/>
    <col min="3335" max="3335" width="2.42578125" style="194" bestFit="1" customWidth="1"/>
    <col min="3336" max="3336" width="10.85546875" style="194" bestFit="1" customWidth="1"/>
    <col min="3337" max="3337" width="10.7109375" style="194" customWidth="1"/>
    <col min="3338" max="3338" width="2.140625" style="194" customWidth="1"/>
    <col min="3339" max="3339" width="8.7109375" style="194" bestFit="1" customWidth="1"/>
    <col min="3340" max="3584" width="11" style="194"/>
    <col min="3585" max="3585" width="46.7109375" style="194" bestFit="1" customWidth="1"/>
    <col min="3586" max="3586" width="12" style="194" bestFit="1" customWidth="1"/>
    <col min="3587" max="3587" width="12.42578125" style="194" bestFit="1" customWidth="1"/>
    <col min="3588" max="3588" width="12" style="194" customWidth="1"/>
    <col min="3589" max="3589" width="12.42578125" style="194" bestFit="1" customWidth="1"/>
    <col min="3590" max="3590" width="11" style="194" bestFit="1" customWidth="1"/>
    <col min="3591" max="3591" width="2.42578125" style="194" bestFit="1" customWidth="1"/>
    <col min="3592" max="3592" width="10.85546875" style="194" bestFit="1" customWidth="1"/>
    <col min="3593" max="3593" width="10.7109375" style="194" customWidth="1"/>
    <col min="3594" max="3594" width="2.140625" style="194" customWidth="1"/>
    <col min="3595" max="3595" width="8.7109375" style="194" bestFit="1" customWidth="1"/>
    <col min="3596" max="3840" width="11" style="194"/>
    <col min="3841" max="3841" width="46.7109375" style="194" bestFit="1" customWidth="1"/>
    <col min="3842" max="3842" width="12" style="194" bestFit="1" customWidth="1"/>
    <col min="3843" max="3843" width="12.42578125" style="194" bestFit="1" customWidth="1"/>
    <col min="3844" max="3844" width="12" style="194" customWidth="1"/>
    <col min="3845" max="3845" width="12.42578125" style="194" bestFit="1" customWidth="1"/>
    <col min="3846" max="3846" width="11" style="194" bestFit="1" customWidth="1"/>
    <col min="3847" max="3847" width="2.42578125" style="194" bestFit="1" customWidth="1"/>
    <col min="3848" max="3848" width="10.85546875" style="194" bestFit="1" customWidth="1"/>
    <col min="3849" max="3849" width="10.7109375" style="194" customWidth="1"/>
    <col min="3850" max="3850" width="2.140625" style="194" customWidth="1"/>
    <col min="3851" max="3851" width="8.7109375" style="194" bestFit="1" customWidth="1"/>
    <col min="3852" max="4096" width="11" style="194"/>
    <col min="4097" max="4097" width="46.7109375" style="194" bestFit="1" customWidth="1"/>
    <col min="4098" max="4098" width="12" style="194" bestFit="1" customWidth="1"/>
    <col min="4099" max="4099" width="12.42578125" style="194" bestFit="1" customWidth="1"/>
    <col min="4100" max="4100" width="12" style="194" customWidth="1"/>
    <col min="4101" max="4101" width="12.42578125" style="194" bestFit="1" customWidth="1"/>
    <col min="4102" max="4102" width="11" style="194" bestFit="1" customWidth="1"/>
    <col min="4103" max="4103" width="2.42578125" style="194" bestFit="1" customWidth="1"/>
    <col min="4104" max="4104" width="10.85546875" style="194" bestFit="1" customWidth="1"/>
    <col min="4105" max="4105" width="10.7109375" style="194" customWidth="1"/>
    <col min="4106" max="4106" width="2.140625" style="194" customWidth="1"/>
    <col min="4107" max="4107" width="8.7109375" style="194" bestFit="1" customWidth="1"/>
    <col min="4108" max="4352" width="11" style="194"/>
    <col min="4353" max="4353" width="46.7109375" style="194" bestFit="1" customWidth="1"/>
    <col min="4354" max="4354" width="12" style="194" bestFit="1" customWidth="1"/>
    <col min="4355" max="4355" width="12.42578125" style="194" bestFit="1" customWidth="1"/>
    <col min="4356" max="4356" width="12" style="194" customWidth="1"/>
    <col min="4357" max="4357" width="12.42578125" style="194" bestFit="1" customWidth="1"/>
    <col min="4358" max="4358" width="11" style="194" bestFit="1" customWidth="1"/>
    <col min="4359" max="4359" width="2.42578125" style="194" bestFit="1" customWidth="1"/>
    <col min="4360" max="4360" width="10.85546875" style="194" bestFit="1" customWidth="1"/>
    <col min="4361" max="4361" width="10.7109375" style="194" customWidth="1"/>
    <col min="4362" max="4362" width="2.140625" style="194" customWidth="1"/>
    <col min="4363" max="4363" width="8.7109375" style="194" bestFit="1" customWidth="1"/>
    <col min="4364" max="4608" width="11" style="194"/>
    <col min="4609" max="4609" width="46.7109375" style="194" bestFit="1" customWidth="1"/>
    <col min="4610" max="4610" width="12" style="194" bestFit="1" customWidth="1"/>
    <col min="4611" max="4611" width="12.42578125" style="194" bestFit="1" customWidth="1"/>
    <col min="4612" max="4612" width="12" style="194" customWidth="1"/>
    <col min="4613" max="4613" width="12.42578125" style="194" bestFit="1" customWidth="1"/>
    <col min="4614" max="4614" width="11" style="194" bestFit="1" customWidth="1"/>
    <col min="4615" max="4615" width="2.42578125" style="194" bestFit="1" customWidth="1"/>
    <col min="4616" max="4616" width="10.85546875" style="194" bestFit="1" customWidth="1"/>
    <col min="4617" max="4617" width="10.7109375" style="194" customWidth="1"/>
    <col min="4618" max="4618" width="2.140625" style="194" customWidth="1"/>
    <col min="4619" max="4619" width="8.7109375" style="194" bestFit="1" customWidth="1"/>
    <col min="4620" max="4864" width="11" style="194"/>
    <col min="4865" max="4865" width="46.7109375" style="194" bestFit="1" customWidth="1"/>
    <col min="4866" max="4866" width="12" style="194" bestFit="1" customWidth="1"/>
    <col min="4867" max="4867" width="12.42578125" style="194" bestFit="1" customWidth="1"/>
    <col min="4868" max="4868" width="12" style="194" customWidth="1"/>
    <col min="4869" max="4869" width="12.42578125" style="194" bestFit="1" customWidth="1"/>
    <col min="4870" max="4870" width="11" style="194" bestFit="1" customWidth="1"/>
    <col min="4871" max="4871" width="2.42578125" style="194" bestFit="1" customWidth="1"/>
    <col min="4872" max="4872" width="10.85546875" style="194" bestFit="1" customWidth="1"/>
    <col min="4873" max="4873" width="10.7109375" style="194" customWidth="1"/>
    <col min="4874" max="4874" width="2.140625" style="194" customWidth="1"/>
    <col min="4875" max="4875" width="8.7109375" style="194" bestFit="1" customWidth="1"/>
    <col min="4876" max="5120" width="11" style="194"/>
    <col min="5121" max="5121" width="46.7109375" style="194" bestFit="1" customWidth="1"/>
    <col min="5122" max="5122" width="12" style="194" bestFit="1" customWidth="1"/>
    <col min="5123" max="5123" width="12.42578125" style="194" bestFit="1" customWidth="1"/>
    <col min="5124" max="5124" width="12" style="194" customWidth="1"/>
    <col min="5125" max="5125" width="12.42578125" style="194" bestFit="1" customWidth="1"/>
    <col min="5126" max="5126" width="11" style="194" bestFit="1" customWidth="1"/>
    <col min="5127" max="5127" width="2.42578125" style="194" bestFit="1" customWidth="1"/>
    <col min="5128" max="5128" width="10.85546875" style="194" bestFit="1" customWidth="1"/>
    <col min="5129" max="5129" width="10.7109375" style="194" customWidth="1"/>
    <col min="5130" max="5130" width="2.140625" style="194" customWidth="1"/>
    <col min="5131" max="5131" width="8.7109375" style="194" bestFit="1" customWidth="1"/>
    <col min="5132" max="5376" width="11" style="194"/>
    <col min="5377" max="5377" width="46.7109375" style="194" bestFit="1" customWidth="1"/>
    <col min="5378" max="5378" width="12" style="194" bestFit="1" customWidth="1"/>
    <col min="5379" max="5379" width="12.42578125" style="194" bestFit="1" customWidth="1"/>
    <col min="5380" max="5380" width="12" style="194" customWidth="1"/>
    <col min="5381" max="5381" width="12.42578125" style="194" bestFit="1" customWidth="1"/>
    <col min="5382" max="5382" width="11" style="194" bestFit="1" customWidth="1"/>
    <col min="5383" max="5383" width="2.42578125" style="194" bestFit="1" customWidth="1"/>
    <col min="5384" max="5384" width="10.85546875" style="194" bestFit="1" customWidth="1"/>
    <col min="5385" max="5385" width="10.7109375" style="194" customWidth="1"/>
    <col min="5386" max="5386" width="2.140625" style="194" customWidth="1"/>
    <col min="5387" max="5387" width="8.7109375" style="194" bestFit="1" customWidth="1"/>
    <col min="5388" max="5632" width="11" style="194"/>
    <col min="5633" max="5633" width="46.7109375" style="194" bestFit="1" customWidth="1"/>
    <col min="5634" max="5634" width="12" style="194" bestFit="1" customWidth="1"/>
    <col min="5635" max="5635" width="12.42578125" style="194" bestFit="1" customWidth="1"/>
    <col min="5636" max="5636" width="12" style="194" customWidth="1"/>
    <col min="5637" max="5637" width="12.42578125" style="194" bestFit="1" customWidth="1"/>
    <col min="5638" max="5638" width="11" style="194" bestFit="1" customWidth="1"/>
    <col min="5639" max="5639" width="2.42578125" style="194" bestFit="1" customWidth="1"/>
    <col min="5640" max="5640" width="10.85546875" style="194" bestFit="1" customWidth="1"/>
    <col min="5641" max="5641" width="10.7109375" style="194" customWidth="1"/>
    <col min="5642" max="5642" width="2.140625" style="194" customWidth="1"/>
    <col min="5643" max="5643" width="8.7109375" style="194" bestFit="1" customWidth="1"/>
    <col min="5644" max="5888" width="11" style="194"/>
    <col min="5889" max="5889" width="46.7109375" style="194" bestFit="1" customWidth="1"/>
    <col min="5890" max="5890" width="12" style="194" bestFit="1" customWidth="1"/>
    <col min="5891" max="5891" width="12.42578125" style="194" bestFit="1" customWidth="1"/>
    <col min="5892" max="5892" width="12" style="194" customWidth="1"/>
    <col min="5893" max="5893" width="12.42578125" style="194" bestFit="1" customWidth="1"/>
    <col min="5894" max="5894" width="11" style="194" bestFit="1" customWidth="1"/>
    <col min="5895" max="5895" width="2.42578125" style="194" bestFit="1" customWidth="1"/>
    <col min="5896" max="5896" width="10.85546875" style="194" bestFit="1" customWidth="1"/>
    <col min="5897" max="5897" width="10.7109375" style="194" customWidth="1"/>
    <col min="5898" max="5898" width="2.140625" style="194" customWidth="1"/>
    <col min="5899" max="5899" width="8.7109375" style="194" bestFit="1" customWidth="1"/>
    <col min="5900" max="6144" width="11" style="194"/>
    <col min="6145" max="6145" width="46.7109375" style="194" bestFit="1" customWidth="1"/>
    <col min="6146" max="6146" width="12" style="194" bestFit="1" customWidth="1"/>
    <col min="6147" max="6147" width="12.42578125" style="194" bestFit="1" customWidth="1"/>
    <col min="6148" max="6148" width="12" style="194" customWidth="1"/>
    <col min="6149" max="6149" width="12.42578125" style="194" bestFit="1" customWidth="1"/>
    <col min="6150" max="6150" width="11" style="194" bestFit="1" customWidth="1"/>
    <col min="6151" max="6151" width="2.42578125" style="194" bestFit="1" customWidth="1"/>
    <col min="6152" max="6152" width="10.85546875" style="194" bestFit="1" customWidth="1"/>
    <col min="6153" max="6153" width="10.7109375" style="194" customWidth="1"/>
    <col min="6154" max="6154" width="2.140625" style="194" customWidth="1"/>
    <col min="6155" max="6155" width="8.7109375" style="194" bestFit="1" customWidth="1"/>
    <col min="6156" max="6400" width="11" style="194"/>
    <col min="6401" max="6401" width="46.7109375" style="194" bestFit="1" customWidth="1"/>
    <col min="6402" max="6402" width="12" style="194" bestFit="1" customWidth="1"/>
    <col min="6403" max="6403" width="12.42578125" style="194" bestFit="1" customWidth="1"/>
    <col min="6404" max="6404" width="12" style="194" customWidth="1"/>
    <col min="6405" max="6405" width="12.42578125" style="194" bestFit="1" customWidth="1"/>
    <col min="6406" max="6406" width="11" style="194" bestFit="1" customWidth="1"/>
    <col min="6407" max="6407" width="2.42578125" style="194" bestFit="1" customWidth="1"/>
    <col min="6408" max="6408" width="10.85546875" style="194" bestFit="1" customWidth="1"/>
    <col min="6409" max="6409" width="10.7109375" style="194" customWidth="1"/>
    <col min="6410" max="6410" width="2.140625" style="194" customWidth="1"/>
    <col min="6411" max="6411" width="8.7109375" style="194" bestFit="1" customWidth="1"/>
    <col min="6412" max="6656" width="11" style="194"/>
    <col min="6657" max="6657" width="46.7109375" style="194" bestFit="1" customWidth="1"/>
    <col min="6658" max="6658" width="12" style="194" bestFit="1" customWidth="1"/>
    <col min="6659" max="6659" width="12.42578125" style="194" bestFit="1" customWidth="1"/>
    <col min="6660" max="6660" width="12" style="194" customWidth="1"/>
    <col min="6661" max="6661" width="12.42578125" style="194" bestFit="1" customWidth="1"/>
    <col min="6662" max="6662" width="11" style="194" bestFit="1" customWidth="1"/>
    <col min="6663" max="6663" width="2.42578125" style="194" bestFit="1" customWidth="1"/>
    <col min="6664" max="6664" width="10.85546875" style="194" bestFit="1" customWidth="1"/>
    <col min="6665" max="6665" width="10.7109375" style="194" customWidth="1"/>
    <col min="6666" max="6666" width="2.140625" style="194" customWidth="1"/>
    <col min="6667" max="6667" width="8.7109375" style="194" bestFit="1" customWidth="1"/>
    <col min="6668" max="6912" width="11" style="194"/>
    <col min="6913" max="6913" width="46.7109375" style="194" bestFit="1" customWidth="1"/>
    <col min="6914" max="6914" width="12" style="194" bestFit="1" customWidth="1"/>
    <col min="6915" max="6915" width="12.42578125" style="194" bestFit="1" customWidth="1"/>
    <col min="6916" max="6916" width="12" style="194" customWidth="1"/>
    <col min="6917" max="6917" width="12.42578125" style="194" bestFit="1" customWidth="1"/>
    <col min="6918" max="6918" width="11" style="194" bestFit="1" customWidth="1"/>
    <col min="6919" max="6919" width="2.42578125" style="194" bestFit="1" customWidth="1"/>
    <col min="6920" max="6920" width="10.85546875" style="194" bestFit="1" customWidth="1"/>
    <col min="6921" max="6921" width="10.7109375" style="194" customWidth="1"/>
    <col min="6922" max="6922" width="2.140625" style="194" customWidth="1"/>
    <col min="6923" max="6923" width="8.7109375" style="194" bestFit="1" customWidth="1"/>
    <col min="6924" max="7168" width="11" style="194"/>
    <col min="7169" max="7169" width="46.7109375" style="194" bestFit="1" customWidth="1"/>
    <col min="7170" max="7170" width="12" style="194" bestFit="1" customWidth="1"/>
    <col min="7171" max="7171" width="12.42578125" style="194" bestFit="1" customWidth="1"/>
    <col min="7172" max="7172" width="12" style="194" customWidth="1"/>
    <col min="7173" max="7173" width="12.42578125" style="194" bestFit="1" customWidth="1"/>
    <col min="7174" max="7174" width="11" style="194" bestFit="1" customWidth="1"/>
    <col min="7175" max="7175" width="2.42578125" style="194" bestFit="1" customWidth="1"/>
    <col min="7176" max="7176" width="10.85546875" style="194" bestFit="1" customWidth="1"/>
    <col min="7177" max="7177" width="10.7109375" style="194" customWidth="1"/>
    <col min="7178" max="7178" width="2.140625" style="194" customWidth="1"/>
    <col min="7179" max="7179" width="8.7109375" style="194" bestFit="1" customWidth="1"/>
    <col min="7180" max="7424" width="11" style="194"/>
    <col min="7425" max="7425" width="46.7109375" style="194" bestFit="1" customWidth="1"/>
    <col min="7426" max="7426" width="12" style="194" bestFit="1" customWidth="1"/>
    <col min="7427" max="7427" width="12.42578125" style="194" bestFit="1" customWidth="1"/>
    <col min="7428" max="7428" width="12" style="194" customWidth="1"/>
    <col min="7429" max="7429" width="12.42578125" style="194" bestFit="1" customWidth="1"/>
    <col min="7430" max="7430" width="11" style="194" bestFit="1" customWidth="1"/>
    <col min="7431" max="7431" width="2.42578125" style="194" bestFit="1" customWidth="1"/>
    <col min="7432" max="7432" width="10.85546875" style="194" bestFit="1" customWidth="1"/>
    <col min="7433" max="7433" width="10.7109375" style="194" customWidth="1"/>
    <col min="7434" max="7434" width="2.140625" style="194" customWidth="1"/>
    <col min="7435" max="7435" width="8.7109375" style="194" bestFit="1" customWidth="1"/>
    <col min="7436" max="7680" width="11" style="194"/>
    <col min="7681" max="7681" width="46.7109375" style="194" bestFit="1" customWidth="1"/>
    <col min="7682" max="7682" width="12" style="194" bestFit="1" customWidth="1"/>
    <col min="7683" max="7683" width="12.42578125" style="194" bestFit="1" customWidth="1"/>
    <col min="7684" max="7684" width="12" style="194" customWidth="1"/>
    <col min="7685" max="7685" width="12.42578125" style="194" bestFit="1" customWidth="1"/>
    <col min="7686" max="7686" width="11" style="194" bestFit="1" customWidth="1"/>
    <col min="7687" max="7687" width="2.42578125" style="194" bestFit="1" customWidth="1"/>
    <col min="7688" max="7688" width="10.85546875" style="194" bestFit="1" customWidth="1"/>
    <col min="7689" max="7689" width="10.7109375" style="194" customWidth="1"/>
    <col min="7690" max="7690" width="2.140625" style="194" customWidth="1"/>
    <col min="7691" max="7691" width="8.7109375" style="194" bestFit="1" customWidth="1"/>
    <col min="7692" max="7936" width="11" style="194"/>
    <col min="7937" max="7937" width="46.7109375" style="194" bestFit="1" customWidth="1"/>
    <col min="7938" max="7938" width="12" style="194" bestFit="1" customWidth="1"/>
    <col min="7939" max="7939" width="12.42578125" style="194" bestFit="1" customWidth="1"/>
    <col min="7940" max="7940" width="12" style="194" customWidth="1"/>
    <col min="7941" max="7941" width="12.42578125" style="194" bestFit="1" customWidth="1"/>
    <col min="7942" max="7942" width="11" style="194" bestFit="1" customWidth="1"/>
    <col min="7943" max="7943" width="2.42578125" style="194" bestFit="1" customWidth="1"/>
    <col min="7944" max="7944" width="10.85546875" style="194" bestFit="1" customWidth="1"/>
    <col min="7945" max="7945" width="10.7109375" style="194" customWidth="1"/>
    <col min="7946" max="7946" width="2.140625" style="194" customWidth="1"/>
    <col min="7947" max="7947" width="8.7109375" style="194" bestFit="1" customWidth="1"/>
    <col min="7948" max="8192" width="11" style="194"/>
    <col min="8193" max="8193" width="46.7109375" style="194" bestFit="1" customWidth="1"/>
    <col min="8194" max="8194" width="12" style="194" bestFit="1" customWidth="1"/>
    <col min="8195" max="8195" width="12.42578125" style="194" bestFit="1" customWidth="1"/>
    <col min="8196" max="8196" width="12" style="194" customWidth="1"/>
    <col min="8197" max="8197" width="12.42578125" style="194" bestFit="1" customWidth="1"/>
    <col min="8198" max="8198" width="11" style="194" bestFit="1" customWidth="1"/>
    <col min="8199" max="8199" width="2.42578125" style="194" bestFit="1" customWidth="1"/>
    <col min="8200" max="8200" width="10.85546875" style="194" bestFit="1" customWidth="1"/>
    <col min="8201" max="8201" width="10.7109375" style="194" customWidth="1"/>
    <col min="8202" max="8202" width="2.140625" style="194" customWidth="1"/>
    <col min="8203" max="8203" width="8.7109375" style="194" bestFit="1" customWidth="1"/>
    <col min="8204" max="8448" width="11" style="194"/>
    <col min="8449" max="8449" width="46.7109375" style="194" bestFit="1" customWidth="1"/>
    <col min="8450" max="8450" width="12" style="194" bestFit="1" customWidth="1"/>
    <col min="8451" max="8451" width="12.42578125" style="194" bestFit="1" customWidth="1"/>
    <col min="8452" max="8452" width="12" style="194" customWidth="1"/>
    <col min="8453" max="8453" width="12.42578125" style="194" bestFit="1" customWidth="1"/>
    <col min="8454" max="8454" width="11" style="194" bestFit="1" customWidth="1"/>
    <col min="8455" max="8455" width="2.42578125" style="194" bestFit="1" customWidth="1"/>
    <col min="8456" max="8456" width="10.85546875" style="194" bestFit="1" customWidth="1"/>
    <col min="8457" max="8457" width="10.7109375" style="194" customWidth="1"/>
    <col min="8458" max="8458" width="2.140625" style="194" customWidth="1"/>
    <col min="8459" max="8459" width="8.7109375" style="194" bestFit="1" customWidth="1"/>
    <col min="8460" max="8704" width="11" style="194"/>
    <col min="8705" max="8705" width="46.7109375" style="194" bestFit="1" customWidth="1"/>
    <col min="8706" max="8706" width="12" style="194" bestFit="1" customWidth="1"/>
    <col min="8707" max="8707" width="12.42578125" style="194" bestFit="1" customWidth="1"/>
    <col min="8708" max="8708" width="12" style="194" customWidth="1"/>
    <col min="8709" max="8709" width="12.42578125" style="194" bestFit="1" customWidth="1"/>
    <col min="8710" max="8710" width="11" style="194" bestFit="1" customWidth="1"/>
    <col min="8711" max="8711" width="2.42578125" style="194" bestFit="1" customWidth="1"/>
    <col min="8712" max="8712" width="10.85546875" style="194" bestFit="1" customWidth="1"/>
    <col min="8713" max="8713" width="10.7109375" style="194" customWidth="1"/>
    <col min="8714" max="8714" width="2.140625" style="194" customWidth="1"/>
    <col min="8715" max="8715" width="8.7109375" style="194" bestFit="1" customWidth="1"/>
    <col min="8716" max="8960" width="11" style="194"/>
    <col min="8961" max="8961" width="46.7109375" style="194" bestFit="1" customWidth="1"/>
    <col min="8962" max="8962" width="12" style="194" bestFit="1" customWidth="1"/>
    <col min="8963" max="8963" width="12.42578125" style="194" bestFit="1" customWidth="1"/>
    <col min="8964" max="8964" width="12" style="194" customWidth="1"/>
    <col min="8965" max="8965" width="12.42578125" style="194" bestFit="1" customWidth="1"/>
    <col min="8966" max="8966" width="11" style="194" bestFit="1" customWidth="1"/>
    <col min="8967" max="8967" width="2.42578125" style="194" bestFit="1" customWidth="1"/>
    <col min="8968" max="8968" width="10.85546875" style="194" bestFit="1" customWidth="1"/>
    <col min="8969" max="8969" width="10.7109375" style="194" customWidth="1"/>
    <col min="8970" max="8970" width="2.140625" style="194" customWidth="1"/>
    <col min="8971" max="8971" width="8.7109375" style="194" bestFit="1" customWidth="1"/>
    <col min="8972" max="9216" width="11" style="194"/>
    <col min="9217" max="9217" width="46.7109375" style="194" bestFit="1" customWidth="1"/>
    <col min="9218" max="9218" width="12" style="194" bestFit="1" customWidth="1"/>
    <col min="9219" max="9219" width="12.42578125" style="194" bestFit="1" customWidth="1"/>
    <col min="9220" max="9220" width="12" style="194" customWidth="1"/>
    <col min="9221" max="9221" width="12.42578125" style="194" bestFit="1" customWidth="1"/>
    <col min="9222" max="9222" width="11" style="194" bestFit="1" customWidth="1"/>
    <col min="9223" max="9223" width="2.42578125" style="194" bestFit="1" customWidth="1"/>
    <col min="9224" max="9224" width="10.85546875" style="194" bestFit="1" customWidth="1"/>
    <col min="9225" max="9225" width="10.7109375" style="194" customWidth="1"/>
    <col min="9226" max="9226" width="2.140625" style="194" customWidth="1"/>
    <col min="9227" max="9227" width="8.7109375" style="194" bestFit="1" customWidth="1"/>
    <col min="9228" max="9472" width="11" style="194"/>
    <col min="9473" max="9473" width="46.7109375" style="194" bestFit="1" customWidth="1"/>
    <col min="9474" max="9474" width="12" style="194" bestFit="1" customWidth="1"/>
    <col min="9475" max="9475" width="12.42578125" style="194" bestFit="1" customWidth="1"/>
    <col min="9476" max="9476" width="12" style="194" customWidth="1"/>
    <col min="9477" max="9477" width="12.42578125" style="194" bestFit="1" customWidth="1"/>
    <col min="9478" max="9478" width="11" style="194" bestFit="1" customWidth="1"/>
    <col min="9479" max="9479" width="2.42578125" style="194" bestFit="1" customWidth="1"/>
    <col min="9480" max="9480" width="10.85546875" style="194" bestFit="1" customWidth="1"/>
    <col min="9481" max="9481" width="10.7109375" style="194" customWidth="1"/>
    <col min="9482" max="9482" width="2.140625" style="194" customWidth="1"/>
    <col min="9483" max="9483" width="8.7109375" style="194" bestFit="1" customWidth="1"/>
    <col min="9484" max="9728" width="11" style="194"/>
    <col min="9729" max="9729" width="46.7109375" style="194" bestFit="1" customWidth="1"/>
    <col min="9730" max="9730" width="12" style="194" bestFit="1" customWidth="1"/>
    <col min="9731" max="9731" width="12.42578125" style="194" bestFit="1" customWidth="1"/>
    <col min="9732" max="9732" width="12" style="194" customWidth="1"/>
    <col min="9733" max="9733" width="12.42578125" style="194" bestFit="1" customWidth="1"/>
    <col min="9734" max="9734" width="11" style="194" bestFit="1" customWidth="1"/>
    <col min="9735" max="9735" width="2.42578125" style="194" bestFit="1" customWidth="1"/>
    <col min="9736" max="9736" width="10.85546875" style="194" bestFit="1" customWidth="1"/>
    <col min="9737" max="9737" width="10.7109375" style="194" customWidth="1"/>
    <col min="9738" max="9738" width="2.140625" style="194" customWidth="1"/>
    <col min="9739" max="9739" width="8.7109375" style="194" bestFit="1" customWidth="1"/>
    <col min="9740" max="9984" width="11" style="194"/>
    <col min="9985" max="9985" width="46.7109375" style="194" bestFit="1" customWidth="1"/>
    <col min="9986" max="9986" width="12" style="194" bestFit="1" customWidth="1"/>
    <col min="9987" max="9987" width="12.42578125" style="194" bestFit="1" customWidth="1"/>
    <col min="9988" max="9988" width="12" style="194" customWidth="1"/>
    <col min="9989" max="9989" width="12.42578125" style="194" bestFit="1" customWidth="1"/>
    <col min="9990" max="9990" width="11" style="194" bestFit="1" customWidth="1"/>
    <col min="9991" max="9991" width="2.42578125" style="194" bestFit="1" customWidth="1"/>
    <col min="9992" max="9992" width="10.85546875" style="194" bestFit="1" customWidth="1"/>
    <col min="9993" max="9993" width="10.7109375" style="194" customWidth="1"/>
    <col min="9994" max="9994" width="2.140625" style="194" customWidth="1"/>
    <col min="9995" max="9995" width="8.7109375" style="194" bestFit="1" customWidth="1"/>
    <col min="9996" max="10240" width="11" style="194"/>
    <col min="10241" max="10241" width="46.7109375" style="194" bestFit="1" customWidth="1"/>
    <col min="10242" max="10242" width="12" style="194" bestFit="1" customWidth="1"/>
    <col min="10243" max="10243" width="12.42578125" style="194" bestFit="1" customWidth="1"/>
    <col min="10244" max="10244" width="12" style="194" customWidth="1"/>
    <col min="10245" max="10245" width="12.42578125" style="194" bestFit="1" customWidth="1"/>
    <col min="10246" max="10246" width="11" style="194" bestFit="1" customWidth="1"/>
    <col min="10247" max="10247" width="2.42578125" style="194" bestFit="1" customWidth="1"/>
    <col min="10248" max="10248" width="10.85546875" style="194" bestFit="1" customWidth="1"/>
    <col min="10249" max="10249" width="10.7109375" style="194" customWidth="1"/>
    <col min="10250" max="10250" width="2.140625" style="194" customWidth="1"/>
    <col min="10251" max="10251" width="8.7109375" style="194" bestFit="1" customWidth="1"/>
    <col min="10252" max="10496" width="11" style="194"/>
    <col min="10497" max="10497" width="46.7109375" style="194" bestFit="1" customWidth="1"/>
    <col min="10498" max="10498" width="12" style="194" bestFit="1" customWidth="1"/>
    <col min="10499" max="10499" width="12.42578125" style="194" bestFit="1" customWidth="1"/>
    <col min="10500" max="10500" width="12" style="194" customWidth="1"/>
    <col min="10501" max="10501" width="12.42578125" style="194" bestFit="1" customWidth="1"/>
    <col min="10502" max="10502" width="11" style="194" bestFit="1" customWidth="1"/>
    <col min="10503" max="10503" width="2.42578125" style="194" bestFit="1" customWidth="1"/>
    <col min="10504" max="10504" width="10.85546875" style="194" bestFit="1" customWidth="1"/>
    <col min="10505" max="10505" width="10.7109375" style="194" customWidth="1"/>
    <col min="10506" max="10506" width="2.140625" style="194" customWidth="1"/>
    <col min="10507" max="10507" width="8.7109375" style="194" bestFit="1" customWidth="1"/>
    <col min="10508" max="10752" width="11" style="194"/>
    <col min="10753" max="10753" width="46.7109375" style="194" bestFit="1" customWidth="1"/>
    <col min="10754" max="10754" width="12" style="194" bestFit="1" customWidth="1"/>
    <col min="10755" max="10755" width="12.42578125" style="194" bestFit="1" customWidth="1"/>
    <col min="10756" max="10756" width="12" style="194" customWidth="1"/>
    <col min="10757" max="10757" width="12.42578125" style="194" bestFit="1" customWidth="1"/>
    <col min="10758" max="10758" width="11" style="194" bestFit="1" customWidth="1"/>
    <col min="10759" max="10759" width="2.42578125" style="194" bestFit="1" customWidth="1"/>
    <col min="10760" max="10760" width="10.85546875" style="194" bestFit="1" customWidth="1"/>
    <col min="10761" max="10761" width="10.7109375" style="194" customWidth="1"/>
    <col min="10762" max="10762" width="2.140625" style="194" customWidth="1"/>
    <col min="10763" max="10763" width="8.7109375" style="194" bestFit="1" customWidth="1"/>
    <col min="10764" max="11008" width="11" style="194"/>
    <col min="11009" max="11009" width="46.7109375" style="194" bestFit="1" customWidth="1"/>
    <col min="11010" max="11010" width="12" style="194" bestFit="1" customWidth="1"/>
    <col min="11011" max="11011" width="12.42578125" style="194" bestFit="1" customWidth="1"/>
    <col min="11012" max="11012" width="12" style="194" customWidth="1"/>
    <col min="11013" max="11013" width="12.42578125" style="194" bestFit="1" customWidth="1"/>
    <col min="11014" max="11014" width="11" style="194" bestFit="1" customWidth="1"/>
    <col min="11015" max="11015" width="2.42578125" style="194" bestFit="1" customWidth="1"/>
    <col min="11016" max="11016" width="10.85546875" style="194" bestFit="1" customWidth="1"/>
    <col min="11017" max="11017" width="10.7109375" style="194" customWidth="1"/>
    <col min="11018" max="11018" width="2.140625" style="194" customWidth="1"/>
    <col min="11019" max="11019" width="8.7109375" style="194" bestFit="1" customWidth="1"/>
    <col min="11020" max="11264" width="11" style="194"/>
    <col min="11265" max="11265" width="46.7109375" style="194" bestFit="1" customWidth="1"/>
    <col min="11266" max="11266" width="12" style="194" bestFit="1" customWidth="1"/>
    <col min="11267" max="11267" width="12.42578125" style="194" bestFit="1" customWidth="1"/>
    <col min="11268" max="11268" width="12" style="194" customWidth="1"/>
    <col min="11269" max="11269" width="12.42578125" style="194" bestFit="1" customWidth="1"/>
    <col min="11270" max="11270" width="11" style="194" bestFit="1" customWidth="1"/>
    <col min="11271" max="11271" width="2.42578125" style="194" bestFit="1" customWidth="1"/>
    <col min="11272" max="11272" width="10.85546875" style="194" bestFit="1" customWidth="1"/>
    <col min="11273" max="11273" width="10.7109375" style="194" customWidth="1"/>
    <col min="11274" max="11274" width="2.140625" style="194" customWidth="1"/>
    <col min="11275" max="11275" width="8.7109375" style="194" bestFit="1" customWidth="1"/>
    <col min="11276" max="11520" width="11" style="194"/>
    <col min="11521" max="11521" width="46.7109375" style="194" bestFit="1" customWidth="1"/>
    <col min="11522" max="11522" width="12" style="194" bestFit="1" customWidth="1"/>
    <col min="11523" max="11523" width="12.42578125" style="194" bestFit="1" customWidth="1"/>
    <col min="11524" max="11524" width="12" style="194" customWidth="1"/>
    <col min="11525" max="11525" width="12.42578125" style="194" bestFit="1" customWidth="1"/>
    <col min="11526" max="11526" width="11" style="194" bestFit="1" customWidth="1"/>
    <col min="11527" max="11527" width="2.42578125" style="194" bestFit="1" customWidth="1"/>
    <col min="11528" max="11528" width="10.85546875" style="194" bestFit="1" customWidth="1"/>
    <col min="11529" max="11529" width="10.7109375" style="194" customWidth="1"/>
    <col min="11530" max="11530" width="2.140625" style="194" customWidth="1"/>
    <col min="11531" max="11531" width="8.7109375" style="194" bestFit="1" customWidth="1"/>
    <col min="11532" max="11776" width="11" style="194"/>
    <col min="11777" max="11777" width="46.7109375" style="194" bestFit="1" customWidth="1"/>
    <col min="11778" max="11778" width="12" style="194" bestFit="1" customWidth="1"/>
    <col min="11779" max="11779" width="12.42578125" style="194" bestFit="1" customWidth="1"/>
    <col min="11780" max="11780" width="12" style="194" customWidth="1"/>
    <col min="11781" max="11781" width="12.42578125" style="194" bestFit="1" customWidth="1"/>
    <col min="11782" max="11782" width="11" style="194" bestFit="1" customWidth="1"/>
    <col min="11783" max="11783" width="2.42578125" style="194" bestFit="1" customWidth="1"/>
    <col min="11784" max="11784" width="10.85546875" style="194" bestFit="1" customWidth="1"/>
    <col min="11785" max="11785" width="10.7109375" style="194" customWidth="1"/>
    <col min="11786" max="11786" width="2.140625" style="194" customWidth="1"/>
    <col min="11787" max="11787" width="8.7109375" style="194" bestFit="1" customWidth="1"/>
    <col min="11788" max="12032" width="11" style="194"/>
    <col min="12033" max="12033" width="46.7109375" style="194" bestFit="1" customWidth="1"/>
    <col min="12034" max="12034" width="12" style="194" bestFit="1" customWidth="1"/>
    <col min="12035" max="12035" width="12.42578125" style="194" bestFit="1" customWidth="1"/>
    <col min="12036" max="12036" width="12" style="194" customWidth="1"/>
    <col min="12037" max="12037" width="12.42578125" style="194" bestFit="1" customWidth="1"/>
    <col min="12038" max="12038" width="11" style="194" bestFit="1" customWidth="1"/>
    <col min="12039" max="12039" width="2.42578125" style="194" bestFit="1" customWidth="1"/>
    <col min="12040" max="12040" width="10.85546875" style="194" bestFit="1" customWidth="1"/>
    <col min="12041" max="12041" width="10.7109375" style="194" customWidth="1"/>
    <col min="12042" max="12042" width="2.140625" style="194" customWidth="1"/>
    <col min="12043" max="12043" width="8.7109375" style="194" bestFit="1" customWidth="1"/>
    <col min="12044" max="12288" width="11" style="194"/>
    <col min="12289" max="12289" width="46.7109375" style="194" bestFit="1" customWidth="1"/>
    <col min="12290" max="12290" width="12" style="194" bestFit="1" customWidth="1"/>
    <col min="12291" max="12291" width="12.42578125" style="194" bestFit="1" customWidth="1"/>
    <col min="12292" max="12292" width="12" style="194" customWidth="1"/>
    <col min="12293" max="12293" width="12.42578125" style="194" bestFit="1" customWidth="1"/>
    <col min="12294" max="12294" width="11" style="194" bestFit="1" customWidth="1"/>
    <col min="12295" max="12295" width="2.42578125" style="194" bestFit="1" customWidth="1"/>
    <col min="12296" max="12296" width="10.85546875" style="194" bestFit="1" customWidth="1"/>
    <col min="12297" max="12297" width="10.7109375" style="194" customWidth="1"/>
    <col min="12298" max="12298" width="2.140625" style="194" customWidth="1"/>
    <col min="12299" max="12299" width="8.7109375" style="194" bestFit="1" customWidth="1"/>
    <col min="12300" max="12544" width="11" style="194"/>
    <col min="12545" max="12545" width="46.7109375" style="194" bestFit="1" customWidth="1"/>
    <col min="12546" max="12546" width="12" style="194" bestFit="1" customWidth="1"/>
    <col min="12547" max="12547" width="12.42578125" style="194" bestFit="1" customWidth="1"/>
    <col min="12548" max="12548" width="12" style="194" customWidth="1"/>
    <col min="12549" max="12549" width="12.42578125" style="194" bestFit="1" customWidth="1"/>
    <col min="12550" max="12550" width="11" style="194" bestFit="1" customWidth="1"/>
    <col min="12551" max="12551" width="2.42578125" style="194" bestFit="1" customWidth="1"/>
    <col min="12552" max="12552" width="10.85546875" style="194" bestFit="1" customWidth="1"/>
    <col min="12553" max="12553" width="10.7109375" style="194" customWidth="1"/>
    <col min="12554" max="12554" width="2.140625" style="194" customWidth="1"/>
    <col min="12555" max="12555" width="8.7109375" style="194" bestFit="1" customWidth="1"/>
    <col min="12556" max="12800" width="11" style="194"/>
    <col min="12801" max="12801" width="46.7109375" style="194" bestFit="1" customWidth="1"/>
    <col min="12802" max="12802" width="12" style="194" bestFit="1" customWidth="1"/>
    <col min="12803" max="12803" width="12.42578125" style="194" bestFit="1" customWidth="1"/>
    <col min="12804" max="12804" width="12" style="194" customWidth="1"/>
    <col min="12805" max="12805" width="12.42578125" style="194" bestFit="1" customWidth="1"/>
    <col min="12806" max="12806" width="11" style="194" bestFit="1" customWidth="1"/>
    <col min="12807" max="12807" width="2.42578125" style="194" bestFit="1" customWidth="1"/>
    <col min="12808" max="12808" width="10.85546875" style="194" bestFit="1" customWidth="1"/>
    <col min="12809" max="12809" width="10.7109375" style="194" customWidth="1"/>
    <col min="12810" max="12810" width="2.140625" style="194" customWidth="1"/>
    <col min="12811" max="12811" width="8.7109375" style="194" bestFit="1" customWidth="1"/>
    <col min="12812" max="13056" width="11" style="194"/>
    <col min="13057" max="13057" width="46.7109375" style="194" bestFit="1" customWidth="1"/>
    <col min="13058" max="13058" width="12" style="194" bestFit="1" customWidth="1"/>
    <col min="13059" max="13059" width="12.42578125" style="194" bestFit="1" customWidth="1"/>
    <col min="13060" max="13060" width="12" style="194" customWidth="1"/>
    <col min="13061" max="13061" width="12.42578125" style="194" bestFit="1" customWidth="1"/>
    <col min="13062" max="13062" width="11" style="194" bestFit="1" customWidth="1"/>
    <col min="13063" max="13063" width="2.42578125" style="194" bestFit="1" customWidth="1"/>
    <col min="13064" max="13064" width="10.85546875" style="194" bestFit="1" customWidth="1"/>
    <col min="13065" max="13065" width="10.7109375" style="194" customWidth="1"/>
    <col min="13066" max="13066" width="2.140625" style="194" customWidth="1"/>
    <col min="13067" max="13067" width="8.7109375" style="194" bestFit="1" customWidth="1"/>
    <col min="13068" max="13312" width="11" style="194"/>
    <col min="13313" max="13313" width="46.7109375" style="194" bestFit="1" customWidth="1"/>
    <col min="13314" max="13314" width="12" style="194" bestFit="1" customWidth="1"/>
    <col min="13315" max="13315" width="12.42578125" style="194" bestFit="1" customWidth="1"/>
    <col min="13316" max="13316" width="12" style="194" customWidth="1"/>
    <col min="13317" max="13317" width="12.42578125" style="194" bestFit="1" customWidth="1"/>
    <col min="13318" max="13318" width="11" style="194" bestFit="1" customWidth="1"/>
    <col min="13319" max="13319" width="2.42578125" style="194" bestFit="1" customWidth="1"/>
    <col min="13320" max="13320" width="10.85546875" style="194" bestFit="1" customWidth="1"/>
    <col min="13321" max="13321" width="10.7109375" style="194" customWidth="1"/>
    <col min="13322" max="13322" width="2.140625" style="194" customWidth="1"/>
    <col min="13323" max="13323" width="8.7109375" style="194" bestFit="1" customWidth="1"/>
    <col min="13324" max="13568" width="11" style="194"/>
    <col min="13569" max="13569" width="46.7109375" style="194" bestFit="1" customWidth="1"/>
    <col min="13570" max="13570" width="12" style="194" bestFit="1" customWidth="1"/>
    <col min="13571" max="13571" width="12.42578125" style="194" bestFit="1" customWidth="1"/>
    <col min="13572" max="13572" width="12" style="194" customWidth="1"/>
    <col min="13573" max="13573" width="12.42578125" style="194" bestFit="1" customWidth="1"/>
    <col min="13574" max="13574" width="11" style="194" bestFit="1" customWidth="1"/>
    <col min="13575" max="13575" width="2.42578125" style="194" bestFit="1" customWidth="1"/>
    <col min="13576" max="13576" width="10.85546875" style="194" bestFit="1" customWidth="1"/>
    <col min="13577" max="13577" width="10.7109375" style="194" customWidth="1"/>
    <col min="13578" max="13578" width="2.140625" style="194" customWidth="1"/>
    <col min="13579" max="13579" width="8.7109375" style="194" bestFit="1" customWidth="1"/>
    <col min="13580" max="13824" width="11" style="194"/>
    <col min="13825" max="13825" width="46.7109375" style="194" bestFit="1" customWidth="1"/>
    <col min="13826" max="13826" width="12" style="194" bestFit="1" customWidth="1"/>
    <col min="13827" max="13827" width="12.42578125" style="194" bestFit="1" customWidth="1"/>
    <col min="13828" max="13828" width="12" style="194" customWidth="1"/>
    <col min="13829" max="13829" width="12.42578125" style="194" bestFit="1" customWidth="1"/>
    <col min="13830" max="13830" width="11" style="194" bestFit="1" customWidth="1"/>
    <col min="13831" max="13831" width="2.42578125" style="194" bestFit="1" customWidth="1"/>
    <col min="13832" max="13832" width="10.85546875" style="194" bestFit="1" customWidth="1"/>
    <col min="13833" max="13833" width="10.7109375" style="194" customWidth="1"/>
    <col min="13834" max="13834" width="2.140625" style="194" customWidth="1"/>
    <col min="13835" max="13835" width="8.7109375" style="194" bestFit="1" customWidth="1"/>
    <col min="13836" max="14080" width="11" style="194"/>
    <col min="14081" max="14081" width="46.7109375" style="194" bestFit="1" customWidth="1"/>
    <col min="14082" max="14082" width="12" style="194" bestFit="1" customWidth="1"/>
    <col min="14083" max="14083" width="12.42578125" style="194" bestFit="1" customWidth="1"/>
    <col min="14084" max="14084" width="12" style="194" customWidth="1"/>
    <col min="14085" max="14085" width="12.42578125" style="194" bestFit="1" customWidth="1"/>
    <col min="14086" max="14086" width="11" style="194" bestFit="1" customWidth="1"/>
    <col min="14087" max="14087" width="2.42578125" style="194" bestFit="1" customWidth="1"/>
    <col min="14088" max="14088" width="10.85546875" style="194" bestFit="1" customWidth="1"/>
    <col min="14089" max="14089" width="10.7109375" style="194" customWidth="1"/>
    <col min="14090" max="14090" width="2.140625" style="194" customWidth="1"/>
    <col min="14091" max="14091" width="8.7109375" style="194" bestFit="1" customWidth="1"/>
    <col min="14092" max="14336" width="11" style="194"/>
    <col min="14337" max="14337" width="46.7109375" style="194" bestFit="1" customWidth="1"/>
    <col min="14338" max="14338" width="12" style="194" bestFit="1" customWidth="1"/>
    <col min="14339" max="14339" width="12.42578125" style="194" bestFit="1" customWidth="1"/>
    <col min="14340" max="14340" width="12" style="194" customWidth="1"/>
    <col min="14341" max="14341" width="12.42578125" style="194" bestFit="1" customWidth="1"/>
    <col min="14342" max="14342" width="11" style="194" bestFit="1" customWidth="1"/>
    <col min="14343" max="14343" width="2.42578125" style="194" bestFit="1" customWidth="1"/>
    <col min="14344" max="14344" width="10.85546875" style="194" bestFit="1" customWidth="1"/>
    <col min="14345" max="14345" width="10.7109375" style="194" customWidth="1"/>
    <col min="14346" max="14346" width="2.140625" style="194" customWidth="1"/>
    <col min="14347" max="14347" width="8.7109375" style="194" bestFit="1" customWidth="1"/>
    <col min="14348" max="14592" width="11" style="194"/>
    <col min="14593" max="14593" width="46.7109375" style="194" bestFit="1" customWidth="1"/>
    <col min="14594" max="14594" width="12" style="194" bestFit="1" customWidth="1"/>
    <col min="14595" max="14595" width="12.42578125" style="194" bestFit="1" customWidth="1"/>
    <col min="14596" max="14596" width="12" style="194" customWidth="1"/>
    <col min="14597" max="14597" width="12.42578125" style="194" bestFit="1" customWidth="1"/>
    <col min="14598" max="14598" width="11" style="194" bestFit="1" customWidth="1"/>
    <col min="14599" max="14599" width="2.42578125" style="194" bestFit="1" customWidth="1"/>
    <col min="14600" max="14600" width="10.85546875" style="194" bestFit="1" customWidth="1"/>
    <col min="14601" max="14601" width="10.7109375" style="194" customWidth="1"/>
    <col min="14602" max="14602" width="2.140625" style="194" customWidth="1"/>
    <col min="14603" max="14603" width="8.7109375" style="194" bestFit="1" customWidth="1"/>
    <col min="14604" max="14848" width="11" style="194"/>
    <col min="14849" max="14849" width="46.7109375" style="194" bestFit="1" customWidth="1"/>
    <col min="14850" max="14850" width="12" style="194" bestFit="1" customWidth="1"/>
    <col min="14851" max="14851" width="12.42578125" style="194" bestFit="1" customWidth="1"/>
    <col min="14852" max="14852" width="12" style="194" customWidth="1"/>
    <col min="14853" max="14853" width="12.42578125" style="194" bestFit="1" customWidth="1"/>
    <col min="14854" max="14854" width="11" style="194" bestFit="1" customWidth="1"/>
    <col min="14855" max="14855" width="2.42578125" style="194" bestFit="1" customWidth="1"/>
    <col min="14856" max="14856" width="10.85546875" style="194" bestFit="1" customWidth="1"/>
    <col min="14857" max="14857" width="10.7109375" style="194" customWidth="1"/>
    <col min="14858" max="14858" width="2.140625" style="194" customWidth="1"/>
    <col min="14859" max="14859" width="8.7109375" style="194" bestFit="1" customWidth="1"/>
    <col min="14860" max="15104" width="11" style="194"/>
    <col min="15105" max="15105" width="46.7109375" style="194" bestFit="1" customWidth="1"/>
    <col min="15106" max="15106" width="12" style="194" bestFit="1" customWidth="1"/>
    <col min="15107" max="15107" width="12.42578125" style="194" bestFit="1" customWidth="1"/>
    <col min="15108" max="15108" width="12" style="194" customWidth="1"/>
    <col min="15109" max="15109" width="12.42578125" style="194" bestFit="1" customWidth="1"/>
    <col min="15110" max="15110" width="11" style="194" bestFit="1" customWidth="1"/>
    <col min="15111" max="15111" width="2.42578125" style="194" bestFit="1" customWidth="1"/>
    <col min="15112" max="15112" width="10.85546875" style="194" bestFit="1" customWidth="1"/>
    <col min="15113" max="15113" width="10.7109375" style="194" customWidth="1"/>
    <col min="15114" max="15114" width="2.140625" style="194" customWidth="1"/>
    <col min="15115" max="15115" width="8.7109375" style="194" bestFit="1" customWidth="1"/>
    <col min="15116" max="15360" width="11" style="194"/>
    <col min="15361" max="15361" width="46.7109375" style="194" bestFit="1" customWidth="1"/>
    <col min="15362" max="15362" width="12" style="194" bestFit="1" customWidth="1"/>
    <col min="15363" max="15363" width="12.42578125" style="194" bestFit="1" customWidth="1"/>
    <col min="15364" max="15364" width="12" style="194" customWidth="1"/>
    <col min="15365" max="15365" width="12.42578125" style="194" bestFit="1" customWidth="1"/>
    <col min="15366" max="15366" width="11" style="194" bestFit="1" customWidth="1"/>
    <col min="15367" max="15367" width="2.42578125" style="194" bestFit="1" customWidth="1"/>
    <col min="15368" max="15368" width="10.85546875" style="194" bestFit="1" customWidth="1"/>
    <col min="15369" max="15369" width="10.7109375" style="194" customWidth="1"/>
    <col min="15370" max="15370" width="2.140625" style="194" customWidth="1"/>
    <col min="15371" max="15371" width="8.7109375" style="194" bestFit="1" customWidth="1"/>
    <col min="15372" max="15616" width="11" style="194"/>
    <col min="15617" max="15617" width="46.7109375" style="194" bestFit="1" customWidth="1"/>
    <col min="15618" max="15618" width="12" style="194" bestFit="1" customWidth="1"/>
    <col min="15619" max="15619" width="12.42578125" style="194" bestFit="1" customWidth="1"/>
    <col min="15620" max="15620" width="12" style="194" customWidth="1"/>
    <col min="15621" max="15621" width="12.42578125" style="194" bestFit="1" customWidth="1"/>
    <col min="15622" max="15622" width="11" style="194" bestFit="1" customWidth="1"/>
    <col min="15623" max="15623" width="2.42578125" style="194" bestFit="1" customWidth="1"/>
    <col min="15624" max="15624" width="10.85546875" style="194" bestFit="1" customWidth="1"/>
    <col min="15625" max="15625" width="10.7109375" style="194" customWidth="1"/>
    <col min="15626" max="15626" width="2.140625" style="194" customWidth="1"/>
    <col min="15627" max="15627" width="8.7109375" style="194" bestFit="1" customWidth="1"/>
    <col min="15628" max="15872" width="11" style="194"/>
    <col min="15873" max="15873" width="46.7109375" style="194" bestFit="1" customWidth="1"/>
    <col min="15874" max="15874" width="12" style="194" bestFit="1" customWidth="1"/>
    <col min="15875" max="15875" width="12.42578125" style="194" bestFit="1" customWidth="1"/>
    <col min="15876" max="15876" width="12" style="194" customWidth="1"/>
    <col min="15877" max="15877" width="12.42578125" style="194" bestFit="1" customWidth="1"/>
    <col min="15878" max="15878" width="11" style="194" bestFit="1" customWidth="1"/>
    <col min="15879" max="15879" width="2.42578125" style="194" bestFit="1" customWidth="1"/>
    <col min="15880" max="15880" width="10.85546875" style="194" bestFit="1" customWidth="1"/>
    <col min="15881" max="15881" width="10.7109375" style="194" customWidth="1"/>
    <col min="15882" max="15882" width="2.140625" style="194" customWidth="1"/>
    <col min="15883" max="15883" width="8.7109375" style="194" bestFit="1" customWidth="1"/>
    <col min="15884" max="16128" width="11" style="194"/>
    <col min="16129" max="16129" width="46.7109375" style="194" bestFit="1" customWidth="1"/>
    <col min="16130" max="16130" width="12" style="194" bestFit="1" customWidth="1"/>
    <col min="16131" max="16131" width="12.42578125" style="194" bestFit="1" customWidth="1"/>
    <col min="16132" max="16132" width="12" style="194" customWidth="1"/>
    <col min="16133" max="16133" width="12.42578125" style="194" bestFit="1" customWidth="1"/>
    <col min="16134" max="16134" width="11" style="194" bestFit="1" customWidth="1"/>
    <col min="16135" max="16135" width="2.42578125" style="194" bestFit="1" customWidth="1"/>
    <col min="16136" max="16136" width="10.85546875" style="194" bestFit="1" customWidth="1"/>
    <col min="16137" max="16137" width="10.7109375" style="194" customWidth="1"/>
    <col min="16138" max="16138" width="2.140625" style="194" customWidth="1"/>
    <col min="16139" max="16139" width="8.7109375" style="194" bestFit="1" customWidth="1"/>
    <col min="16140" max="16384" width="11" style="194"/>
  </cols>
  <sheetData>
    <row r="1" spans="1:11" s="263" customFormat="1" ht="12.75">
      <c r="A1" s="1730" t="s">
        <v>393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</row>
    <row r="2" spans="1:11" s="263" customFormat="1" ht="17.100000000000001" customHeight="1">
      <c r="A2" s="1739" t="s">
        <v>101</v>
      </c>
      <c r="B2" s="1739"/>
      <c r="C2" s="1739"/>
      <c r="D2" s="1739"/>
      <c r="E2" s="1739"/>
      <c r="F2" s="1739"/>
      <c r="G2" s="1739"/>
      <c r="H2" s="1739"/>
      <c r="I2" s="1739"/>
      <c r="J2" s="1739"/>
      <c r="K2" s="1739"/>
    </row>
    <row r="3" spans="1:11" s="263" customFormat="1" ht="17.100000000000001" customHeight="1" thickBot="1">
      <c r="A3" s="246"/>
      <c r="B3" s="312"/>
      <c r="C3" s="195"/>
      <c r="D3" s="195"/>
      <c r="E3" s="195"/>
      <c r="F3" s="195"/>
      <c r="G3" s="195"/>
      <c r="H3" s="195"/>
      <c r="I3" s="1732" t="s">
        <v>1</v>
      </c>
      <c r="J3" s="1732"/>
      <c r="K3" s="1732"/>
    </row>
    <row r="4" spans="1:11" s="263" customFormat="1" ht="13.5" thickTop="1">
      <c r="A4" s="197"/>
      <c r="B4" s="314">
        <v>2015</v>
      </c>
      <c r="C4" s="314">
        <v>2016</v>
      </c>
      <c r="D4" s="314">
        <v>2016</v>
      </c>
      <c r="E4" s="315">
        <v>2017</v>
      </c>
      <c r="F4" s="1749" t="s">
        <v>270</v>
      </c>
      <c r="G4" s="1750"/>
      <c r="H4" s="1750"/>
      <c r="I4" s="1750"/>
      <c r="J4" s="1750"/>
      <c r="K4" s="1751"/>
    </row>
    <row r="5" spans="1:11" s="263" customFormat="1" ht="12.75">
      <c r="A5" s="267" t="s">
        <v>311</v>
      </c>
      <c r="B5" s="294" t="s">
        <v>272</v>
      </c>
      <c r="C5" s="294" t="s">
        <v>273</v>
      </c>
      <c r="D5" s="294" t="s">
        <v>274</v>
      </c>
      <c r="E5" s="295" t="s">
        <v>524</v>
      </c>
      <c r="F5" s="1735" t="s">
        <v>6</v>
      </c>
      <c r="G5" s="1736"/>
      <c r="H5" s="1737"/>
      <c r="I5" s="1736" t="s">
        <v>121</v>
      </c>
      <c r="J5" s="1736"/>
      <c r="K5" s="1738"/>
    </row>
    <row r="6" spans="1:11" s="263" customFormat="1" ht="12.75">
      <c r="A6" s="267"/>
      <c r="B6" s="294"/>
      <c r="C6" s="294"/>
      <c r="D6" s="294"/>
      <c r="E6" s="295"/>
      <c r="F6" s="272" t="s">
        <v>3</v>
      </c>
      <c r="G6" s="273" t="s">
        <v>232</v>
      </c>
      <c r="H6" s="274" t="s">
        <v>275</v>
      </c>
      <c r="I6" s="269" t="s">
        <v>3</v>
      </c>
      <c r="J6" s="273" t="s">
        <v>232</v>
      </c>
      <c r="K6" s="275" t="s">
        <v>275</v>
      </c>
    </row>
    <row r="7" spans="1:11" s="263" customFormat="1" ht="17.100000000000001" customHeight="1">
      <c r="A7" s="211" t="s">
        <v>358</v>
      </c>
      <c r="B7" s="212">
        <v>71636.185884548904</v>
      </c>
      <c r="C7" s="212">
        <v>71707.369290308212</v>
      </c>
      <c r="D7" s="212">
        <v>63027.913511750005</v>
      </c>
      <c r="E7" s="213">
        <v>58517.061639440006</v>
      </c>
      <c r="F7" s="214">
        <v>71.183405759307789</v>
      </c>
      <c r="G7" s="276"/>
      <c r="H7" s="213">
        <v>9.9367944957356014E-2</v>
      </c>
      <c r="I7" s="212">
        <v>-4510.8518723099987</v>
      </c>
      <c r="J7" s="277"/>
      <c r="K7" s="217">
        <v>-7.15691131274568</v>
      </c>
    </row>
    <row r="8" spans="1:11" s="263" customFormat="1" ht="17.100000000000001" customHeight="1">
      <c r="A8" s="218" t="s">
        <v>359</v>
      </c>
      <c r="B8" s="219">
        <v>5426.4155424100045</v>
      </c>
      <c r="C8" s="219">
        <v>5178.1852264300005</v>
      </c>
      <c r="D8" s="219">
        <v>4542.4082021300001</v>
      </c>
      <c r="E8" s="220">
        <v>4646.4484367699997</v>
      </c>
      <c r="F8" s="221">
        <v>-248.23031598000398</v>
      </c>
      <c r="G8" s="278"/>
      <c r="H8" s="220">
        <v>-4.5744804105024146</v>
      </c>
      <c r="I8" s="219">
        <v>104.04023463999965</v>
      </c>
      <c r="J8" s="220"/>
      <c r="K8" s="223">
        <v>2.2904201914573354</v>
      </c>
    </row>
    <row r="9" spans="1:11" s="263" customFormat="1" ht="17.100000000000001" customHeight="1">
      <c r="A9" s="218" t="s">
        <v>360</v>
      </c>
      <c r="B9" s="219">
        <v>5426.4155424100045</v>
      </c>
      <c r="C9" s="219">
        <v>5178.1852264300005</v>
      </c>
      <c r="D9" s="219">
        <v>4542.4082021300001</v>
      </c>
      <c r="E9" s="220">
        <v>4646.4484367699997</v>
      </c>
      <c r="F9" s="221">
        <v>-248.23031598000398</v>
      </c>
      <c r="G9" s="278"/>
      <c r="H9" s="220">
        <v>-4.5744804105024146</v>
      </c>
      <c r="I9" s="219">
        <v>104.04023463999965</v>
      </c>
      <c r="J9" s="220"/>
      <c r="K9" s="223">
        <v>2.2904201914573354</v>
      </c>
    </row>
    <row r="10" spans="1:11" s="263" customFormat="1" ht="17.100000000000001" customHeight="1">
      <c r="A10" s="218" t="s">
        <v>361</v>
      </c>
      <c r="B10" s="219">
        <v>0</v>
      </c>
      <c r="C10" s="219">
        <v>0</v>
      </c>
      <c r="D10" s="219">
        <v>0</v>
      </c>
      <c r="E10" s="220">
        <v>0</v>
      </c>
      <c r="F10" s="221">
        <v>0</v>
      </c>
      <c r="G10" s="278"/>
      <c r="H10" s="220"/>
      <c r="I10" s="219">
        <v>0</v>
      </c>
      <c r="J10" s="220"/>
      <c r="K10" s="223"/>
    </row>
    <row r="11" spans="1:11" s="263" customFormat="1" ht="17.100000000000001" customHeight="1">
      <c r="A11" s="218" t="s">
        <v>362</v>
      </c>
      <c r="B11" s="219">
        <v>33755.022394038904</v>
      </c>
      <c r="C11" s="219">
        <v>35865.297962858203</v>
      </c>
      <c r="D11" s="219">
        <v>32046.948797760004</v>
      </c>
      <c r="E11" s="220">
        <v>22305.795193010006</v>
      </c>
      <c r="F11" s="221">
        <v>2110.2755688192992</v>
      </c>
      <c r="G11" s="278"/>
      <c r="H11" s="220">
        <v>6.251738020449281</v>
      </c>
      <c r="I11" s="219">
        <v>-9741.1536047499976</v>
      </c>
      <c r="J11" s="220"/>
      <c r="K11" s="223">
        <v>-30.396508779116218</v>
      </c>
    </row>
    <row r="12" spans="1:11" s="263" customFormat="1" ht="17.100000000000001" customHeight="1">
      <c r="A12" s="218" t="s">
        <v>360</v>
      </c>
      <c r="B12" s="219">
        <v>33755.022394038904</v>
      </c>
      <c r="C12" s="219">
        <v>35865.297962858203</v>
      </c>
      <c r="D12" s="219">
        <v>32046.948797760004</v>
      </c>
      <c r="E12" s="220">
        <v>22305.795193010006</v>
      </c>
      <c r="F12" s="221">
        <v>2110.2755688192992</v>
      </c>
      <c r="G12" s="278"/>
      <c r="H12" s="220">
        <v>6.251738020449281</v>
      </c>
      <c r="I12" s="219">
        <v>-9741.1536047499976</v>
      </c>
      <c r="J12" s="220"/>
      <c r="K12" s="223">
        <v>-30.396508779116218</v>
      </c>
    </row>
    <row r="13" spans="1:11" s="263" customFormat="1" ht="17.100000000000001" customHeight="1">
      <c r="A13" s="218" t="s">
        <v>361</v>
      </c>
      <c r="B13" s="219">
        <v>0</v>
      </c>
      <c r="C13" s="219">
        <v>0</v>
      </c>
      <c r="D13" s="219">
        <v>0</v>
      </c>
      <c r="E13" s="220">
        <v>0</v>
      </c>
      <c r="F13" s="221">
        <v>0</v>
      </c>
      <c r="G13" s="278"/>
      <c r="H13" s="220"/>
      <c r="I13" s="219">
        <v>0</v>
      </c>
      <c r="J13" s="220"/>
      <c r="K13" s="223"/>
    </row>
    <row r="14" spans="1:11" s="263" customFormat="1" ht="17.100000000000001" customHeight="1">
      <c r="A14" s="218" t="s">
        <v>363</v>
      </c>
      <c r="B14" s="219">
        <v>31550.038098329987</v>
      </c>
      <c r="C14" s="219">
        <v>29542.820994930004</v>
      </c>
      <c r="D14" s="219">
        <v>24985.848013699997</v>
      </c>
      <c r="E14" s="220">
        <v>27930.40207865</v>
      </c>
      <c r="F14" s="221">
        <v>-2007.2171033999839</v>
      </c>
      <c r="G14" s="278"/>
      <c r="H14" s="220">
        <v>-6.3620116626934609</v>
      </c>
      <c r="I14" s="219">
        <v>2944.5540649500035</v>
      </c>
      <c r="J14" s="220"/>
      <c r="K14" s="223">
        <v>11.784887442425305</v>
      </c>
    </row>
    <row r="15" spans="1:11" s="263" customFormat="1" ht="17.100000000000001" customHeight="1">
      <c r="A15" s="218" t="s">
        <v>360</v>
      </c>
      <c r="B15" s="219">
        <v>31550.038098329987</v>
      </c>
      <c r="C15" s="219">
        <v>29542.820994930004</v>
      </c>
      <c r="D15" s="219">
        <v>24985.848013699997</v>
      </c>
      <c r="E15" s="220">
        <v>27930.40207865</v>
      </c>
      <c r="F15" s="221">
        <v>-2007.2171033999839</v>
      </c>
      <c r="G15" s="278"/>
      <c r="H15" s="220">
        <v>-6.3620116626934609</v>
      </c>
      <c r="I15" s="219">
        <v>2944.5540649500035</v>
      </c>
      <c r="J15" s="220"/>
      <c r="K15" s="223">
        <v>11.784887442425305</v>
      </c>
    </row>
    <row r="16" spans="1:11" s="263" customFormat="1" ht="17.100000000000001" customHeight="1">
      <c r="A16" s="218" t="s">
        <v>361</v>
      </c>
      <c r="B16" s="219">
        <v>0</v>
      </c>
      <c r="C16" s="219">
        <v>0</v>
      </c>
      <c r="D16" s="219">
        <v>0</v>
      </c>
      <c r="E16" s="220">
        <v>0</v>
      </c>
      <c r="F16" s="221">
        <v>0</v>
      </c>
      <c r="G16" s="278"/>
      <c r="H16" s="220"/>
      <c r="I16" s="219">
        <v>0</v>
      </c>
      <c r="J16" s="220"/>
      <c r="K16" s="223"/>
    </row>
    <row r="17" spans="1:11" s="263" customFormat="1" ht="17.100000000000001" customHeight="1">
      <c r="A17" s="218" t="s">
        <v>364</v>
      </c>
      <c r="B17" s="219">
        <v>890.77474628000004</v>
      </c>
      <c r="C17" s="219">
        <v>1105.04542919</v>
      </c>
      <c r="D17" s="219">
        <v>1437.9474594300002</v>
      </c>
      <c r="E17" s="220">
        <v>3621.5312578500007</v>
      </c>
      <c r="F17" s="221">
        <v>214.27068291</v>
      </c>
      <c r="G17" s="278"/>
      <c r="H17" s="220">
        <v>24.054418224677381</v>
      </c>
      <c r="I17" s="219">
        <v>2183.5837984200007</v>
      </c>
      <c r="J17" s="220"/>
      <c r="K17" s="223">
        <v>151.85421303818495</v>
      </c>
    </row>
    <row r="18" spans="1:11" s="263" customFormat="1" ht="17.100000000000001" customHeight="1">
      <c r="A18" s="218" t="s">
        <v>360</v>
      </c>
      <c r="B18" s="219">
        <v>890.77474628000004</v>
      </c>
      <c r="C18" s="219">
        <v>1105.04542919</v>
      </c>
      <c r="D18" s="219">
        <v>1437.9474594300002</v>
      </c>
      <c r="E18" s="220">
        <v>3621.5312578500007</v>
      </c>
      <c r="F18" s="221">
        <v>214.27068291</v>
      </c>
      <c r="G18" s="278"/>
      <c r="H18" s="220">
        <v>24.054418224677381</v>
      </c>
      <c r="I18" s="219">
        <v>2183.5837984200007</v>
      </c>
      <c r="J18" s="220"/>
      <c r="K18" s="223">
        <v>151.85421303818495</v>
      </c>
    </row>
    <row r="19" spans="1:11" s="263" customFormat="1" ht="17.100000000000001" customHeight="1">
      <c r="A19" s="218" t="s">
        <v>361</v>
      </c>
      <c r="B19" s="219">
        <v>0</v>
      </c>
      <c r="C19" s="219">
        <v>0</v>
      </c>
      <c r="D19" s="219">
        <v>0</v>
      </c>
      <c r="E19" s="220">
        <v>0</v>
      </c>
      <c r="F19" s="221">
        <v>0</v>
      </c>
      <c r="G19" s="278"/>
      <c r="H19" s="220"/>
      <c r="I19" s="219">
        <v>0</v>
      </c>
      <c r="J19" s="220"/>
      <c r="K19" s="223"/>
    </row>
    <row r="20" spans="1:11" s="263" customFormat="1" ht="17.100000000000001" customHeight="1">
      <c r="A20" s="218" t="s">
        <v>365</v>
      </c>
      <c r="B20" s="219">
        <v>13.935103490000001</v>
      </c>
      <c r="C20" s="219">
        <v>16.0196769</v>
      </c>
      <c r="D20" s="219">
        <v>14.761038729999999</v>
      </c>
      <c r="E20" s="220">
        <v>12.884673159999998</v>
      </c>
      <c r="F20" s="221">
        <v>2.0845734099999991</v>
      </c>
      <c r="G20" s="278"/>
      <c r="H20" s="220">
        <v>14.959152700199995</v>
      </c>
      <c r="I20" s="219">
        <v>-1.8763655700000008</v>
      </c>
      <c r="J20" s="220"/>
      <c r="K20" s="223">
        <v>-12.71160928659118</v>
      </c>
    </row>
    <row r="21" spans="1:11" s="263" customFormat="1" ht="17.100000000000001" customHeight="1">
      <c r="A21" s="211" t="s">
        <v>366</v>
      </c>
      <c r="B21" s="212">
        <v>0</v>
      </c>
      <c r="C21" s="212">
        <v>37.9</v>
      </c>
      <c r="D21" s="212">
        <v>188.9</v>
      </c>
      <c r="E21" s="213">
        <v>819.38187000000005</v>
      </c>
      <c r="F21" s="214">
        <v>37.9</v>
      </c>
      <c r="G21" s="276"/>
      <c r="H21" s="213"/>
      <c r="I21" s="212">
        <v>630.48187000000007</v>
      </c>
      <c r="J21" s="213"/>
      <c r="K21" s="217">
        <v>333.76488618316574</v>
      </c>
    </row>
    <row r="22" spans="1:11" s="263" customFormat="1" ht="17.100000000000001" customHeight="1">
      <c r="A22" s="211" t="s">
        <v>367</v>
      </c>
      <c r="B22" s="212">
        <v>0</v>
      </c>
      <c r="C22" s="212">
        <v>0</v>
      </c>
      <c r="D22" s="212">
        <v>0</v>
      </c>
      <c r="E22" s="213">
        <v>0</v>
      </c>
      <c r="F22" s="214">
        <v>0</v>
      </c>
      <c r="G22" s="276"/>
      <c r="H22" s="213"/>
      <c r="I22" s="212">
        <v>0</v>
      </c>
      <c r="J22" s="213"/>
      <c r="K22" s="217"/>
    </row>
    <row r="23" spans="1:11" s="263" customFormat="1" ht="17.100000000000001" customHeight="1">
      <c r="A23" s="299" t="s">
        <v>368</v>
      </c>
      <c r="B23" s="212">
        <v>33399.746859419829</v>
      </c>
      <c r="C23" s="212">
        <v>36662.26845608111</v>
      </c>
      <c r="D23" s="212">
        <v>35739.533478634286</v>
      </c>
      <c r="E23" s="213">
        <v>33807.097602533016</v>
      </c>
      <c r="F23" s="214">
        <v>3262.5215966612814</v>
      </c>
      <c r="G23" s="276"/>
      <c r="H23" s="213">
        <v>9.7681027655487842</v>
      </c>
      <c r="I23" s="212">
        <v>-1932.43587610127</v>
      </c>
      <c r="J23" s="213"/>
      <c r="K23" s="217">
        <v>-5.4069980439350553</v>
      </c>
    </row>
    <row r="24" spans="1:11" s="263" customFormat="1" ht="17.100000000000001" customHeight="1">
      <c r="A24" s="300" t="s">
        <v>369</v>
      </c>
      <c r="B24" s="219">
        <v>15763.766387999998</v>
      </c>
      <c r="C24" s="219">
        <v>14597.213243000002</v>
      </c>
      <c r="D24" s="219">
        <v>13164.230377000002</v>
      </c>
      <c r="E24" s="220">
        <v>12368.869704400002</v>
      </c>
      <c r="F24" s="221">
        <v>-1166.5531449999962</v>
      </c>
      <c r="G24" s="278"/>
      <c r="H24" s="220">
        <v>-7.4002184267842397</v>
      </c>
      <c r="I24" s="219">
        <v>-795.36067259999982</v>
      </c>
      <c r="J24" s="220"/>
      <c r="K24" s="223">
        <v>-6.0418319174178317</v>
      </c>
    </row>
    <row r="25" spans="1:11" s="263" customFormat="1" ht="17.100000000000001" customHeight="1">
      <c r="A25" s="300" t="s">
        <v>370</v>
      </c>
      <c r="B25" s="219">
        <v>5518.5029817947016</v>
      </c>
      <c r="C25" s="219">
        <v>8583.0292373108059</v>
      </c>
      <c r="D25" s="219">
        <v>7513.280638892893</v>
      </c>
      <c r="E25" s="220">
        <v>6889.0654483200969</v>
      </c>
      <c r="F25" s="221">
        <v>3064.5262555161044</v>
      </c>
      <c r="G25" s="278"/>
      <c r="H25" s="220">
        <v>55.531840167991966</v>
      </c>
      <c r="I25" s="219">
        <v>-624.21519057279602</v>
      </c>
      <c r="J25" s="220"/>
      <c r="K25" s="223">
        <v>-8.3081575223147297</v>
      </c>
    </row>
    <row r="26" spans="1:11" s="263" customFormat="1" ht="17.100000000000001" customHeight="1">
      <c r="A26" s="300" t="s">
        <v>371</v>
      </c>
      <c r="B26" s="219">
        <v>12117.477489625131</v>
      </c>
      <c r="C26" s="219">
        <v>13482.025975770302</v>
      </c>
      <c r="D26" s="219">
        <v>15062.022462741392</v>
      </c>
      <c r="E26" s="220">
        <v>14549.162449812913</v>
      </c>
      <c r="F26" s="221">
        <v>1364.5484861451714</v>
      </c>
      <c r="G26" s="278"/>
      <c r="H26" s="220">
        <v>11.260994603154698</v>
      </c>
      <c r="I26" s="219">
        <v>-512.86001292847868</v>
      </c>
      <c r="J26" s="220"/>
      <c r="K26" s="223">
        <v>-3.4049877046534069</v>
      </c>
    </row>
    <row r="27" spans="1:11" s="263" customFormat="1" ht="17.100000000000001" customHeight="1">
      <c r="A27" s="301" t="s">
        <v>372</v>
      </c>
      <c r="B27" s="302">
        <v>105035.93274396873</v>
      </c>
      <c r="C27" s="302">
        <v>108407.53774638931</v>
      </c>
      <c r="D27" s="302">
        <v>98956.346990384292</v>
      </c>
      <c r="E27" s="303">
        <v>93143.541111973027</v>
      </c>
      <c r="F27" s="304">
        <v>3371.6050024205761</v>
      </c>
      <c r="G27" s="305"/>
      <c r="H27" s="303">
        <v>3.2099538837238315</v>
      </c>
      <c r="I27" s="302">
        <v>-5812.8058784112654</v>
      </c>
      <c r="J27" s="303"/>
      <c r="K27" s="306">
        <v>-5.8741112169147698</v>
      </c>
    </row>
    <row r="28" spans="1:11" s="263" customFormat="1" ht="17.100000000000001" customHeight="1">
      <c r="A28" s="211" t="s">
        <v>373</v>
      </c>
      <c r="B28" s="212">
        <v>6830.7789320000074</v>
      </c>
      <c r="C28" s="212">
        <v>5494.9495108100027</v>
      </c>
      <c r="D28" s="212">
        <v>6615.9552249600056</v>
      </c>
      <c r="E28" s="213">
        <v>4777.1602784700053</v>
      </c>
      <c r="F28" s="214">
        <v>-1335.8294211900047</v>
      </c>
      <c r="G28" s="276"/>
      <c r="H28" s="213">
        <v>-19.556033572277865</v>
      </c>
      <c r="I28" s="212">
        <v>-1838.7949464900003</v>
      </c>
      <c r="J28" s="213"/>
      <c r="K28" s="217">
        <v>-27.793340250441556</v>
      </c>
    </row>
    <row r="29" spans="1:11" s="263" customFormat="1" ht="17.100000000000001" customHeight="1">
      <c r="A29" s="218" t="s">
        <v>374</v>
      </c>
      <c r="B29" s="219">
        <v>1014.4907457800068</v>
      </c>
      <c r="C29" s="219">
        <v>1155.3219432100022</v>
      </c>
      <c r="D29" s="219">
        <v>1020.8205123900061</v>
      </c>
      <c r="E29" s="220">
        <v>1029.3121740300051</v>
      </c>
      <c r="F29" s="221">
        <v>140.83119742999543</v>
      </c>
      <c r="G29" s="278"/>
      <c r="H29" s="220">
        <v>13.881959792715032</v>
      </c>
      <c r="I29" s="219">
        <v>8.491661639998938</v>
      </c>
      <c r="J29" s="220"/>
      <c r="K29" s="223">
        <v>0.83184668969060493</v>
      </c>
    </row>
    <row r="30" spans="1:11" s="263" customFormat="1" ht="17.100000000000001" customHeight="1">
      <c r="A30" s="218" t="s">
        <v>392</v>
      </c>
      <c r="B30" s="219">
        <v>5815.5003379600003</v>
      </c>
      <c r="C30" s="219">
        <v>4297.9904856000003</v>
      </c>
      <c r="D30" s="219">
        <v>5551.3826345699999</v>
      </c>
      <c r="E30" s="220">
        <v>3671.8628274400003</v>
      </c>
      <c r="F30" s="221">
        <v>-1517.50985236</v>
      </c>
      <c r="G30" s="278"/>
      <c r="H30" s="220">
        <v>-26.094226879407628</v>
      </c>
      <c r="I30" s="219">
        <v>-1879.5198071299997</v>
      </c>
      <c r="J30" s="220"/>
      <c r="K30" s="223">
        <v>-33.856787233971374</v>
      </c>
    </row>
    <row r="31" spans="1:11" s="263" customFormat="1" ht="17.100000000000001" customHeight="1">
      <c r="A31" s="218" t="s">
        <v>376</v>
      </c>
      <c r="B31" s="219">
        <v>0.39306200000000002</v>
      </c>
      <c r="C31" s="219">
        <v>0.122582</v>
      </c>
      <c r="D31" s="219">
        <v>0.12882199999999999</v>
      </c>
      <c r="E31" s="220">
        <v>4.7221999999999993E-2</v>
      </c>
      <c r="F31" s="221">
        <v>-0.27048000000000005</v>
      </c>
      <c r="G31" s="278"/>
      <c r="H31" s="220">
        <v>-68.813571395861217</v>
      </c>
      <c r="I31" s="219">
        <v>-8.1600000000000006E-2</v>
      </c>
      <c r="J31" s="220"/>
      <c r="K31" s="223">
        <v>-63.343217773361701</v>
      </c>
    </row>
    <row r="32" spans="1:11" s="263" customFormat="1" ht="17.100000000000001" customHeight="1">
      <c r="A32" s="218" t="s">
        <v>377</v>
      </c>
      <c r="B32" s="219">
        <v>0.26200000000000001</v>
      </c>
      <c r="C32" s="219">
        <v>41.496000000000002</v>
      </c>
      <c r="D32" s="219">
        <v>41.195999999999998</v>
      </c>
      <c r="E32" s="220">
        <v>75.938054999999991</v>
      </c>
      <c r="F32" s="221">
        <v>41.234000000000002</v>
      </c>
      <c r="G32" s="278"/>
      <c r="H32" s="220">
        <v>15738.167938931298</v>
      </c>
      <c r="I32" s="219">
        <v>34.742054999999993</v>
      </c>
      <c r="J32" s="220"/>
      <c r="K32" s="223">
        <v>84.333563938246428</v>
      </c>
    </row>
    <row r="33" spans="1:11" s="263" customFormat="1" ht="17.100000000000001" customHeight="1">
      <c r="A33" s="218" t="s">
        <v>378</v>
      </c>
      <c r="B33" s="219">
        <v>0.13278625999999999</v>
      </c>
      <c r="C33" s="219">
        <v>1.8499999999999999E-2</v>
      </c>
      <c r="D33" s="219">
        <v>2.4272559999999999</v>
      </c>
      <c r="E33" s="220">
        <v>0</v>
      </c>
      <c r="F33" s="221">
        <v>-0.11428625999999999</v>
      </c>
      <c r="G33" s="278"/>
      <c r="H33" s="220">
        <v>-86.067835632993948</v>
      </c>
      <c r="I33" s="219">
        <v>-2.4272559999999999</v>
      </c>
      <c r="J33" s="220"/>
      <c r="K33" s="223">
        <v>-100</v>
      </c>
    </row>
    <row r="34" spans="1:11" s="263" customFormat="1" ht="17.100000000000001" customHeight="1">
      <c r="A34" s="279" t="s">
        <v>379</v>
      </c>
      <c r="B34" s="212">
        <v>93715.724444811363</v>
      </c>
      <c r="C34" s="212">
        <v>97041.42594115941</v>
      </c>
      <c r="D34" s="212">
        <v>88264.072903038439</v>
      </c>
      <c r="E34" s="213">
        <v>84694.997976483137</v>
      </c>
      <c r="F34" s="214">
        <v>3325.7014963480469</v>
      </c>
      <c r="G34" s="276"/>
      <c r="H34" s="213">
        <v>3.5487123596921375</v>
      </c>
      <c r="I34" s="212">
        <v>-3569.0749265553022</v>
      </c>
      <c r="J34" s="213"/>
      <c r="K34" s="217">
        <v>-4.0436327139311503</v>
      </c>
    </row>
    <row r="35" spans="1:11" s="263" customFormat="1" ht="17.100000000000001" customHeight="1">
      <c r="A35" s="218" t="s">
        <v>380</v>
      </c>
      <c r="B35" s="219">
        <v>3047</v>
      </c>
      <c r="C35" s="219">
        <v>3993.0250000000001</v>
      </c>
      <c r="D35" s="219">
        <v>3845</v>
      </c>
      <c r="E35" s="220">
        <v>3948</v>
      </c>
      <c r="F35" s="221">
        <v>946.02500000000009</v>
      </c>
      <c r="G35" s="278"/>
      <c r="H35" s="220">
        <v>31.04775188710207</v>
      </c>
      <c r="I35" s="219">
        <v>103</v>
      </c>
      <c r="J35" s="220"/>
      <c r="K35" s="223">
        <v>2.6788036410923275</v>
      </c>
    </row>
    <row r="36" spans="1:11" s="263" customFormat="1" ht="17.100000000000001" customHeight="1">
      <c r="A36" s="218" t="s">
        <v>381</v>
      </c>
      <c r="B36" s="219">
        <v>99.377473520000009</v>
      </c>
      <c r="C36" s="219">
        <v>191.11139186999998</v>
      </c>
      <c r="D36" s="219">
        <v>131.90519587</v>
      </c>
      <c r="E36" s="220">
        <v>115.57366146999999</v>
      </c>
      <c r="F36" s="221">
        <v>91.733918349999968</v>
      </c>
      <c r="G36" s="278"/>
      <c r="H36" s="220">
        <v>92.308563601728352</v>
      </c>
      <c r="I36" s="219">
        <v>-16.33153440000001</v>
      </c>
      <c r="J36" s="220"/>
      <c r="K36" s="223">
        <v>-12.381266933635924</v>
      </c>
    </row>
    <row r="37" spans="1:11" s="263" customFormat="1" ht="17.100000000000001" customHeight="1">
      <c r="A37" s="224" t="s">
        <v>382</v>
      </c>
      <c r="B37" s="219">
        <v>19401.274322160971</v>
      </c>
      <c r="C37" s="219">
        <v>18462.178874468849</v>
      </c>
      <c r="D37" s="219">
        <v>20714.633624811555</v>
      </c>
      <c r="E37" s="220">
        <v>18357.34853147528</v>
      </c>
      <c r="F37" s="221">
        <v>-939.09544769212152</v>
      </c>
      <c r="G37" s="278"/>
      <c r="H37" s="220">
        <v>-4.8403802353304508</v>
      </c>
      <c r="I37" s="219">
        <v>-2357.2850933362752</v>
      </c>
      <c r="J37" s="220"/>
      <c r="K37" s="223">
        <v>-11.379805870728838</v>
      </c>
    </row>
    <row r="38" spans="1:11" s="263" customFormat="1" ht="17.100000000000001" customHeight="1">
      <c r="A38" s="307" t="s">
        <v>383</v>
      </c>
      <c r="B38" s="219">
        <v>0</v>
      </c>
      <c r="C38" s="219">
        <v>0</v>
      </c>
      <c r="D38" s="219">
        <v>0</v>
      </c>
      <c r="E38" s="220">
        <v>0</v>
      </c>
      <c r="F38" s="221">
        <v>0</v>
      </c>
      <c r="G38" s="278"/>
      <c r="H38" s="220"/>
      <c r="I38" s="219">
        <v>0</v>
      </c>
      <c r="J38" s="220"/>
      <c r="K38" s="223"/>
    </row>
    <row r="39" spans="1:11" s="263" customFormat="1" ht="17.100000000000001" customHeight="1">
      <c r="A39" s="307" t="s">
        <v>384</v>
      </c>
      <c r="B39" s="219">
        <v>19401.274322160971</v>
      </c>
      <c r="C39" s="219">
        <v>18462.178874468849</v>
      </c>
      <c r="D39" s="219">
        <v>20714.633624811555</v>
      </c>
      <c r="E39" s="220">
        <v>18357.34853147528</v>
      </c>
      <c r="F39" s="221">
        <v>-939.09544769212152</v>
      </c>
      <c r="G39" s="278"/>
      <c r="H39" s="220">
        <v>-4.8403802353304508</v>
      </c>
      <c r="I39" s="219">
        <v>-2357.2850933362752</v>
      </c>
      <c r="J39" s="220"/>
      <c r="K39" s="223">
        <v>-11.379805870728838</v>
      </c>
    </row>
    <row r="40" spans="1:11" s="263" customFormat="1" ht="17.100000000000001" customHeight="1">
      <c r="A40" s="218" t="s">
        <v>385</v>
      </c>
      <c r="B40" s="219">
        <v>71168.072649130394</v>
      </c>
      <c r="C40" s="219">
        <v>74395.110674820564</v>
      </c>
      <c r="D40" s="219">
        <v>63572.534082356877</v>
      </c>
      <c r="E40" s="220">
        <v>62274.075783537861</v>
      </c>
      <c r="F40" s="221">
        <v>3227.0380256901699</v>
      </c>
      <c r="G40" s="278"/>
      <c r="H40" s="220">
        <v>4.5343900791018559</v>
      </c>
      <c r="I40" s="219">
        <v>-1298.4582988190159</v>
      </c>
      <c r="J40" s="220"/>
      <c r="K40" s="223">
        <v>-2.0424831533959154</v>
      </c>
    </row>
    <row r="41" spans="1:11" s="263" customFormat="1" ht="17.100000000000001" customHeight="1">
      <c r="A41" s="224" t="s">
        <v>386</v>
      </c>
      <c r="B41" s="219">
        <v>64973.682273670114</v>
      </c>
      <c r="C41" s="219">
        <v>67074.481841886838</v>
      </c>
      <c r="D41" s="219">
        <v>56860.186832411586</v>
      </c>
      <c r="E41" s="220">
        <v>55919.677427835857</v>
      </c>
      <c r="F41" s="221">
        <v>2100.7995682167239</v>
      </c>
      <c r="G41" s="278"/>
      <c r="H41" s="220">
        <v>3.233308463830209</v>
      </c>
      <c r="I41" s="219">
        <v>-940.50940457572869</v>
      </c>
      <c r="J41" s="220"/>
      <c r="K41" s="223">
        <v>-1.6540737147905697</v>
      </c>
    </row>
    <row r="42" spans="1:11" s="263" customFormat="1" ht="17.100000000000001" customHeight="1">
      <c r="A42" s="224" t="s">
        <v>387</v>
      </c>
      <c r="B42" s="219">
        <v>6194.3903754602816</v>
      </c>
      <c r="C42" s="219">
        <v>7320.6288329337322</v>
      </c>
      <c r="D42" s="219">
        <v>6712.3472499452928</v>
      </c>
      <c r="E42" s="220">
        <v>6354.398355702001</v>
      </c>
      <c r="F42" s="221">
        <v>1126.2384574734506</v>
      </c>
      <c r="G42" s="278"/>
      <c r="H42" s="220">
        <v>18.18158671328111</v>
      </c>
      <c r="I42" s="219">
        <v>-357.94889424329176</v>
      </c>
      <c r="J42" s="220"/>
      <c r="K42" s="223">
        <v>-5.3326933323690779</v>
      </c>
    </row>
    <row r="43" spans="1:11" s="263" customFormat="1" ht="17.100000000000001" customHeight="1">
      <c r="A43" s="236" t="s">
        <v>388</v>
      </c>
      <c r="B43" s="237">
        <v>0</v>
      </c>
      <c r="C43" s="237">
        <v>0</v>
      </c>
      <c r="D43" s="237">
        <v>0</v>
      </c>
      <c r="E43" s="238">
        <v>0</v>
      </c>
      <c r="F43" s="239">
        <v>0</v>
      </c>
      <c r="G43" s="313"/>
      <c r="H43" s="238"/>
      <c r="I43" s="237">
        <v>0</v>
      </c>
      <c r="J43" s="238"/>
      <c r="K43" s="240"/>
    </row>
    <row r="44" spans="1:11" s="263" customFormat="1" ht="17.100000000000001" customHeight="1">
      <c r="A44" s="308" t="s">
        <v>389</v>
      </c>
      <c r="B44" s="237">
        <v>0</v>
      </c>
      <c r="C44" s="237">
        <v>0</v>
      </c>
      <c r="D44" s="237">
        <v>0</v>
      </c>
      <c r="E44" s="238">
        <v>0</v>
      </c>
      <c r="F44" s="239">
        <v>0</v>
      </c>
      <c r="G44" s="276"/>
      <c r="H44" s="309"/>
      <c r="I44" s="237">
        <v>0</v>
      </c>
      <c r="J44" s="213"/>
      <c r="K44" s="217"/>
    </row>
    <row r="45" spans="1:11" s="263" customFormat="1" ht="17.100000000000001" customHeight="1" thickBot="1">
      <c r="A45" s="310" t="s">
        <v>390</v>
      </c>
      <c r="B45" s="242">
        <v>4489.4293511395726</v>
      </c>
      <c r="C45" s="242">
        <v>5871.1622990061542</v>
      </c>
      <c r="D45" s="242">
        <v>4076.3188721838324</v>
      </c>
      <c r="E45" s="243">
        <v>3671.3828495566559</v>
      </c>
      <c r="F45" s="244">
        <v>1381.7329478665815</v>
      </c>
      <c r="G45" s="287"/>
      <c r="H45" s="243">
        <v>30.777473923625724</v>
      </c>
      <c r="I45" s="242">
        <v>-404.9360226271765</v>
      </c>
      <c r="J45" s="243"/>
      <c r="K45" s="245">
        <v>-9.9338652182094265</v>
      </c>
    </row>
    <row r="46" spans="1:11" s="263" customFormat="1" ht="17.100000000000001" customHeight="1" thickTop="1">
      <c r="A46" s="253" t="s">
        <v>305</v>
      </c>
      <c r="B46" s="312"/>
      <c r="C46" s="195"/>
      <c r="D46" s="248"/>
      <c r="E46" s="248"/>
      <c r="F46" s="219"/>
      <c r="G46" s="219"/>
      <c r="H46" s="219"/>
      <c r="I46" s="219"/>
      <c r="J46" s="219"/>
      <c r="K46" s="219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view="pageBreakPreview" zoomScaleSheetLayoutView="100" workbookViewId="0">
      <selection activeCell="M17" sqref="M17"/>
    </sheetView>
  </sheetViews>
  <sheetFormatPr defaultRowHeight="15"/>
  <cols>
    <col min="1" max="1" width="10.85546875" style="75" bestFit="1" customWidth="1"/>
    <col min="2" max="2" width="12" style="75" customWidth="1"/>
    <col min="3" max="3" width="12.7109375" style="75" customWidth="1"/>
    <col min="4" max="4" width="12.7109375" style="102" customWidth="1"/>
    <col min="5" max="5" width="13.7109375" style="75" bestFit="1" customWidth="1"/>
    <col min="6" max="6" width="12.7109375" style="75" customWidth="1"/>
    <col min="7" max="7" width="13.7109375" style="75" bestFit="1" customWidth="1"/>
    <col min="8" max="9" width="8.85546875" style="75" customWidth="1"/>
    <col min="10" max="10" width="13.7109375" style="75" bestFit="1" customWidth="1"/>
    <col min="11" max="11" width="14.42578125" style="75" customWidth="1"/>
    <col min="12" max="12" width="9.140625" style="75"/>
    <col min="13" max="13" width="13.7109375" style="75" bestFit="1" customWidth="1"/>
    <col min="14" max="256" width="9.140625" style="75"/>
    <col min="257" max="257" width="10.85546875" style="75" bestFit="1" customWidth="1"/>
    <col min="258" max="258" width="12" style="75" customWidth="1"/>
    <col min="259" max="260" width="12.7109375" style="75" customWidth="1"/>
    <col min="261" max="261" width="13.7109375" style="75" bestFit="1" customWidth="1"/>
    <col min="262" max="262" width="12.7109375" style="75" customWidth="1"/>
    <col min="263" max="263" width="13.7109375" style="75" bestFit="1" customWidth="1"/>
    <col min="264" max="265" width="8.85546875" style="75" customWidth="1"/>
    <col min="266" max="266" width="13.7109375" style="75" bestFit="1" customWidth="1"/>
    <col min="267" max="267" width="14.42578125" style="75" customWidth="1"/>
    <col min="268" max="268" width="9.140625" style="75"/>
    <col min="269" max="269" width="13.7109375" style="75" bestFit="1" customWidth="1"/>
    <col min="270" max="512" width="9.140625" style="75"/>
    <col min="513" max="513" width="10.85546875" style="75" bestFit="1" customWidth="1"/>
    <col min="514" max="514" width="12" style="75" customWidth="1"/>
    <col min="515" max="516" width="12.7109375" style="75" customWidth="1"/>
    <col min="517" max="517" width="13.7109375" style="75" bestFit="1" customWidth="1"/>
    <col min="518" max="518" width="12.7109375" style="75" customWidth="1"/>
    <col min="519" max="519" width="13.7109375" style="75" bestFit="1" customWidth="1"/>
    <col min="520" max="521" width="8.85546875" style="75" customWidth="1"/>
    <col min="522" max="522" width="13.7109375" style="75" bestFit="1" customWidth="1"/>
    <col min="523" max="523" width="14.42578125" style="75" customWidth="1"/>
    <col min="524" max="524" width="9.140625" style="75"/>
    <col min="525" max="525" width="13.7109375" style="75" bestFit="1" customWidth="1"/>
    <col min="526" max="768" width="9.140625" style="75"/>
    <col min="769" max="769" width="10.85546875" style="75" bestFit="1" customWidth="1"/>
    <col min="770" max="770" width="12" style="75" customWidth="1"/>
    <col min="771" max="772" width="12.7109375" style="75" customWidth="1"/>
    <col min="773" max="773" width="13.7109375" style="75" bestFit="1" customWidth="1"/>
    <col min="774" max="774" width="12.7109375" style="75" customWidth="1"/>
    <col min="775" max="775" width="13.7109375" style="75" bestFit="1" customWidth="1"/>
    <col min="776" max="777" width="8.85546875" style="75" customWidth="1"/>
    <col min="778" max="778" width="13.7109375" style="75" bestFit="1" customWidth="1"/>
    <col min="779" max="779" width="14.42578125" style="75" customWidth="1"/>
    <col min="780" max="780" width="9.140625" style="75"/>
    <col min="781" max="781" width="13.7109375" style="75" bestFit="1" customWidth="1"/>
    <col min="782" max="1024" width="9.140625" style="75"/>
    <col min="1025" max="1025" width="10.85546875" style="75" bestFit="1" customWidth="1"/>
    <col min="1026" max="1026" width="12" style="75" customWidth="1"/>
    <col min="1027" max="1028" width="12.7109375" style="75" customWidth="1"/>
    <col min="1029" max="1029" width="13.7109375" style="75" bestFit="1" customWidth="1"/>
    <col min="1030" max="1030" width="12.7109375" style="75" customWidth="1"/>
    <col min="1031" max="1031" width="13.7109375" style="75" bestFit="1" customWidth="1"/>
    <col min="1032" max="1033" width="8.85546875" style="75" customWidth="1"/>
    <col min="1034" max="1034" width="13.7109375" style="75" bestFit="1" customWidth="1"/>
    <col min="1035" max="1035" width="14.42578125" style="75" customWidth="1"/>
    <col min="1036" max="1036" width="9.140625" style="75"/>
    <col min="1037" max="1037" width="13.7109375" style="75" bestFit="1" customWidth="1"/>
    <col min="1038" max="1280" width="9.140625" style="75"/>
    <col min="1281" max="1281" width="10.85546875" style="75" bestFit="1" customWidth="1"/>
    <col min="1282" max="1282" width="12" style="75" customWidth="1"/>
    <col min="1283" max="1284" width="12.7109375" style="75" customWidth="1"/>
    <col min="1285" max="1285" width="13.7109375" style="75" bestFit="1" customWidth="1"/>
    <col min="1286" max="1286" width="12.7109375" style="75" customWidth="1"/>
    <col min="1287" max="1287" width="13.7109375" style="75" bestFit="1" customWidth="1"/>
    <col min="1288" max="1289" width="8.85546875" style="75" customWidth="1"/>
    <col min="1290" max="1290" width="13.7109375" style="75" bestFit="1" customWidth="1"/>
    <col min="1291" max="1291" width="14.42578125" style="75" customWidth="1"/>
    <col min="1292" max="1292" width="9.140625" style="75"/>
    <col min="1293" max="1293" width="13.7109375" style="75" bestFit="1" customWidth="1"/>
    <col min="1294" max="1536" width="9.140625" style="75"/>
    <col min="1537" max="1537" width="10.85546875" style="75" bestFit="1" customWidth="1"/>
    <col min="1538" max="1538" width="12" style="75" customWidth="1"/>
    <col min="1539" max="1540" width="12.7109375" style="75" customWidth="1"/>
    <col min="1541" max="1541" width="13.7109375" style="75" bestFit="1" customWidth="1"/>
    <col min="1542" max="1542" width="12.7109375" style="75" customWidth="1"/>
    <col min="1543" max="1543" width="13.7109375" style="75" bestFit="1" customWidth="1"/>
    <col min="1544" max="1545" width="8.85546875" style="75" customWidth="1"/>
    <col min="1546" max="1546" width="13.7109375" style="75" bestFit="1" customWidth="1"/>
    <col min="1547" max="1547" width="14.42578125" style="75" customWidth="1"/>
    <col min="1548" max="1548" width="9.140625" style="75"/>
    <col min="1549" max="1549" width="13.7109375" style="75" bestFit="1" customWidth="1"/>
    <col min="1550" max="1792" width="9.140625" style="75"/>
    <col min="1793" max="1793" width="10.85546875" style="75" bestFit="1" customWidth="1"/>
    <col min="1794" max="1794" width="12" style="75" customWidth="1"/>
    <col min="1795" max="1796" width="12.7109375" style="75" customWidth="1"/>
    <col min="1797" max="1797" width="13.7109375" style="75" bestFit="1" customWidth="1"/>
    <col min="1798" max="1798" width="12.7109375" style="75" customWidth="1"/>
    <col min="1799" max="1799" width="13.7109375" style="75" bestFit="1" customWidth="1"/>
    <col min="1800" max="1801" width="8.85546875" style="75" customWidth="1"/>
    <col min="1802" max="1802" width="13.7109375" style="75" bestFit="1" customWidth="1"/>
    <col min="1803" max="1803" width="14.42578125" style="75" customWidth="1"/>
    <col min="1804" max="1804" width="9.140625" style="75"/>
    <col min="1805" max="1805" width="13.7109375" style="75" bestFit="1" customWidth="1"/>
    <col min="1806" max="2048" width="9.140625" style="75"/>
    <col min="2049" max="2049" width="10.85546875" style="75" bestFit="1" customWidth="1"/>
    <col min="2050" max="2050" width="12" style="75" customWidth="1"/>
    <col min="2051" max="2052" width="12.7109375" style="75" customWidth="1"/>
    <col min="2053" max="2053" width="13.7109375" style="75" bestFit="1" customWidth="1"/>
    <col min="2054" max="2054" width="12.7109375" style="75" customWidth="1"/>
    <col min="2055" max="2055" width="13.7109375" style="75" bestFit="1" customWidth="1"/>
    <col min="2056" max="2057" width="8.85546875" style="75" customWidth="1"/>
    <col min="2058" max="2058" width="13.7109375" style="75" bestFit="1" customWidth="1"/>
    <col min="2059" max="2059" width="14.42578125" style="75" customWidth="1"/>
    <col min="2060" max="2060" width="9.140625" style="75"/>
    <col min="2061" max="2061" width="13.7109375" style="75" bestFit="1" customWidth="1"/>
    <col min="2062" max="2304" width="9.140625" style="75"/>
    <col min="2305" max="2305" width="10.85546875" style="75" bestFit="1" customWidth="1"/>
    <col min="2306" max="2306" width="12" style="75" customWidth="1"/>
    <col min="2307" max="2308" width="12.7109375" style="75" customWidth="1"/>
    <col min="2309" max="2309" width="13.7109375" style="75" bestFit="1" customWidth="1"/>
    <col min="2310" max="2310" width="12.7109375" style="75" customWidth="1"/>
    <col min="2311" max="2311" width="13.7109375" style="75" bestFit="1" customWidth="1"/>
    <col min="2312" max="2313" width="8.85546875" style="75" customWidth="1"/>
    <col min="2314" max="2314" width="13.7109375" style="75" bestFit="1" customWidth="1"/>
    <col min="2315" max="2315" width="14.42578125" style="75" customWidth="1"/>
    <col min="2316" max="2316" width="9.140625" style="75"/>
    <col min="2317" max="2317" width="13.7109375" style="75" bestFit="1" customWidth="1"/>
    <col min="2318" max="2560" width="9.140625" style="75"/>
    <col min="2561" max="2561" width="10.85546875" style="75" bestFit="1" customWidth="1"/>
    <col min="2562" max="2562" width="12" style="75" customWidth="1"/>
    <col min="2563" max="2564" width="12.7109375" style="75" customWidth="1"/>
    <col min="2565" max="2565" width="13.7109375" style="75" bestFit="1" customWidth="1"/>
    <col min="2566" max="2566" width="12.7109375" style="75" customWidth="1"/>
    <col min="2567" max="2567" width="13.7109375" style="75" bestFit="1" customWidth="1"/>
    <col min="2568" max="2569" width="8.85546875" style="75" customWidth="1"/>
    <col min="2570" max="2570" width="13.7109375" style="75" bestFit="1" customWidth="1"/>
    <col min="2571" max="2571" width="14.42578125" style="75" customWidth="1"/>
    <col min="2572" max="2572" width="9.140625" style="75"/>
    <col min="2573" max="2573" width="13.7109375" style="75" bestFit="1" customWidth="1"/>
    <col min="2574" max="2816" width="9.140625" style="75"/>
    <col min="2817" max="2817" width="10.85546875" style="75" bestFit="1" customWidth="1"/>
    <col min="2818" max="2818" width="12" style="75" customWidth="1"/>
    <col min="2819" max="2820" width="12.7109375" style="75" customWidth="1"/>
    <col min="2821" max="2821" width="13.7109375" style="75" bestFit="1" customWidth="1"/>
    <col min="2822" max="2822" width="12.7109375" style="75" customWidth="1"/>
    <col min="2823" max="2823" width="13.7109375" style="75" bestFit="1" customWidth="1"/>
    <col min="2824" max="2825" width="8.85546875" style="75" customWidth="1"/>
    <col min="2826" max="2826" width="13.7109375" style="75" bestFit="1" customWidth="1"/>
    <col min="2827" max="2827" width="14.42578125" style="75" customWidth="1"/>
    <col min="2828" max="2828" width="9.140625" style="75"/>
    <col min="2829" max="2829" width="13.7109375" style="75" bestFit="1" customWidth="1"/>
    <col min="2830" max="3072" width="9.140625" style="75"/>
    <col min="3073" max="3073" width="10.85546875" style="75" bestFit="1" customWidth="1"/>
    <col min="3074" max="3074" width="12" style="75" customWidth="1"/>
    <col min="3075" max="3076" width="12.7109375" style="75" customWidth="1"/>
    <col min="3077" max="3077" width="13.7109375" style="75" bestFit="1" customWidth="1"/>
    <col min="3078" max="3078" width="12.7109375" style="75" customWidth="1"/>
    <col min="3079" max="3079" width="13.7109375" style="75" bestFit="1" customWidth="1"/>
    <col min="3080" max="3081" width="8.85546875" style="75" customWidth="1"/>
    <col min="3082" max="3082" width="13.7109375" style="75" bestFit="1" customWidth="1"/>
    <col min="3083" max="3083" width="14.42578125" style="75" customWidth="1"/>
    <col min="3084" max="3084" width="9.140625" style="75"/>
    <col min="3085" max="3085" width="13.7109375" style="75" bestFit="1" customWidth="1"/>
    <col min="3086" max="3328" width="9.140625" style="75"/>
    <col min="3329" max="3329" width="10.85546875" style="75" bestFit="1" customWidth="1"/>
    <col min="3330" max="3330" width="12" style="75" customWidth="1"/>
    <col min="3331" max="3332" width="12.7109375" style="75" customWidth="1"/>
    <col min="3333" max="3333" width="13.7109375" style="75" bestFit="1" customWidth="1"/>
    <col min="3334" max="3334" width="12.7109375" style="75" customWidth="1"/>
    <col min="3335" max="3335" width="13.7109375" style="75" bestFit="1" customWidth="1"/>
    <col min="3336" max="3337" width="8.85546875" style="75" customWidth="1"/>
    <col min="3338" max="3338" width="13.7109375" style="75" bestFit="1" customWidth="1"/>
    <col min="3339" max="3339" width="14.42578125" style="75" customWidth="1"/>
    <col min="3340" max="3340" width="9.140625" style="75"/>
    <col min="3341" max="3341" width="13.7109375" style="75" bestFit="1" customWidth="1"/>
    <col min="3342" max="3584" width="9.140625" style="75"/>
    <col min="3585" max="3585" width="10.85546875" style="75" bestFit="1" customWidth="1"/>
    <col min="3586" max="3586" width="12" style="75" customWidth="1"/>
    <col min="3587" max="3588" width="12.7109375" style="75" customWidth="1"/>
    <col min="3589" max="3589" width="13.7109375" style="75" bestFit="1" customWidth="1"/>
    <col min="3590" max="3590" width="12.7109375" style="75" customWidth="1"/>
    <col min="3591" max="3591" width="13.7109375" style="75" bestFit="1" customWidth="1"/>
    <col min="3592" max="3593" width="8.85546875" style="75" customWidth="1"/>
    <col min="3594" max="3594" width="13.7109375" style="75" bestFit="1" customWidth="1"/>
    <col min="3595" max="3595" width="14.42578125" style="75" customWidth="1"/>
    <col min="3596" max="3596" width="9.140625" style="75"/>
    <col min="3597" max="3597" width="13.7109375" style="75" bestFit="1" customWidth="1"/>
    <col min="3598" max="3840" width="9.140625" style="75"/>
    <col min="3841" max="3841" width="10.85546875" style="75" bestFit="1" customWidth="1"/>
    <col min="3842" max="3842" width="12" style="75" customWidth="1"/>
    <col min="3843" max="3844" width="12.7109375" style="75" customWidth="1"/>
    <col min="3845" max="3845" width="13.7109375" style="75" bestFit="1" customWidth="1"/>
    <col min="3846" max="3846" width="12.7109375" style="75" customWidth="1"/>
    <col min="3847" max="3847" width="13.7109375" style="75" bestFit="1" customWidth="1"/>
    <col min="3848" max="3849" width="8.85546875" style="75" customWidth="1"/>
    <col min="3850" max="3850" width="13.7109375" style="75" bestFit="1" customWidth="1"/>
    <col min="3851" max="3851" width="14.42578125" style="75" customWidth="1"/>
    <col min="3852" max="3852" width="9.140625" style="75"/>
    <col min="3853" max="3853" width="13.7109375" style="75" bestFit="1" customWidth="1"/>
    <col min="3854" max="4096" width="9.140625" style="75"/>
    <col min="4097" max="4097" width="10.85546875" style="75" bestFit="1" customWidth="1"/>
    <col min="4098" max="4098" width="12" style="75" customWidth="1"/>
    <col min="4099" max="4100" width="12.7109375" style="75" customWidth="1"/>
    <col min="4101" max="4101" width="13.7109375" style="75" bestFit="1" customWidth="1"/>
    <col min="4102" max="4102" width="12.7109375" style="75" customWidth="1"/>
    <col min="4103" max="4103" width="13.7109375" style="75" bestFit="1" customWidth="1"/>
    <col min="4104" max="4105" width="8.85546875" style="75" customWidth="1"/>
    <col min="4106" max="4106" width="13.7109375" style="75" bestFit="1" customWidth="1"/>
    <col min="4107" max="4107" width="14.42578125" style="75" customWidth="1"/>
    <col min="4108" max="4108" width="9.140625" style="75"/>
    <col min="4109" max="4109" width="13.7109375" style="75" bestFit="1" customWidth="1"/>
    <col min="4110" max="4352" width="9.140625" style="75"/>
    <col min="4353" max="4353" width="10.85546875" style="75" bestFit="1" customWidth="1"/>
    <col min="4354" max="4354" width="12" style="75" customWidth="1"/>
    <col min="4355" max="4356" width="12.7109375" style="75" customWidth="1"/>
    <col min="4357" max="4357" width="13.7109375" style="75" bestFit="1" customWidth="1"/>
    <col min="4358" max="4358" width="12.7109375" style="75" customWidth="1"/>
    <col min="4359" max="4359" width="13.7109375" style="75" bestFit="1" customWidth="1"/>
    <col min="4360" max="4361" width="8.85546875" style="75" customWidth="1"/>
    <col min="4362" max="4362" width="13.7109375" style="75" bestFit="1" customWidth="1"/>
    <col min="4363" max="4363" width="14.42578125" style="75" customWidth="1"/>
    <col min="4364" max="4364" width="9.140625" style="75"/>
    <col min="4365" max="4365" width="13.7109375" style="75" bestFit="1" customWidth="1"/>
    <col min="4366" max="4608" width="9.140625" style="75"/>
    <col min="4609" max="4609" width="10.85546875" style="75" bestFit="1" customWidth="1"/>
    <col min="4610" max="4610" width="12" style="75" customWidth="1"/>
    <col min="4611" max="4612" width="12.7109375" style="75" customWidth="1"/>
    <col min="4613" max="4613" width="13.7109375" style="75" bestFit="1" customWidth="1"/>
    <col min="4614" max="4614" width="12.7109375" style="75" customWidth="1"/>
    <col min="4615" max="4615" width="13.7109375" style="75" bestFit="1" customWidth="1"/>
    <col min="4616" max="4617" width="8.85546875" style="75" customWidth="1"/>
    <col min="4618" max="4618" width="13.7109375" style="75" bestFit="1" customWidth="1"/>
    <col min="4619" max="4619" width="14.42578125" style="75" customWidth="1"/>
    <col min="4620" max="4620" width="9.140625" style="75"/>
    <col min="4621" max="4621" width="13.7109375" style="75" bestFit="1" customWidth="1"/>
    <col min="4622" max="4864" width="9.140625" style="75"/>
    <col min="4865" max="4865" width="10.85546875" style="75" bestFit="1" customWidth="1"/>
    <col min="4866" max="4866" width="12" style="75" customWidth="1"/>
    <col min="4867" max="4868" width="12.7109375" style="75" customWidth="1"/>
    <col min="4869" max="4869" width="13.7109375" style="75" bestFit="1" customWidth="1"/>
    <col min="4870" max="4870" width="12.7109375" style="75" customWidth="1"/>
    <col min="4871" max="4871" width="13.7109375" style="75" bestFit="1" customWidth="1"/>
    <col min="4872" max="4873" width="8.85546875" style="75" customWidth="1"/>
    <col min="4874" max="4874" width="13.7109375" style="75" bestFit="1" customWidth="1"/>
    <col min="4875" max="4875" width="14.42578125" style="75" customWidth="1"/>
    <col min="4876" max="4876" width="9.140625" style="75"/>
    <col min="4877" max="4877" width="13.7109375" style="75" bestFit="1" customWidth="1"/>
    <col min="4878" max="5120" width="9.140625" style="75"/>
    <col min="5121" max="5121" width="10.85546875" style="75" bestFit="1" customWidth="1"/>
    <col min="5122" max="5122" width="12" style="75" customWidth="1"/>
    <col min="5123" max="5124" width="12.7109375" style="75" customWidth="1"/>
    <col min="5125" max="5125" width="13.7109375" style="75" bestFit="1" customWidth="1"/>
    <col min="5126" max="5126" width="12.7109375" style="75" customWidth="1"/>
    <col min="5127" max="5127" width="13.7109375" style="75" bestFit="1" customWidth="1"/>
    <col min="5128" max="5129" width="8.85546875" style="75" customWidth="1"/>
    <col min="5130" max="5130" width="13.7109375" style="75" bestFit="1" customWidth="1"/>
    <col min="5131" max="5131" width="14.42578125" style="75" customWidth="1"/>
    <col min="5132" max="5132" width="9.140625" style="75"/>
    <col min="5133" max="5133" width="13.7109375" style="75" bestFit="1" customWidth="1"/>
    <col min="5134" max="5376" width="9.140625" style="75"/>
    <col min="5377" max="5377" width="10.85546875" style="75" bestFit="1" customWidth="1"/>
    <col min="5378" max="5378" width="12" style="75" customWidth="1"/>
    <col min="5379" max="5380" width="12.7109375" style="75" customWidth="1"/>
    <col min="5381" max="5381" width="13.7109375" style="75" bestFit="1" customWidth="1"/>
    <col min="5382" max="5382" width="12.7109375" style="75" customWidth="1"/>
    <col min="5383" max="5383" width="13.7109375" style="75" bestFit="1" customWidth="1"/>
    <col min="5384" max="5385" width="8.85546875" style="75" customWidth="1"/>
    <col min="5386" max="5386" width="13.7109375" style="75" bestFit="1" customWidth="1"/>
    <col min="5387" max="5387" width="14.42578125" style="75" customWidth="1"/>
    <col min="5388" max="5388" width="9.140625" style="75"/>
    <col min="5389" max="5389" width="13.7109375" style="75" bestFit="1" customWidth="1"/>
    <col min="5390" max="5632" width="9.140625" style="75"/>
    <col min="5633" max="5633" width="10.85546875" style="75" bestFit="1" customWidth="1"/>
    <col min="5634" max="5634" width="12" style="75" customWidth="1"/>
    <col min="5635" max="5636" width="12.7109375" style="75" customWidth="1"/>
    <col min="5637" max="5637" width="13.7109375" style="75" bestFit="1" customWidth="1"/>
    <col min="5638" max="5638" width="12.7109375" style="75" customWidth="1"/>
    <col min="5639" max="5639" width="13.7109375" style="75" bestFit="1" customWidth="1"/>
    <col min="5640" max="5641" width="8.85546875" style="75" customWidth="1"/>
    <col min="5642" max="5642" width="13.7109375" style="75" bestFit="1" customWidth="1"/>
    <col min="5643" max="5643" width="14.42578125" style="75" customWidth="1"/>
    <col min="5644" max="5644" width="9.140625" style="75"/>
    <col min="5645" max="5645" width="13.7109375" style="75" bestFit="1" customWidth="1"/>
    <col min="5646" max="5888" width="9.140625" style="75"/>
    <col min="5889" max="5889" width="10.85546875" style="75" bestFit="1" customWidth="1"/>
    <col min="5890" max="5890" width="12" style="75" customWidth="1"/>
    <col min="5891" max="5892" width="12.7109375" style="75" customWidth="1"/>
    <col min="5893" max="5893" width="13.7109375" style="75" bestFit="1" customWidth="1"/>
    <col min="5894" max="5894" width="12.7109375" style="75" customWidth="1"/>
    <col min="5895" max="5895" width="13.7109375" style="75" bestFit="1" customWidth="1"/>
    <col min="5896" max="5897" width="8.85546875" style="75" customWidth="1"/>
    <col min="5898" max="5898" width="13.7109375" style="75" bestFit="1" customWidth="1"/>
    <col min="5899" max="5899" width="14.42578125" style="75" customWidth="1"/>
    <col min="5900" max="5900" width="9.140625" style="75"/>
    <col min="5901" max="5901" width="13.7109375" style="75" bestFit="1" customWidth="1"/>
    <col min="5902" max="6144" width="9.140625" style="75"/>
    <col min="6145" max="6145" width="10.85546875" style="75" bestFit="1" customWidth="1"/>
    <col min="6146" max="6146" width="12" style="75" customWidth="1"/>
    <col min="6147" max="6148" width="12.7109375" style="75" customWidth="1"/>
    <col min="6149" max="6149" width="13.7109375" style="75" bestFit="1" customWidth="1"/>
    <col min="6150" max="6150" width="12.7109375" style="75" customWidth="1"/>
    <col min="6151" max="6151" width="13.7109375" style="75" bestFit="1" customWidth="1"/>
    <col min="6152" max="6153" width="8.85546875" style="75" customWidth="1"/>
    <col min="6154" max="6154" width="13.7109375" style="75" bestFit="1" customWidth="1"/>
    <col min="6155" max="6155" width="14.42578125" style="75" customWidth="1"/>
    <col min="6156" max="6156" width="9.140625" style="75"/>
    <col min="6157" max="6157" width="13.7109375" style="75" bestFit="1" customWidth="1"/>
    <col min="6158" max="6400" width="9.140625" style="75"/>
    <col min="6401" max="6401" width="10.85546875" style="75" bestFit="1" customWidth="1"/>
    <col min="6402" max="6402" width="12" style="75" customWidth="1"/>
    <col min="6403" max="6404" width="12.7109375" style="75" customWidth="1"/>
    <col min="6405" max="6405" width="13.7109375" style="75" bestFit="1" customWidth="1"/>
    <col min="6406" max="6406" width="12.7109375" style="75" customWidth="1"/>
    <col min="6407" max="6407" width="13.7109375" style="75" bestFit="1" customWidth="1"/>
    <col min="6408" max="6409" width="8.85546875" style="75" customWidth="1"/>
    <col min="6410" max="6410" width="13.7109375" style="75" bestFit="1" customWidth="1"/>
    <col min="6411" max="6411" width="14.42578125" style="75" customWidth="1"/>
    <col min="6412" max="6412" width="9.140625" style="75"/>
    <col min="6413" max="6413" width="13.7109375" style="75" bestFit="1" customWidth="1"/>
    <col min="6414" max="6656" width="9.140625" style="75"/>
    <col min="6657" max="6657" width="10.85546875" style="75" bestFit="1" customWidth="1"/>
    <col min="6658" max="6658" width="12" style="75" customWidth="1"/>
    <col min="6659" max="6660" width="12.7109375" style="75" customWidth="1"/>
    <col min="6661" max="6661" width="13.7109375" style="75" bestFit="1" customWidth="1"/>
    <col min="6662" max="6662" width="12.7109375" style="75" customWidth="1"/>
    <col min="6663" max="6663" width="13.7109375" style="75" bestFit="1" customWidth="1"/>
    <col min="6664" max="6665" width="8.85546875" style="75" customWidth="1"/>
    <col min="6666" max="6666" width="13.7109375" style="75" bestFit="1" customWidth="1"/>
    <col min="6667" max="6667" width="14.42578125" style="75" customWidth="1"/>
    <col min="6668" max="6668" width="9.140625" style="75"/>
    <col min="6669" max="6669" width="13.7109375" style="75" bestFit="1" customWidth="1"/>
    <col min="6670" max="6912" width="9.140625" style="75"/>
    <col min="6913" max="6913" width="10.85546875" style="75" bestFit="1" customWidth="1"/>
    <col min="6914" max="6914" width="12" style="75" customWidth="1"/>
    <col min="6915" max="6916" width="12.7109375" style="75" customWidth="1"/>
    <col min="6917" max="6917" width="13.7109375" style="75" bestFit="1" customWidth="1"/>
    <col min="6918" max="6918" width="12.7109375" style="75" customWidth="1"/>
    <col min="6919" max="6919" width="13.7109375" style="75" bestFit="1" customWidth="1"/>
    <col min="6920" max="6921" width="8.85546875" style="75" customWidth="1"/>
    <col min="6922" max="6922" width="13.7109375" style="75" bestFit="1" customWidth="1"/>
    <col min="6923" max="6923" width="14.42578125" style="75" customWidth="1"/>
    <col min="6924" max="6924" width="9.140625" style="75"/>
    <col min="6925" max="6925" width="13.7109375" style="75" bestFit="1" customWidth="1"/>
    <col min="6926" max="7168" width="9.140625" style="75"/>
    <col min="7169" max="7169" width="10.85546875" style="75" bestFit="1" customWidth="1"/>
    <col min="7170" max="7170" width="12" style="75" customWidth="1"/>
    <col min="7171" max="7172" width="12.7109375" style="75" customWidth="1"/>
    <col min="7173" max="7173" width="13.7109375" style="75" bestFit="1" customWidth="1"/>
    <col min="7174" max="7174" width="12.7109375" style="75" customWidth="1"/>
    <col min="7175" max="7175" width="13.7109375" style="75" bestFit="1" customWidth="1"/>
    <col min="7176" max="7177" width="8.85546875" style="75" customWidth="1"/>
    <col min="7178" max="7178" width="13.7109375" style="75" bestFit="1" customWidth="1"/>
    <col min="7179" max="7179" width="14.42578125" style="75" customWidth="1"/>
    <col min="7180" max="7180" width="9.140625" style="75"/>
    <col min="7181" max="7181" width="13.7109375" style="75" bestFit="1" customWidth="1"/>
    <col min="7182" max="7424" width="9.140625" style="75"/>
    <col min="7425" max="7425" width="10.85546875" style="75" bestFit="1" customWidth="1"/>
    <col min="7426" max="7426" width="12" style="75" customWidth="1"/>
    <col min="7427" max="7428" width="12.7109375" style="75" customWidth="1"/>
    <col min="7429" max="7429" width="13.7109375" style="75" bestFit="1" customWidth="1"/>
    <col min="7430" max="7430" width="12.7109375" style="75" customWidth="1"/>
    <col min="7431" max="7431" width="13.7109375" style="75" bestFit="1" customWidth="1"/>
    <col min="7432" max="7433" width="8.85546875" style="75" customWidth="1"/>
    <col min="7434" max="7434" width="13.7109375" style="75" bestFit="1" customWidth="1"/>
    <col min="7435" max="7435" width="14.42578125" style="75" customWidth="1"/>
    <col min="7436" max="7436" width="9.140625" style="75"/>
    <col min="7437" max="7437" width="13.7109375" style="75" bestFit="1" customWidth="1"/>
    <col min="7438" max="7680" width="9.140625" style="75"/>
    <col min="7681" max="7681" width="10.85546875" style="75" bestFit="1" customWidth="1"/>
    <col min="7682" max="7682" width="12" style="75" customWidth="1"/>
    <col min="7683" max="7684" width="12.7109375" style="75" customWidth="1"/>
    <col min="7685" max="7685" width="13.7109375" style="75" bestFit="1" customWidth="1"/>
    <col min="7686" max="7686" width="12.7109375" style="75" customWidth="1"/>
    <col min="7687" max="7687" width="13.7109375" style="75" bestFit="1" customWidth="1"/>
    <col min="7688" max="7689" width="8.85546875" style="75" customWidth="1"/>
    <col min="7690" max="7690" width="13.7109375" style="75" bestFit="1" customWidth="1"/>
    <col min="7691" max="7691" width="14.42578125" style="75" customWidth="1"/>
    <col min="7692" max="7692" width="9.140625" style="75"/>
    <col min="7693" max="7693" width="13.7109375" style="75" bestFit="1" customWidth="1"/>
    <col min="7694" max="7936" width="9.140625" style="75"/>
    <col min="7937" max="7937" width="10.85546875" style="75" bestFit="1" customWidth="1"/>
    <col min="7938" max="7938" width="12" style="75" customWidth="1"/>
    <col min="7939" max="7940" width="12.7109375" style="75" customWidth="1"/>
    <col min="7941" max="7941" width="13.7109375" style="75" bestFit="1" customWidth="1"/>
    <col min="7942" max="7942" width="12.7109375" style="75" customWidth="1"/>
    <col min="7943" max="7943" width="13.7109375" style="75" bestFit="1" customWidth="1"/>
    <col min="7944" max="7945" width="8.85546875" style="75" customWidth="1"/>
    <col min="7946" max="7946" width="13.7109375" style="75" bestFit="1" customWidth="1"/>
    <col min="7947" max="7947" width="14.42578125" style="75" customWidth="1"/>
    <col min="7948" max="7948" width="9.140625" style="75"/>
    <col min="7949" max="7949" width="13.7109375" style="75" bestFit="1" customWidth="1"/>
    <col min="7950" max="8192" width="9.140625" style="75"/>
    <col min="8193" max="8193" width="10.85546875" style="75" bestFit="1" customWidth="1"/>
    <col min="8194" max="8194" width="12" style="75" customWidth="1"/>
    <col min="8195" max="8196" width="12.7109375" style="75" customWidth="1"/>
    <col min="8197" max="8197" width="13.7109375" style="75" bestFit="1" customWidth="1"/>
    <col min="8198" max="8198" width="12.7109375" style="75" customWidth="1"/>
    <col min="8199" max="8199" width="13.7109375" style="75" bestFit="1" customWidth="1"/>
    <col min="8200" max="8201" width="8.85546875" style="75" customWidth="1"/>
    <col min="8202" max="8202" width="13.7109375" style="75" bestFit="1" customWidth="1"/>
    <col min="8203" max="8203" width="14.42578125" style="75" customWidth="1"/>
    <col min="8204" max="8204" width="9.140625" style="75"/>
    <col min="8205" max="8205" width="13.7109375" style="75" bestFit="1" customWidth="1"/>
    <col min="8206" max="8448" width="9.140625" style="75"/>
    <col min="8449" max="8449" width="10.85546875" style="75" bestFit="1" customWidth="1"/>
    <col min="8450" max="8450" width="12" style="75" customWidth="1"/>
    <col min="8451" max="8452" width="12.7109375" style="75" customWidth="1"/>
    <col min="8453" max="8453" width="13.7109375" style="75" bestFit="1" customWidth="1"/>
    <col min="8454" max="8454" width="12.7109375" style="75" customWidth="1"/>
    <col min="8455" max="8455" width="13.7109375" style="75" bestFit="1" customWidth="1"/>
    <col min="8456" max="8457" width="8.85546875" style="75" customWidth="1"/>
    <col min="8458" max="8458" width="13.7109375" style="75" bestFit="1" customWidth="1"/>
    <col min="8459" max="8459" width="14.42578125" style="75" customWidth="1"/>
    <col min="8460" max="8460" width="9.140625" style="75"/>
    <col min="8461" max="8461" width="13.7109375" style="75" bestFit="1" customWidth="1"/>
    <col min="8462" max="8704" width="9.140625" style="75"/>
    <col min="8705" max="8705" width="10.85546875" style="75" bestFit="1" customWidth="1"/>
    <col min="8706" max="8706" width="12" style="75" customWidth="1"/>
    <col min="8707" max="8708" width="12.7109375" style="75" customWidth="1"/>
    <col min="8709" max="8709" width="13.7109375" style="75" bestFit="1" customWidth="1"/>
    <col min="8710" max="8710" width="12.7109375" style="75" customWidth="1"/>
    <col min="8711" max="8711" width="13.7109375" style="75" bestFit="1" customWidth="1"/>
    <col min="8712" max="8713" width="8.85546875" style="75" customWidth="1"/>
    <col min="8714" max="8714" width="13.7109375" style="75" bestFit="1" customWidth="1"/>
    <col min="8715" max="8715" width="14.42578125" style="75" customWidth="1"/>
    <col min="8716" max="8716" width="9.140625" style="75"/>
    <col min="8717" max="8717" width="13.7109375" style="75" bestFit="1" customWidth="1"/>
    <col min="8718" max="8960" width="9.140625" style="75"/>
    <col min="8961" max="8961" width="10.85546875" style="75" bestFit="1" customWidth="1"/>
    <col min="8962" max="8962" width="12" style="75" customWidth="1"/>
    <col min="8963" max="8964" width="12.7109375" style="75" customWidth="1"/>
    <col min="8965" max="8965" width="13.7109375" style="75" bestFit="1" customWidth="1"/>
    <col min="8966" max="8966" width="12.7109375" style="75" customWidth="1"/>
    <col min="8967" max="8967" width="13.7109375" style="75" bestFit="1" customWidth="1"/>
    <col min="8968" max="8969" width="8.85546875" style="75" customWidth="1"/>
    <col min="8970" max="8970" width="13.7109375" style="75" bestFit="1" customWidth="1"/>
    <col min="8971" max="8971" width="14.42578125" style="75" customWidth="1"/>
    <col min="8972" max="8972" width="9.140625" style="75"/>
    <col min="8973" max="8973" width="13.7109375" style="75" bestFit="1" customWidth="1"/>
    <col min="8974" max="9216" width="9.140625" style="75"/>
    <col min="9217" max="9217" width="10.85546875" style="75" bestFit="1" customWidth="1"/>
    <col min="9218" max="9218" width="12" style="75" customWidth="1"/>
    <col min="9219" max="9220" width="12.7109375" style="75" customWidth="1"/>
    <col min="9221" max="9221" width="13.7109375" style="75" bestFit="1" customWidth="1"/>
    <col min="9222" max="9222" width="12.7109375" style="75" customWidth="1"/>
    <col min="9223" max="9223" width="13.7109375" style="75" bestFit="1" customWidth="1"/>
    <col min="9224" max="9225" width="8.85546875" style="75" customWidth="1"/>
    <col min="9226" max="9226" width="13.7109375" style="75" bestFit="1" customWidth="1"/>
    <col min="9227" max="9227" width="14.42578125" style="75" customWidth="1"/>
    <col min="9228" max="9228" width="9.140625" style="75"/>
    <col min="9229" max="9229" width="13.7109375" style="75" bestFit="1" customWidth="1"/>
    <col min="9230" max="9472" width="9.140625" style="75"/>
    <col min="9473" max="9473" width="10.85546875" style="75" bestFit="1" customWidth="1"/>
    <col min="9474" max="9474" width="12" style="75" customWidth="1"/>
    <col min="9475" max="9476" width="12.7109375" style="75" customWidth="1"/>
    <col min="9477" max="9477" width="13.7109375" style="75" bestFit="1" customWidth="1"/>
    <col min="9478" max="9478" width="12.7109375" style="75" customWidth="1"/>
    <col min="9479" max="9479" width="13.7109375" style="75" bestFit="1" customWidth="1"/>
    <col min="9480" max="9481" width="8.85546875" style="75" customWidth="1"/>
    <col min="9482" max="9482" width="13.7109375" style="75" bestFit="1" customWidth="1"/>
    <col min="9483" max="9483" width="14.42578125" style="75" customWidth="1"/>
    <col min="9484" max="9484" width="9.140625" style="75"/>
    <col min="9485" max="9485" width="13.7109375" style="75" bestFit="1" customWidth="1"/>
    <col min="9486" max="9728" width="9.140625" style="75"/>
    <col min="9729" max="9729" width="10.85546875" style="75" bestFit="1" customWidth="1"/>
    <col min="9730" max="9730" width="12" style="75" customWidth="1"/>
    <col min="9731" max="9732" width="12.7109375" style="75" customWidth="1"/>
    <col min="9733" max="9733" width="13.7109375" style="75" bestFit="1" customWidth="1"/>
    <col min="9734" max="9734" width="12.7109375" style="75" customWidth="1"/>
    <col min="9735" max="9735" width="13.7109375" style="75" bestFit="1" customWidth="1"/>
    <col min="9736" max="9737" width="8.85546875" style="75" customWidth="1"/>
    <col min="9738" max="9738" width="13.7109375" style="75" bestFit="1" customWidth="1"/>
    <col min="9739" max="9739" width="14.42578125" style="75" customWidth="1"/>
    <col min="9740" max="9740" width="9.140625" style="75"/>
    <col min="9741" max="9741" width="13.7109375" style="75" bestFit="1" customWidth="1"/>
    <col min="9742" max="9984" width="9.140625" style="75"/>
    <col min="9985" max="9985" width="10.85546875" style="75" bestFit="1" customWidth="1"/>
    <col min="9986" max="9986" width="12" style="75" customWidth="1"/>
    <col min="9987" max="9988" width="12.7109375" style="75" customWidth="1"/>
    <col min="9989" max="9989" width="13.7109375" style="75" bestFit="1" customWidth="1"/>
    <col min="9990" max="9990" width="12.7109375" style="75" customWidth="1"/>
    <col min="9991" max="9991" width="13.7109375" style="75" bestFit="1" customWidth="1"/>
    <col min="9992" max="9993" width="8.85546875" style="75" customWidth="1"/>
    <col min="9994" max="9994" width="13.7109375" style="75" bestFit="1" customWidth="1"/>
    <col min="9995" max="9995" width="14.42578125" style="75" customWidth="1"/>
    <col min="9996" max="9996" width="9.140625" style="75"/>
    <col min="9997" max="9997" width="13.7109375" style="75" bestFit="1" customWidth="1"/>
    <col min="9998" max="10240" width="9.140625" style="75"/>
    <col min="10241" max="10241" width="10.85546875" style="75" bestFit="1" customWidth="1"/>
    <col min="10242" max="10242" width="12" style="75" customWidth="1"/>
    <col min="10243" max="10244" width="12.7109375" style="75" customWidth="1"/>
    <col min="10245" max="10245" width="13.7109375" style="75" bestFit="1" customWidth="1"/>
    <col min="10246" max="10246" width="12.7109375" style="75" customWidth="1"/>
    <col min="10247" max="10247" width="13.7109375" style="75" bestFit="1" customWidth="1"/>
    <col min="10248" max="10249" width="8.85546875" style="75" customWidth="1"/>
    <col min="10250" max="10250" width="13.7109375" style="75" bestFit="1" customWidth="1"/>
    <col min="10251" max="10251" width="14.42578125" style="75" customWidth="1"/>
    <col min="10252" max="10252" width="9.140625" style="75"/>
    <col min="10253" max="10253" width="13.7109375" style="75" bestFit="1" customWidth="1"/>
    <col min="10254" max="10496" width="9.140625" style="75"/>
    <col min="10497" max="10497" width="10.85546875" style="75" bestFit="1" customWidth="1"/>
    <col min="10498" max="10498" width="12" style="75" customWidth="1"/>
    <col min="10499" max="10500" width="12.7109375" style="75" customWidth="1"/>
    <col min="10501" max="10501" width="13.7109375" style="75" bestFit="1" customWidth="1"/>
    <col min="10502" max="10502" width="12.7109375" style="75" customWidth="1"/>
    <col min="10503" max="10503" width="13.7109375" style="75" bestFit="1" customWidth="1"/>
    <col min="10504" max="10505" width="8.85546875" style="75" customWidth="1"/>
    <col min="10506" max="10506" width="13.7109375" style="75" bestFit="1" customWidth="1"/>
    <col min="10507" max="10507" width="14.42578125" style="75" customWidth="1"/>
    <col min="10508" max="10508" width="9.140625" style="75"/>
    <col min="10509" max="10509" width="13.7109375" style="75" bestFit="1" customWidth="1"/>
    <col min="10510" max="10752" width="9.140625" style="75"/>
    <col min="10753" max="10753" width="10.85546875" style="75" bestFit="1" customWidth="1"/>
    <col min="10754" max="10754" width="12" style="75" customWidth="1"/>
    <col min="10755" max="10756" width="12.7109375" style="75" customWidth="1"/>
    <col min="10757" max="10757" width="13.7109375" style="75" bestFit="1" customWidth="1"/>
    <col min="10758" max="10758" width="12.7109375" style="75" customWidth="1"/>
    <col min="10759" max="10759" width="13.7109375" style="75" bestFit="1" customWidth="1"/>
    <col min="10760" max="10761" width="8.85546875" style="75" customWidth="1"/>
    <col min="10762" max="10762" width="13.7109375" style="75" bestFit="1" customWidth="1"/>
    <col min="10763" max="10763" width="14.42578125" style="75" customWidth="1"/>
    <col min="10764" max="10764" width="9.140625" style="75"/>
    <col min="10765" max="10765" width="13.7109375" style="75" bestFit="1" customWidth="1"/>
    <col min="10766" max="11008" width="9.140625" style="75"/>
    <col min="11009" max="11009" width="10.85546875" style="75" bestFit="1" customWidth="1"/>
    <col min="11010" max="11010" width="12" style="75" customWidth="1"/>
    <col min="11011" max="11012" width="12.7109375" style="75" customWidth="1"/>
    <col min="11013" max="11013" width="13.7109375" style="75" bestFit="1" customWidth="1"/>
    <col min="11014" max="11014" width="12.7109375" style="75" customWidth="1"/>
    <col min="11015" max="11015" width="13.7109375" style="75" bestFit="1" customWidth="1"/>
    <col min="11016" max="11017" width="8.85546875" style="75" customWidth="1"/>
    <col min="11018" max="11018" width="13.7109375" style="75" bestFit="1" customWidth="1"/>
    <col min="11019" max="11019" width="14.42578125" style="75" customWidth="1"/>
    <col min="11020" max="11020" width="9.140625" style="75"/>
    <col min="11021" max="11021" width="13.7109375" style="75" bestFit="1" customWidth="1"/>
    <col min="11022" max="11264" width="9.140625" style="75"/>
    <col min="11265" max="11265" width="10.85546875" style="75" bestFit="1" customWidth="1"/>
    <col min="11266" max="11266" width="12" style="75" customWidth="1"/>
    <col min="11267" max="11268" width="12.7109375" style="75" customWidth="1"/>
    <col min="11269" max="11269" width="13.7109375" style="75" bestFit="1" customWidth="1"/>
    <col min="11270" max="11270" width="12.7109375" style="75" customWidth="1"/>
    <col min="11271" max="11271" width="13.7109375" style="75" bestFit="1" customWidth="1"/>
    <col min="11272" max="11273" width="8.85546875" style="75" customWidth="1"/>
    <col min="11274" max="11274" width="13.7109375" style="75" bestFit="1" customWidth="1"/>
    <col min="11275" max="11275" width="14.42578125" style="75" customWidth="1"/>
    <col min="11276" max="11276" width="9.140625" style="75"/>
    <col min="11277" max="11277" width="13.7109375" style="75" bestFit="1" customWidth="1"/>
    <col min="11278" max="11520" width="9.140625" style="75"/>
    <col min="11521" max="11521" width="10.85546875" style="75" bestFit="1" customWidth="1"/>
    <col min="11522" max="11522" width="12" style="75" customWidth="1"/>
    <col min="11523" max="11524" width="12.7109375" style="75" customWidth="1"/>
    <col min="11525" max="11525" width="13.7109375" style="75" bestFit="1" customWidth="1"/>
    <col min="11526" max="11526" width="12.7109375" style="75" customWidth="1"/>
    <col min="11527" max="11527" width="13.7109375" style="75" bestFit="1" customWidth="1"/>
    <col min="11528" max="11529" width="8.85546875" style="75" customWidth="1"/>
    <col min="11530" max="11530" width="13.7109375" style="75" bestFit="1" customWidth="1"/>
    <col min="11531" max="11531" width="14.42578125" style="75" customWidth="1"/>
    <col min="11532" max="11532" width="9.140625" style="75"/>
    <col min="11533" max="11533" width="13.7109375" style="75" bestFit="1" customWidth="1"/>
    <col min="11534" max="11776" width="9.140625" style="75"/>
    <col min="11777" max="11777" width="10.85546875" style="75" bestFit="1" customWidth="1"/>
    <col min="11778" max="11778" width="12" style="75" customWidth="1"/>
    <col min="11779" max="11780" width="12.7109375" style="75" customWidth="1"/>
    <col min="11781" max="11781" width="13.7109375" style="75" bestFit="1" customWidth="1"/>
    <col min="11782" max="11782" width="12.7109375" style="75" customWidth="1"/>
    <col min="11783" max="11783" width="13.7109375" style="75" bestFit="1" customWidth="1"/>
    <col min="11784" max="11785" width="8.85546875" style="75" customWidth="1"/>
    <col min="11786" max="11786" width="13.7109375" style="75" bestFit="1" customWidth="1"/>
    <col min="11787" max="11787" width="14.42578125" style="75" customWidth="1"/>
    <col min="11788" max="11788" width="9.140625" style="75"/>
    <col min="11789" max="11789" width="13.7109375" style="75" bestFit="1" customWidth="1"/>
    <col min="11790" max="12032" width="9.140625" style="75"/>
    <col min="12033" max="12033" width="10.85546875" style="75" bestFit="1" customWidth="1"/>
    <col min="12034" max="12034" width="12" style="75" customWidth="1"/>
    <col min="12035" max="12036" width="12.7109375" style="75" customWidth="1"/>
    <col min="12037" max="12037" width="13.7109375" style="75" bestFit="1" customWidth="1"/>
    <col min="12038" max="12038" width="12.7109375" style="75" customWidth="1"/>
    <col min="12039" max="12039" width="13.7109375" style="75" bestFit="1" customWidth="1"/>
    <col min="12040" max="12041" width="8.85546875" style="75" customWidth="1"/>
    <col min="12042" max="12042" width="13.7109375" style="75" bestFit="1" customWidth="1"/>
    <col min="12043" max="12043" width="14.42578125" style="75" customWidth="1"/>
    <col min="12044" max="12044" width="9.140625" style="75"/>
    <col min="12045" max="12045" width="13.7109375" style="75" bestFit="1" customWidth="1"/>
    <col min="12046" max="12288" width="9.140625" style="75"/>
    <col min="12289" max="12289" width="10.85546875" style="75" bestFit="1" customWidth="1"/>
    <col min="12290" max="12290" width="12" style="75" customWidth="1"/>
    <col min="12291" max="12292" width="12.7109375" style="75" customWidth="1"/>
    <col min="12293" max="12293" width="13.7109375" style="75" bestFit="1" customWidth="1"/>
    <col min="12294" max="12294" width="12.7109375" style="75" customWidth="1"/>
    <col min="12295" max="12295" width="13.7109375" style="75" bestFit="1" customWidth="1"/>
    <col min="12296" max="12297" width="8.85546875" style="75" customWidth="1"/>
    <col min="12298" max="12298" width="13.7109375" style="75" bestFit="1" customWidth="1"/>
    <col min="12299" max="12299" width="14.42578125" style="75" customWidth="1"/>
    <col min="12300" max="12300" width="9.140625" style="75"/>
    <col min="12301" max="12301" width="13.7109375" style="75" bestFit="1" customWidth="1"/>
    <col min="12302" max="12544" width="9.140625" style="75"/>
    <col min="12545" max="12545" width="10.85546875" style="75" bestFit="1" customWidth="1"/>
    <col min="12546" max="12546" width="12" style="75" customWidth="1"/>
    <col min="12547" max="12548" width="12.7109375" style="75" customWidth="1"/>
    <col min="12549" max="12549" width="13.7109375" style="75" bestFit="1" customWidth="1"/>
    <col min="12550" max="12550" width="12.7109375" style="75" customWidth="1"/>
    <col min="12551" max="12551" width="13.7109375" style="75" bestFit="1" customWidth="1"/>
    <col min="12552" max="12553" width="8.85546875" style="75" customWidth="1"/>
    <col min="12554" max="12554" width="13.7109375" style="75" bestFit="1" customWidth="1"/>
    <col min="12555" max="12555" width="14.42578125" style="75" customWidth="1"/>
    <col min="12556" max="12556" width="9.140625" style="75"/>
    <col min="12557" max="12557" width="13.7109375" style="75" bestFit="1" customWidth="1"/>
    <col min="12558" max="12800" width="9.140625" style="75"/>
    <col min="12801" max="12801" width="10.85546875" style="75" bestFit="1" customWidth="1"/>
    <col min="12802" max="12802" width="12" style="75" customWidth="1"/>
    <col min="12803" max="12804" width="12.7109375" style="75" customWidth="1"/>
    <col min="12805" max="12805" width="13.7109375" style="75" bestFit="1" customWidth="1"/>
    <col min="12806" max="12806" width="12.7109375" style="75" customWidth="1"/>
    <col min="12807" max="12807" width="13.7109375" style="75" bestFit="1" customWidth="1"/>
    <col min="12808" max="12809" width="8.85546875" style="75" customWidth="1"/>
    <col min="12810" max="12810" width="13.7109375" style="75" bestFit="1" customWidth="1"/>
    <col min="12811" max="12811" width="14.42578125" style="75" customWidth="1"/>
    <col min="12812" max="12812" width="9.140625" style="75"/>
    <col min="12813" max="12813" width="13.7109375" style="75" bestFit="1" customWidth="1"/>
    <col min="12814" max="13056" width="9.140625" style="75"/>
    <col min="13057" max="13057" width="10.85546875" style="75" bestFit="1" customWidth="1"/>
    <col min="13058" max="13058" width="12" style="75" customWidth="1"/>
    <col min="13059" max="13060" width="12.7109375" style="75" customWidth="1"/>
    <col min="13061" max="13061" width="13.7109375" style="75" bestFit="1" customWidth="1"/>
    <col min="13062" max="13062" width="12.7109375" style="75" customWidth="1"/>
    <col min="13063" max="13063" width="13.7109375" style="75" bestFit="1" customWidth="1"/>
    <col min="13064" max="13065" width="8.85546875" style="75" customWidth="1"/>
    <col min="13066" max="13066" width="13.7109375" style="75" bestFit="1" customWidth="1"/>
    <col min="13067" max="13067" width="14.42578125" style="75" customWidth="1"/>
    <col min="13068" max="13068" width="9.140625" style="75"/>
    <col min="13069" max="13069" width="13.7109375" style="75" bestFit="1" customWidth="1"/>
    <col min="13070" max="13312" width="9.140625" style="75"/>
    <col min="13313" max="13313" width="10.85546875" style="75" bestFit="1" customWidth="1"/>
    <col min="13314" max="13314" width="12" style="75" customWidth="1"/>
    <col min="13315" max="13316" width="12.7109375" style="75" customWidth="1"/>
    <col min="13317" max="13317" width="13.7109375" style="75" bestFit="1" customWidth="1"/>
    <col min="13318" max="13318" width="12.7109375" style="75" customWidth="1"/>
    <col min="13319" max="13319" width="13.7109375" style="75" bestFit="1" customWidth="1"/>
    <col min="13320" max="13321" width="8.85546875" style="75" customWidth="1"/>
    <col min="13322" max="13322" width="13.7109375" style="75" bestFit="1" customWidth="1"/>
    <col min="13323" max="13323" width="14.42578125" style="75" customWidth="1"/>
    <col min="13324" max="13324" width="9.140625" style="75"/>
    <col min="13325" max="13325" width="13.7109375" style="75" bestFit="1" customWidth="1"/>
    <col min="13326" max="13568" width="9.140625" style="75"/>
    <col min="13569" max="13569" width="10.85546875" style="75" bestFit="1" customWidth="1"/>
    <col min="13570" max="13570" width="12" style="75" customWidth="1"/>
    <col min="13571" max="13572" width="12.7109375" style="75" customWidth="1"/>
    <col min="13573" max="13573" width="13.7109375" style="75" bestFit="1" customWidth="1"/>
    <col min="13574" max="13574" width="12.7109375" style="75" customWidth="1"/>
    <col min="13575" max="13575" width="13.7109375" style="75" bestFit="1" customWidth="1"/>
    <col min="13576" max="13577" width="8.85546875" style="75" customWidth="1"/>
    <col min="13578" max="13578" width="13.7109375" style="75" bestFit="1" customWidth="1"/>
    <col min="13579" max="13579" width="14.42578125" style="75" customWidth="1"/>
    <col min="13580" max="13580" width="9.140625" style="75"/>
    <col min="13581" max="13581" width="13.7109375" style="75" bestFit="1" customWidth="1"/>
    <col min="13582" max="13824" width="9.140625" style="75"/>
    <col min="13825" max="13825" width="10.85546875" style="75" bestFit="1" customWidth="1"/>
    <col min="13826" max="13826" width="12" style="75" customWidth="1"/>
    <col min="13827" max="13828" width="12.7109375" style="75" customWidth="1"/>
    <col min="13829" max="13829" width="13.7109375" style="75" bestFit="1" customWidth="1"/>
    <col min="13830" max="13830" width="12.7109375" style="75" customWidth="1"/>
    <col min="13831" max="13831" width="13.7109375" style="75" bestFit="1" customWidth="1"/>
    <col min="13832" max="13833" width="8.85546875" style="75" customWidth="1"/>
    <col min="13834" max="13834" width="13.7109375" style="75" bestFit="1" customWidth="1"/>
    <col min="13835" max="13835" width="14.42578125" style="75" customWidth="1"/>
    <col min="13836" max="13836" width="9.140625" style="75"/>
    <col min="13837" max="13837" width="13.7109375" style="75" bestFit="1" customWidth="1"/>
    <col min="13838" max="14080" width="9.140625" style="75"/>
    <col min="14081" max="14081" width="10.85546875" style="75" bestFit="1" customWidth="1"/>
    <col min="14082" max="14082" width="12" style="75" customWidth="1"/>
    <col min="14083" max="14084" width="12.7109375" style="75" customWidth="1"/>
    <col min="14085" max="14085" width="13.7109375" style="75" bestFit="1" customWidth="1"/>
    <col min="14086" max="14086" width="12.7109375" style="75" customWidth="1"/>
    <col min="14087" max="14087" width="13.7109375" style="75" bestFit="1" customWidth="1"/>
    <col min="14088" max="14089" width="8.85546875" style="75" customWidth="1"/>
    <col min="14090" max="14090" width="13.7109375" style="75" bestFit="1" customWidth="1"/>
    <col min="14091" max="14091" width="14.42578125" style="75" customWidth="1"/>
    <col min="14092" max="14092" width="9.140625" style="75"/>
    <col min="14093" max="14093" width="13.7109375" style="75" bestFit="1" customWidth="1"/>
    <col min="14094" max="14336" width="9.140625" style="75"/>
    <col min="14337" max="14337" width="10.85546875" style="75" bestFit="1" customWidth="1"/>
    <col min="14338" max="14338" width="12" style="75" customWidth="1"/>
    <col min="14339" max="14340" width="12.7109375" style="75" customWidth="1"/>
    <col min="14341" max="14341" width="13.7109375" style="75" bestFit="1" customWidth="1"/>
    <col min="14342" max="14342" width="12.7109375" style="75" customWidth="1"/>
    <col min="14343" max="14343" width="13.7109375" style="75" bestFit="1" customWidth="1"/>
    <col min="14344" max="14345" width="8.85546875" style="75" customWidth="1"/>
    <col min="14346" max="14346" width="13.7109375" style="75" bestFit="1" customWidth="1"/>
    <col min="14347" max="14347" width="14.42578125" style="75" customWidth="1"/>
    <col min="14348" max="14348" width="9.140625" style="75"/>
    <col min="14349" max="14349" width="13.7109375" style="75" bestFit="1" customWidth="1"/>
    <col min="14350" max="14592" width="9.140625" style="75"/>
    <col min="14593" max="14593" width="10.85546875" style="75" bestFit="1" customWidth="1"/>
    <col min="14594" max="14594" width="12" style="75" customWidth="1"/>
    <col min="14595" max="14596" width="12.7109375" style="75" customWidth="1"/>
    <col min="14597" max="14597" width="13.7109375" style="75" bestFit="1" customWidth="1"/>
    <col min="14598" max="14598" width="12.7109375" style="75" customWidth="1"/>
    <col min="14599" max="14599" width="13.7109375" style="75" bestFit="1" customWidth="1"/>
    <col min="14600" max="14601" width="8.85546875" style="75" customWidth="1"/>
    <col min="14602" max="14602" width="13.7109375" style="75" bestFit="1" customWidth="1"/>
    <col min="14603" max="14603" width="14.42578125" style="75" customWidth="1"/>
    <col min="14604" max="14604" width="9.140625" style="75"/>
    <col min="14605" max="14605" width="13.7109375" style="75" bestFit="1" customWidth="1"/>
    <col min="14606" max="14848" width="9.140625" style="75"/>
    <col min="14849" max="14849" width="10.85546875" style="75" bestFit="1" customWidth="1"/>
    <col min="14850" max="14850" width="12" style="75" customWidth="1"/>
    <col min="14851" max="14852" width="12.7109375" style="75" customWidth="1"/>
    <col min="14853" max="14853" width="13.7109375" style="75" bestFit="1" customWidth="1"/>
    <col min="14854" max="14854" width="12.7109375" style="75" customWidth="1"/>
    <col min="14855" max="14855" width="13.7109375" style="75" bestFit="1" customWidth="1"/>
    <col min="14856" max="14857" width="8.85546875" style="75" customWidth="1"/>
    <col min="14858" max="14858" width="13.7109375" style="75" bestFit="1" customWidth="1"/>
    <col min="14859" max="14859" width="14.42578125" style="75" customWidth="1"/>
    <col min="14860" max="14860" width="9.140625" style="75"/>
    <col min="14861" max="14861" width="13.7109375" style="75" bestFit="1" customWidth="1"/>
    <col min="14862" max="15104" width="9.140625" style="75"/>
    <col min="15105" max="15105" width="10.85546875" style="75" bestFit="1" customWidth="1"/>
    <col min="15106" max="15106" width="12" style="75" customWidth="1"/>
    <col min="15107" max="15108" width="12.7109375" style="75" customWidth="1"/>
    <col min="15109" max="15109" width="13.7109375" style="75" bestFit="1" customWidth="1"/>
    <col min="15110" max="15110" width="12.7109375" style="75" customWidth="1"/>
    <col min="15111" max="15111" width="13.7109375" style="75" bestFit="1" customWidth="1"/>
    <col min="15112" max="15113" width="8.85546875" style="75" customWidth="1"/>
    <col min="15114" max="15114" width="13.7109375" style="75" bestFit="1" customWidth="1"/>
    <col min="15115" max="15115" width="14.42578125" style="75" customWidth="1"/>
    <col min="15116" max="15116" width="9.140625" style="75"/>
    <col min="15117" max="15117" width="13.7109375" style="75" bestFit="1" customWidth="1"/>
    <col min="15118" max="15360" width="9.140625" style="75"/>
    <col min="15361" max="15361" width="10.85546875" style="75" bestFit="1" customWidth="1"/>
    <col min="15362" max="15362" width="12" style="75" customWidth="1"/>
    <col min="15363" max="15364" width="12.7109375" style="75" customWidth="1"/>
    <col min="15365" max="15365" width="13.7109375" style="75" bestFit="1" customWidth="1"/>
    <col min="15366" max="15366" width="12.7109375" style="75" customWidth="1"/>
    <col min="15367" max="15367" width="13.7109375" style="75" bestFit="1" customWidth="1"/>
    <col min="15368" max="15369" width="8.85546875" style="75" customWidth="1"/>
    <col min="15370" max="15370" width="13.7109375" style="75" bestFit="1" customWidth="1"/>
    <col min="15371" max="15371" width="14.42578125" style="75" customWidth="1"/>
    <col min="15372" max="15372" width="9.140625" style="75"/>
    <col min="15373" max="15373" width="13.7109375" style="75" bestFit="1" customWidth="1"/>
    <col min="15374" max="15616" width="9.140625" style="75"/>
    <col min="15617" max="15617" width="10.85546875" style="75" bestFit="1" customWidth="1"/>
    <col min="15618" max="15618" width="12" style="75" customWidth="1"/>
    <col min="15619" max="15620" width="12.7109375" style="75" customWidth="1"/>
    <col min="15621" max="15621" width="13.7109375" style="75" bestFit="1" customWidth="1"/>
    <col min="15622" max="15622" width="12.7109375" style="75" customWidth="1"/>
    <col min="15623" max="15623" width="13.7109375" style="75" bestFit="1" customWidth="1"/>
    <col min="15624" max="15625" width="8.85546875" style="75" customWidth="1"/>
    <col min="15626" max="15626" width="13.7109375" style="75" bestFit="1" customWidth="1"/>
    <col min="15627" max="15627" width="14.42578125" style="75" customWidth="1"/>
    <col min="15628" max="15628" width="9.140625" style="75"/>
    <col min="15629" max="15629" width="13.7109375" style="75" bestFit="1" customWidth="1"/>
    <col min="15630" max="15872" width="9.140625" style="75"/>
    <col min="15873" max="15873" width="10.85546875" style="75" bestFit="1" customWidth="1"/>
    <col min="15874" max="15874" width="12" style="75" customWidth="1"/>
    <col min="15875" max="15876" width="12.7109375" style="75" customWidth="1"/>
    <col min="15877" max="15877" width="13.7109375" style="75" bestFit="1" customWidth="1"/>
    <col min="15878" max="15878" width="12.7109375" style="75" customWidth="1"/>
    <col min="15879" max="15879" width="13.7109375" style="75" bestFit="1" customWidth="1"/>
    <col min="15880" max="15881" width="8.85546875" style="75" customWidth="1"/>
    <col min="15882" max="15882" width="13.7109375" style="75" bestFit="1" customWidth="1"/>
    <col min="15883" max="15883" width="14.42578125" style="75" customWidth="1"/>
    <col min="15884" max="15884" width="9.140625" style="75"/>
    <col min="15885" max="15885" width="13.7109375" style="75" bestFit="1" customWidth="1"/>
    <col min="15886" max="16128" width="9.140625" style="75"/>
    <col min="16129" max="16129" width="10.85546875" style="75" bestFit="1" customWidth="1"/>
    <col min="16130" max="16130" width="12" style="75" customWidth="1"/>
    <col min="16131" max="16132" width="12.7109375" style="75" customWidth="1"/>
    <col min="16133" max="16133" width="13.7109375" style="75" bestFit="1" customWidth="1"/>
    <col min="16134" max="16134" width="12.7109375" style="75" customWidth="1"/>
    <col min="16135" max="16135" width="13.7109375" style="75" bestFit="1" customWidth="1"/>
    <col min="16136" max="16137" width="8.85546875" style="75" customWidth="1"/>
    <col min="16138" max="16138" width="13.7109375" style="75" bestFit="1" customWidth="1"/>
    <col min="16139" max="16139" width="14.42578125" style="75" customWidth="1"/>
    <col min="16140" max="16140" width="9.140625" style="75"/>
    <col min="16141" max="16141" width="13.7109375" style="75" bestFit="1" customWidth="1"/>
    <col min="16142" max="16384" width="9.140625" style="75"/>
  </cols>
  <sheetData>
    <row r="1" spans="1:7">
      <c r="A1" s="1509" t="s">
        <v>184</v>
      </c>
      <c r="B1" s="1509"/>
      <c r="C1" s="1509"/>
      <c r="D1" s="1509"/>
      <c r="E1" s="1509"/>
      <c r="F1" s="1509"/>
      <c r="G1" s="1509"/>
    </row>
    <row r="2" spans="1:7" ht="15.75">
      <c r="A2" s="1510" t="s">
        <v>72</v>
      </c>
      <c r="B2" s="1510"/>
      <c r="C2" s="1510"/>
      <c r="D2" s="1510"/>
      <c r="E2" s="1510"/>
      <c r="F2" s="1510"/>
      <c r="G2" s="1510"/>
    </row>
    <row r="3" spans="1:7">
      <c r="A3" s="1511" t="s">
        <v>185</v>
      </c>
      <c r="B3" s="1511"/>
      <c r="C3" s="1511"/>
      <c r="D3" s="1511"/>
      <c r="E3" s="1511"/>
      <c r="F3" s="1511"/>
      <c r="G3" s="1511"/>
    </row>
    <row r="4" spans="1:7" ht="15.75" thickBot="1">
      <c r="A4" s="1512" t="s">
        <v>186</v>
      </c>
      <c r="B4" s="1512"/>
      <c r="C4" s="1512"/>
      <c r="D4" s="1512"/>
      <c r="E4" s="1512"/>
      <c r="F4" s="1512"/>
      <c r="G4" s="1512"/>
    </row>
    <row r="5" spans="1:7" ht="15.75" thickTop="1">
      <c r="A5" s="1513" t="s">
        <v>187</v>
      </c>
      <c r="B5" s="1515" t="s">
        <v>5</v>
      </c>
      <c r="C5" s="1515"/>
      <c r="D5" s="1516" t="s">
        <v>6</v>
      </c>
      <c r="E5" s="1517"/>
      <c r="F5" s="1515" t="s">
        <v>121</v>
      </c>
      <c r="G5" s="1518"/>
    </row>
    <row r="6" spans="1:7">
      <c r="A6" s="1514"/>
      <c r="B6" s="76" t="s">
        <v>188</v>
      </c>
      <c r="C6" s="76" t="s">
        <v>4</v>
      </c>
      <c r="D6" s="77" t="s">
        <v>188</v>
      </c>
      <c r="E6" s="77" t="s">
        <v>4</v>
      </c>
      <c r="F6" s="77" t="s">
        <v>188</v>
      </c>
      <c r="G6" s="78" t="s">
        <v>4</v>
      </c>
    </row>
    <row r="7" spans="1:7">
      <c r="A7" s="79" t="s">
        <v>189</v>
      </c>
      <c r="B7" s="80">
        <v>99.64</v>
      </c>
      <c r="C7" s="81">
        <v>7.5</v>
      </c>
      <c r="D7" s="81">
        <v>106.52</v>
      </c>
      <c r="E7" s="82">
        <v>6.9</v>
      </c>
      <c r="F7" s="83">
        <v>115.7</v>
      </c>
      <c r="G7" s="84">
        <v>8.61</v>
      </c>
    </row>
    <row r="8" spans="1:7">
      <c r="A8" s="79" t="s">
        <v>190</v>
      </c>
      <c r="B8" s="85">
        <v>99.87</v>
      </c>
      <c r="C8" s="86">
        <v>7.6</v>
      </c>
      <c r="D8" s="87">
        <v>107.05</v>
      </c>
      <c r="E8" s="86">
        <v>7.2</v>
      </c>
      <c r="F8" s="88">
        <v>115.5</v>
      </c>
      <c r="G8" s="89">
        <v>7.9</v>
      </c>
    </row>
    <row r="9" spans="1:7">
      <c r="A9" s="79" t="s">
        <v>191</v>
      </c>
      <c r="B9" s="90">
        <v>100.17</v>
      </c>
      <c r="C9" s="81">
        <v>7.5</v>
      </c>
      <c r="D9" s="91">
        <v>108.37</v>
      </c>
      <c r="E9" s="81">
        <v>8.1999999999999993</v>
      </c>
      <c r="F9" s="92">
        <v>115.66</v>
      </c>
      <c r="G9" s="84">
        <v>6.73</v>
      </c>
    </row>
    <row r="10" spans="1:7">
      <c r="A10" s="79" t="s">
        <v>192</v>
      </c>
      <c r="B10" s="90">
        <v>100.37</v>
      </c>
      <c r="C10" s="81">
        <v>7.2</v>
      </c>
      <c r="D10" s="91">
        <v>110.85</v>
      </c>
      <c r="E10" s="81">
        <v>10.44</v>
      </c>
      <c r="F10" s="92">
        <v>116.12</v>
      </c>
      <c r="G10" s="84">
        <v>4.75</v>
      </c>
    </row>
    <row r="11" spans="1:7">
      <c r="A11" s="79" t="s">
        <v>193</v>
      </c>
      <c r="B11" s="90">
        <v>99.38</v>
      </c>
      <c r="C11" s="81">
        <v>7</v>
      </c>
      <c r="D11" s="91">
        <v>110.88</v>
      </c>
      <c r="E11" s="81">
        <v>11.58</v>
      </c>
      <c r="F11" s="92">
        <v>115.1</v>
      </c>
      <c r="G11" s="84">
        <v>3.8</v>
      </c>
    </row>
    <row r="12" spans="1:7">
      <c r="A12" s="79" t="s">
        <v>194</v>
      </c>
      <c r="B12" s="90">
        <v>98.58</v>
      </c>
      <c r="C12" s="81">
        <v>6.8</v>
      </c>
      <c r="D12" s="91">
        <v>110.5</v>
      </c>
      <c r="E12" s="81">
        <v>12.1</v>
      </c>
      <c r="F12" s="92">
        <v>113.9</v>
      </c>
      <c r="G12" s="93">
        <v>3.2</v>
      </c>
    </row>
    <row r="13" spans="1:7">
      <c r="A13" s="79" t="s">
        <v>195</v>
      </c>
      <c r="B13" s="90">
        <v>98.67</v>
      </c>
      <c r="C13" s="91">
        <v>7</v>
      </c>
      <c r="D13" s="91">
        <v>109.8</v>
      </c>
      <c r="E13" s="91">
        <v>11.3</v>
      </c>
      <c r="F13" s="92">
        <v>113.38</v>
      </c>
      <c r="G13" s="93">
        <v>3.26</v>
      </c>
    </row>
    <row r="14" spans="1:7">
      <c r="A14" s="79" t="s">
        <v>196</v>
      </c>
      <c r="B14" s="90">
        <v>99.05</v>
      </c>
      <c r="C14" s="81">
        <v>7</v>
      </c>
      <c r="D14" s="91">
        <v>109.18</v>
      </c>
      <c r="E14" s="81">
        <v>10.24</v>
      </c>
      <c r="F14" s="92">
        <v>112.4</v>
      </c>
      <c r="G14" s="93">
        <v>2.9</v>
      </c>
    </row>
    <row r="15" spans="1:7">
      <c r="A15" s="79" t="s">
        <v>197</v>
      </c>
      <c r="B15" s="90">
        <v>99.68</v>
      </c>
      <c r="C15" s="81">
        <v>6.9</v>
      </c>
      <c r="D15" s="91">
        <v>109.35</v>
      </c>
      <c r="E15" s="81">
        <v>9.7100000000000009</v>
      </c>
      <c r="F15" s="92">
        <v>113.5</v>
      </c>
      <c r="G15" s="93">
        <v>3.8</v>
      </c>
    </row>
    <row r="16" spans="1:7">
      <c r="A16" s="79" t="s">
        <v>198</v>
      </c>
      <c r="B16" s="90">
        <v>101.29</v>
      </c>
      <c r="C16" s="81">
        <v>7.1</v>
      </c>
      <c r="D16" s="91">
        <v>111.48</v>
      </c>
      <c r="E16" s="81">
        <v>10.039999999999999</v>
      </c>
      <c r="F16" s="92">
        <v>115.22</v>
      </c>
      <c r="G16" s="93">
        <v>3.36</v>
      </c>
    </row>
    <row r="17" spans="1:9">
      <c r="A17" s="79" t="s">
        <v>199</v>
      </c>
      <c r="B17" s="90">
        <v>101.17</v>
      </c>
      <c r="C17" s="81">
        <v>7.4</v>
      </c>
      <c r="D17" s="91">
        <v>112.44</v>
      </c>
      <c r="E17" s="81">
        <v>11.12</v>
      </c>
      <c r="F17" s="92"/>
      <c r="G17" s="93"/>
    </row>
    <row r="18" spans="1:9">
      <c r="A18" s="79" t="s">
        <v>200</v>
      </c>
      <c r="B18" s="90">
        <v>102.2</v>
      </c>
      <c r="C18" s="81">
        <v>7.6</v>
      </c>
      <c r="D18" s="91">
        <v>112.88</v>
      </c>
      <c r="E18" s="94">
        <v>10.44</v>
      </c>
      <c r="F18" s="92"/>
      <c r="G18" s="95"/>
    </row>
    <row r="19" spans="1:9" ht="15.75" thickBot="1">
      <c r="A19" s="96" t="s">
        <v>201</v>
      </c>
      <c r="B19" s="97">
        <v>100</v>
      </c>
      <c r="C19" s="98">
        <f>AVERAGE(C7:C18)</f>
        <v>7.2166666666666659</v>
      </c>
      <c r="D19" s="97">
        <f>AVERAGE(D7:D18)</f>
        <v>109.94166666666665</v>
      </c>
      <c r="E19" s="98">
        <f>AVERAGE(E7:E18)</f>
        <v>9.9391666666666652</v>
      </c>
      <c r="F19" s="97">
        <f>AVERAGE(F7:F18)</f>
        <v>114.648</v>
      </c>
      <c r="G19" s="99">
        <f>AVERAGE(G7:G18)</f>
        <v>4.8309999999999995</v>
      </c>
      <c r="I19" s="100"/>
    </row>
    <row r="20" spans="1:9" ht="15.75" thickTop="1">
      <c r="A20" s="101"/>
    </row>
    <row r="21" spans="1:9">
      <c r="A21" s="103"/>
      <c r="G21" s="104"/>
    </row>
    <row r="23" spans="1:9">
      <c r="F23" s="105"/>
      <c r="G23" s="105"/>
      <c r="H23" s="105"/>
    </row>
  </sheetData>
  <mergeCells count="8">
    <mergeCell ref="A1:G1"/>
    <mergeCell ref="A2:G2"/>
    <mergeCell ref="A3:G3"/>
    <mergeCell ref="A4:G4"/>
    <mergeCell ref="A5:A6"/>
    <mergeCell ref="B5:C5"/>
    <mergeCell ref="D5:E5"/>
    <mergeCell ref="F5:G5"/>
  </mergeCells>
  <printOptions horizontalCentered="1"/>
  <pageMargins left="0.75" right="0.7" top="0.75" bottom="0.75" header="0.3" footer="0.3"/>
  <pageSetup paperSize="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3"/>
  <sheetViews>
    <sheetView view="pageBreakPreview" zoomScaleSheetLayoutView="100" workbookViewId="0">
      <selection activeCell="A2" sqref="A2:I2"/>
    </sheetView>
  </sheetViews>
  <sheetFormatPr defaultRowHeight="12.75"/>
  <cols>
    <col min="1" max="1" width="32.42578125" style="264" customWidth="1"/>
    <col min="2" max="2" width="13.28515625" style="264" bestFit="1" customWidth="1"/>
    <col min="3" max="4" width="13.42578125" style="264" bestFit="1" customWidth="1"/>
    <col min="5" max="5" width="14" style="264" bestFit="1" customWidth="1"/>
    <col min="6" max="6" width="12.28515625" style="264" bestFit="1" customWidth="1"/>
    <col min="7" max="7" width="7.28515625" style="316" bestFit="1" customWidth="1"/>
    <col min="8" max="8" width="8.85546875" style="264" customWidth="1"/>
    <col min="9" max="9" width="7.28515625" style="316" bestFit="1" customWidth="1"/>
    <col min="10" max="256" width="9.140625" style="264"/>
    <col min="257" max="257" width="32.42578125" style="264" customWidth="1"/>
    <col min="258" max="261" width="9.42578125" style="264" bestFit="1" customWidth="1"/>
    <col min="262" max="262" width="8.42578125" style="264" bestFit="1" customWidth="1"/>
    <col min="263" max="263" width="7.140625" style="264" bestFit="1" customWidth="1"/>
    <col min="264" max="264" width="8.85546875" style="264" customWidth="1"/>
    <col min="265" max="265" width="7.140625" style="264" bestFit="1" customWidth="1"/>
    <col min="266" max="512" width="9.140625" style="264"/>
    <col min="513" max="513" width="32.42578125" style="264" customWidth="1"/>
    <col min="514" max="517" width="9.42578125" style="264" bestFit="1" customWidth="1"/>
    <col min="518" max="518" width="8.42578125" style="264" bestFit="1" customWidth="1"/>
    <col min="519" max="519" width="7.140625" style="264" bestFit="1" customWidth="1"/>
    <col min="520" max="520" width="8.85546875" style="264" customWidth="1"/>
    <col min="521" max="521" width="7.140625" style="264" bestFit="1" customWidth="1"/>
    <col min="522" max="768" width="9.140625" style="264"/>
    <col min="769" max="769" width="32.42578125" style="264" customWidth="1"/>
    <col min="770" max="773" width="9.42578125" style="264" bestFit="1" customWidth="1"/>
    <col min="774" max="774" width="8.42578125" style="264" bestFit="1" customWidth="1"/>
    <col min="775" max="775" width="7.140625" style="264" bestFit="1" customWidth="1"/>
    <col min="776" max="776" width="8.85546875" style="264" customWidth="1"/>
    <col min="777" max="777" width="7.140625" style="264" bestFit="1" customWidth="1"/>
    <col min="778" max="1024" width="9.140625" style="264"/>
    <col min="1025" max="1025" width="32.42578125" style="264" customWidth="1"/>
    <col min="1026" max="1029" width="9.42578125" style="264" bestFit="1" customWidth="1"/>
    <col min="1030" max="1030" width="8.42578125" style="264" bestFit="1" customWidth="1"/>
    <col min="1031" max="1031" width="7.140625" style="264" bestFit="1" customWidth="1"/>
    <col min="1032" max="1032" width="8.85546875" style="264" customWidth="1"/>
    <col min="1033" max="1033" width="7.140625" style="264" bestFit="1" customWidth="1"/>
    <col min="1034" max="1280" width="9.140625" style="264"/>
    <col min="1281" max="1281" width="32.42578125" style="264" customWidth="1"/>
    <col min="1282" max="1285" width="9.42578125" style="264" bestFit="1" customWidth="1"/>
    <col min="1286" max="1286" width="8.42578125" style="264" bestFit="1" customWidth="1"/>
    <col min="1287" max="1287" width="7.140625" style="264" bestFit="1" customWidth="1"/>
    <col min="1288" max="1288" width="8.85546875" style="264" customWidth="1"/>
    <col min="1289" max="1289" width="7.140625" style="264" bestFit="1" customWidth="1"/>
    <col min="1290" max="1536" width="9.140625" style="264"/>
    <col min="1537" max="1537" width="32.42578125" style="264" customWidth="1"/>
    <col min="1538" max="1541" width="9.42578125" style="264" bestFit="1" customWidth="1"/>
    <col min="1542" max="1542" width="8.42578125" style="264" bestFit="1" customWidth="1"/>
    <col min="1543" max="1543" width="7.140625" style="264" bestFit="1" customWidth="1"/>
    <col min="1544" max="1544" width="8.85546875" style="264" customWidth="1"/>
    <col min="1545" max="1545" width="7.140625" style="264" bestFit="1" customWidth="1"/>
    <col min="1546" max="1792" width="9.140625" style="264"/>
    <col min="1793" max="1793" width="32.42578125" style="264" customWidth="1"/>
    <col min="1794" max="1797" width="9.42578125" style="264" bestFit="1" customWidth="1"/>
    <col min="1798" max="1798" width="8.42578125" style="264" bestFit="1" customWidth="1"/>
    <col min="1799" max="1799" width="7.140625" style="264" bestFit="1" customWidth="1"/>
    <col min="1800" max="1800" width="8.85546875" style="264" customWidth="1"/>
    <col min="1801" max="1801" width="7.140625" style="264" bestFit="1" customWidth="1"/>
    <col min="1802" max="2048" width="9.140625" style="264"/>
    <col min="2049" max="2049" width="32.42578125" style="264" customWidth="1"/>
    <col min="2050" max="2053" width="9.42578125" style="264" bestFit="1" customWidth="1"/>
    <col min="2054" max="2054" width="8.42578125" style="264" bestFit="1" customWidth="1"/>
    <col min="2055" max="2055" width="7.140625" style="264" bestFit="1" customWidth="1"/>
    <col min="2056" max="2056" width="8.85546875" style="264" customWidth="1"/>
    <col min="2057" max="2057" width="7.140625" style="264" bestFit="1" customWidth="1"/>
    <col min="2058" max="2304" width="9.140625" style="264"/>
    <col min="2305" max="2305" width="32.42578125" style="264" customWidth="1"/>
    <col min="2306" max="2309" width="9.42578125" style="264" bestFit="1" customWidth="1"/>
    <col min="2310" max="2310" width="8.42578125" style="264" bestFit="1" customWidth="1"/>
    <col min="2311" max="2311" width="7.140625" style="264" bestFit="1" customWidth="1"/>
    <col min="2312" max="2312" width="8.85546875" style="264" customWidth="1"/>
    <col min="2313" max="2313" width="7.140625" style="264" bestFit="1" customWidth="1"/>
    <col min="2314" max="2560" width="9.140625" style="264"/>
    <col min="2561" max="2561" width="32.42578125" style="264" customWidth="1"/>
    <col min="2562" max="2565" width="9.42578125" style="264" bestFit="1" customWidth="1"/>
    <col min="2566" max="2566" width="8.42578125" style="264" bestFit="1" customWidth="1"/>
    <col min="2567" max="2567" width="7.140625" style="264" bestFit="1" customWidth="1"/>
    <col min="2568" max="2568" width="8.85546875" style="264" customWidth="1"/>
    <col min="2569" max="2569" width="7.140625" style="264" bestFit="1" customWidth="1"/>
    <col min="2570" max="2816" width="9.140625" style="264"/>
    <col min="2817" max="2817" width="32.42578125" style="264" customWidth="1"/>
    <col min="2818" max="2821" width="9.42578125" style="264" bestFit="1" customWidth="1"/>
    <col min="2822" max="2822" width="8.42578125" style="264" bestFit="1" customWidth="1"/>
    <col min="2823" max="2823" width="7.140625" style="264" bestFit="1" customWidth="1"/>
    <col min="2824" max="2824" width="8.85546875" style="264" customWidth="1"/>
    <col min="2825" max="2825" width="7.140625" style="264" bestFit="1" customWidth="1"/>
    <col min="2826" max="3072" width="9.140625" style="264"/>
    <col min="3073" max="3073" width="32.42578125" style="264" customWidth="1"/>
    <col min="3074" max="3077" width="9.42578125" style="264" bestFit="1" customWidth="1"/>
    <col min="3078" max="3078" width="8.42578125" style="264" bestFit="1" customWidth="1"/>
    <col min="3079" max="3079" width="7.140625" style="264" bestFit="1" customWidth="1"/>
    <col min="3080" max="3080" width="8.85546875" style="264" customWidth="1"/>
    <col min="3081" max="3081" width="7.140625" style="264" bestFit="1" customWidth="1"/>
    <col min="3082" max="3328" width="9.140625" style="264"/>
    <col min="3329" max="3329" width="32.42578125" style="264" customWidth="1"/>
    <col min="3330" max="3333" width="9.42578125" style="264" bestFit="1" customWidth="1"/>
    <col min="3334" max="3334" width="8.42578125" style="264" bestFit="1" customWidth="1"/>
    <col min="3335" max="3335" width="7.140625" style="264" bestFit="1" customWidth="1"/>
    <col min="3336" max="3336" width="8.85546875" style="264" customWidth="1"/>
    <col min="3337" max="3337" width="7.140625" style="264" bestFit="1" customWidth="1"/>
    <col min="3338" max="3584" width="9.140625" style="264"/>
    <col min="3585" max="3585" width="32.42578125" style="264" customWidth="1"/>
    <col min="3586" max="3589" width="9.42578125" style="264" bestFit="1" customWidth="1"/>
    <col min="3590" max="3590" width="8.42578125" style="264" bestFit="1" customWidth="1"/>
    <col min="3591" max="3591" width="7.140625" style="264" bestFit="1" customWidth="1"/>
    <col min="3592" max="3592" width="8.85546875" style="264" customWidth="1"/>
    <col min="3593" max="3593" width="7.140625" style="264" bestFit="1" customWidth="1"/>
    <col min="3594" max="3840" width="9.140625" style="264"/>
    <col min="3841" max="3841" width="32.42578125" style="264" customWidth="1"/>
    <col min="3842" max="3845" width="9.42578125" style="264" bestFit="1" customWidth="1"/>
    <col min="3846" max="3846" width="8.42578125" style="264" bestFit="1" customWidth="1"/>
    <col min="3847" max="3847" width="7.140625" style="264" bestFit="1" customWidth="1"/>
    <col min="3848" max="3848" width="8.85546875" style="264" customWidth="1"/>
    <col min="3849" max="3849" width="7.140625" style="264" bestFit="1" customWidth="1"/>
    <col min="3850" max="4096" width="9.140625" style="264"/>
    <col min="4097" max="4097" width="32.42578125" style="264" customWidth="1"/>
    <col min="4098" max="4101" width="9.42578125" style="264" bestFit="1" customWidth="1"/>
    <col min="4102" max="4102" width="8.42578125" style="264" bestFit="1" customWidth="1"/>
    <col min="4103" max="4103" width="7.140625" style="264" bestFit="1" customWidth="1"/>
    <col min="4104" max="4104" width="8.85546875" style="264" customWidth="1"/>
    <col min="4105" max="4105" width="7.140625" style="264" bestFit="1" customWidth="1"/>
    <col min="4106" max="4352" width="9.140625" style="264"/>
    <col min="4353" max="4353" width="32.42578125" style="264" customWidth="1"/>
    <col min="4354" max="4357" width="9.42578125" style="264" bestFit="1" customWidth="1"/>
    <col min="4358" max="4358" width="8.42578125" style="264" bestFit="1" customWidth="1"/>
    <col min="4359" max="4359" width="7.140625" style="264" bestFit="1" customWidth="1"/>
    <col min="4360" max="4360" width="8.85546875" style="264" customWidth="1"/>
    <col min="4361" max="4361" width="7.140625" style="264" bestFit="1" customWidth="1"/>
    <col min="4362" max="4608" width="9.140625" style="264"/>
    <col min="4609" max="4609" width="32.42578125" style="264" customWidth="1"/>
    <col min="4610" max="4613" width="9.42578125" style="264" bestFit="1" customWidth="1"/>
    <col min="4614" max="4614" width="8.42578125" style="264" bestFit="1" customWidth="1"/>
    <col min="4615" max="4615" width="7.140625" style="264" bestFit="1" customWidth="1"/>
    <col min="4616" max="4616" width="8.85546875" style="264" customWidth="1"/>
    <col min="4617" max="4617" width="7.140625" style="264" bestFit="1" customWidth="1"/>
    <col min="4618" max="4864" width="9.140625" style="264"/>
    <col min="4865" max="4865" width="32.42578125" style="264" customWidth="1"/>
    <col min="4866" max="4869" width="9.42578125" style="264" bestFit="1" customWidth="1"/>
    <col min="4870" max="4870" width="8.42578125" style="264" bestFit="1" customWidth="1"/>
    <col min="4871" max="4871" width="7.140625" style="264" bestFit="1" customWidth="1"/>
    <col min="4872" max="4872" width="8.85546875" style="264" customWidth="1"/>
    <col min="4873" max="4873" width="7.140625" style="264" bestFit="1" customWidth="1"/>
    <col min="4874" max="5120" width="9.140625" style="264"/>
    <col min="5121" max="5121" width="32.42578125" style="264" customWidth="1"/>
    <col min="5122" max="5125" width="9.42578125" style="264" bestFit="1" customWidth="1"/>
    <col min="5126" max="5126" width="8.42578125" style="264" bestFit="1" customWidth="1"/>
    <col min="5127" max="5127" width="7.140625" style="264" bestFit="1" customWidth="1"/>
    <col min="5128" max="5128" width="8.85546875" style="264" customWidth="1"/>
    <col min="5129" max="5129" width="7.140625" style="264" bestFit="1" customWidth="1"/>
    <col min="5130" max="5376" width="9.140625" style="264"/>
    <col min="5377" max="5377" width="32.42578125" style="264" customWidth="1"/>
    <col min="5378" max="5381" width="9.42578125" style="264" bestFit="1" customWidth="1"/>
    <col min="5382" max="5382" width="8.42578125" style="264" bestFit="1" customWidth="1"/>
    <col min="5383" max="5383" width="7.140625" style="264" bestFit="1" customWidth="1"/>
    <col min="5384" max="5384" width="8.85546875" style="264" customWidth="1"/>
    <col min="5385" max="5385" width="7.140625" style="264" bestFit="1" customWidth="1"/>
    <col min="5386" max="5632" width="9.140625" style="264"/>
    <col min="5633" max="5633" width="32.42578125" style="264" customWidth="1"/>
    <col min="5634" max="5637" width="9.42578125" style="264" bestFit="1" customWidth="1"/>
    <col min="5638" max="5638" width="8.42578125" style="264" bestFit="1" customWidth="1"/>
    <col min="5639" max="5639" width="7.140625" style="264" bestFit="1" customWidth="1"/>
    <col min="5640" max="5640" width="8.85546875" style="264" customWidth="1"/>
    <col min="5641" max="5641" width="7.140625" style="264" bestFit="1" customWidth="1"/>
    <col min="5642" max="5888" width="9.140625" style="264"/>
    <col min="5889" max="5889" width="32.42578125" style="264" customWidth="1"/>
    <col min="5890" max="5893" width="9.42578125" style="264" bestFit="1" customWidth="1"/>
    <col min="5894" max="5894" width="8.42578125" style="264" bestFit="1" customWidth="1"/>
    <col min="5895" max="5895" width="7.140625" style="264" bestFit="1" customWidth="1"/>
    <col min="5896" max="5896" width="8.85546875" style="264" customWidth="1"/>
    <col min="5897" max="5897" width="7.140625" style="264" bestFit="1" customWidth="1"/>
    <col min="5898" max="6144" width="9.140625" style="264"/>
    <col min="6145" max="6145" width="32.42578125" style="264" customWidth="1"/>
    <col min="6146" max="6149" width="9.42578125" style="264" bestFit="1" customWidth="1"/>
    <col min="6150" max="6150" width="8.42578125" style="264" bestFit="1" customWidth="1"/>
    <col min="6151" max="6151" width="7.140625" style="264" bestFit="1" customWidth="1"/>
    <col min="6152" max="6152" width="8.85546875" style="264" customWidth="1"/>
    <col min="6153" max="6153" width="7.140625" style="264" bestFit="1" customWidth="1"/>
    <col min="6154" max="6400" width="9.140625" style="264"/>
    <col min="6401" max="6401" width="32.42578125" style="264" customWidth="1"/>
    <col min="6402" max="6405" width="9.42578125" style="264" bestFit="1" customWidth="1"/>
    <col min="6406" max="6406" width="8.42578125" style="264" bestFit="1" customWidth="1"/>
    <col min="6407" max="6407" width="7.140625" style="264" bestFit="1" customWidth="1"/>
    <col min="6408" max="6408" width="8.85546875" style="264" customWidth="1"/>
    <col min="6409" max="6409" width="7.140625" style="264" bestFit="1" customWidth="1"/>
    <col min="6410" max="6656" width="9.140625" style="264"/>
    <col min="6657" max="6657" width="32.42578125" style="264" customWidth="1"/>
    <col min="6658" max="6661" width="9.42578125" style="264" bestFit="1" customWidth="1"/>
    <col min="6662" max="6662" width="8.42578125" style="264" bestFit="1" customWidth="1"/>
    <col min="6663" max="6663" width="7.140625" style="264" bestFit="1" customWidth="1"/>
    <col min="6664" max="6664" width="8.85546875" style="264" customWidth="1"/>
    <col min="6665" max="6665" width="7.140625" style="264" bestFit="1" customWidth="1"/>
    <col min="6666" max="6912" width="9.140625" style="264"/>
    <col min="6913" max="6913" width="32.42578125" style="264" customWidth="1"/>
    <col min="6914" max="6917" width="9.42578125" style="264" bestFit="1" customWidth="1"/>
    <col min="6918" max="6918" width="8.42578125" style="264" bestFit="1" customWidth="1"/>
    <col min="6919" max="6919" width="7.140625" style="264" bestFit="1" customWidth="1"/>
    <col min="6920" max="6920" width="8.85546875" style="264" customWidth="1"/>
    <col min="6921" max="6921" width="7.140625" style="264" bestFit="1" customWidth="1"/>
    <col min="6922" max="7168" width="9.140625" style="264"/>
    <col min="7169" max="7169" width="32.42578125" style="264" customWidth="1"/>
    <col min="7170" max="7173" width="9.42578125" style="264" bestFit="1" customWidth="1"/>
    <col min="7174" max="7174" width="8.42578125" style="264" bestFit="1" customWidth="1"/>
    <col min="7175" max="7175" width="7.140625" style="264" bestFit="1" customWidth="1"/>
    <col min="7176" max="7176" width="8.85546875" style="264" customWidth="1"/>
    <col min="7177" max="7177" width="7.140625" style="264" bestFit="1" customWidth="1"/>
    <col min="7178" max="7424" width="9.140625" style="264"/>
    <col min="7425" max="7425" width="32.42578125" style="264" customWidth="1"/>
    <col min="7426" max="7429" width="9.42578125" style="264" bestFit="1" customWidth="1"/>
    <col min="7430" max="7430" width="8.42578125" style="264" bestFit="1" customWidth="1"/>
    <col min="7431" max="7431" width="7.140625" style="264" bestFit="1" customWidth="1"/>
    <col min="7432" max="7432" width="8.85546875" style="264" customWidth="1"/>
    <col min="7433" max="7433" width="7.140625" style="264" bestFit="1" customWidth="1"/>
    <col min="7434" max="7680" width="9.140625" style="264"/>
    <col min="7681" max="7681" width="32.42578125" style="264" customWidth="1"/>
    <col min="7682" max="7685" width="9.42578125" style="264" bestFit="1" customWidth="1"/>
    <col min="7686" max="7686" width="8.42578125" style="264" bestFit="1" customWidth="1"/>
    <col min="7687" max="7687" width="7.140625" style="264" bestFit="1" customWidth="1"/>
    <col min="7688" max="7688" width="8.85546875" style="264" customWidth="1"/>
    <col min="7689" max="7689" width="7.140625" style="264" bestFit="1" customWidth="1"/>
    <col min="7690" max="7936" width="9.140625" style="264"/>
    <col min="7937" max="7937" width="32.42578125" style="264" customWidth="1"/>
    <col min="7938" max="7941" width="9.42578125" style="264" bestFit="1" customWidth="1"/>
    <col min="7942" max="7942" width="8.42578125" style="264" bestFit="1" customWidth="1"/>
    <col min="7943" max="7943" width="7.140625" style="264" bestFit="1" customWidth="1"/>
    <col min="7944" max="7944" width="8.85546875" style="264" customWidth="1"/>
    <col min="7945" max="7945" width="7.140625" style="264" bestFit="1" customWidth="1"/>
    <col min="7946" max="8192" width="9.140625" style="264"/>
    <col min="8193" max="8193" width="32.42578125" style="264" customWidth="1"/>
    <col min="8194" max="8197" width="9.42578125" style="264" bestFit="1" customWidth="1"/>
    <col min="8198" max="8198" width="8.42578125" style="264" bestFit="1" customWidth="1"/>
    <col min="8199" max="8199" width="7.140625" style="264" bestFit="1" customWidth="1"/>
    <col min="8200" max="8200" width="8.85546875" style="264" customWidth="1"/>
    <col min="8201" max="8201" width="7.140625" style="264" bestFit="1" customWidth="1"/>
    <col min="8202" max="8448" width="9.140625" style="264"/>
    <col min="8449" max="8449" width="32.42578125" style="264" customWidth="1"/>
    <col min="8450" max="8453" width="9.42578125" style="264" bestFit="1" customWidth="1"/>
    <col min="8454" max="8454" width="8.42578125" style="264" bestFit="1" customWidth="1"/>
    <col min="8455" max="8455" width="7.140625" style="264" bestFit="1" customWidth="1"/>
    <col min="8456" max="8456" width="8.85546875" style="264" customWidth="1"/>
    <col min="8457" max="8457" width="7.140625" style="264" bestFit="1" customWidth="1"/>
    <col min="8458" max="8704" width="9.140625" style="264"/>
    <col min="8705" max="8705" width="32.42578125" style="264" customWidth="1"/>
    <col min="8706" max="8709" width="9.42578125" style="264" bestFit="1" customWidth="1"/>
    <col min="8710" max="8710" width="8.42578125" style="264" bestFit="1" customWidth="1"/>
    <col min="8711" max="8711" width="7.140625" style="264" bestFit="1" customWidth="1"/>
    <col min="8712" max="8712" width="8.85546875" style="264" customWidth="1"/>
    <col min="8713" max="8713" width="7.140625" style="264" bestFit="1" customWidth="1"/>
    <col min="8714" max="8960" width="9.140625" style="264"/>
    <col min="8961" max="8961" width="32.42578125" style="264" customWidth="1"/>
    <col min="8962" max="8965" width="9.42578125" style="264" bestFit="1" customWidth="1"/>
    <col min="8966" max="8966" width="8.42578125" style="264" bestFit="1" customWidth="1"/>
    <col min="8967" max="8967" width="7.140625" style="264" bestFit="1" customWidth="1"/>
    <col min="8968" max="8968" width="8.85546875" style="264" customWidth="1"/>
    <col min="8969" max="8969" width="7.140625" style="264" bestFit="1" customWidth="1"/>
    <col min="8970" max="9216" width="9.140625" style="264"/>
    <col min="9217" max="9217" width="32.42578125" style="264" customWidth="1"/>
    <col min="9218" max="9221" width="9.42578125" style="264" bestFit="1" customWidth="1"/>
    <col min="9222" max="9222" width="8.42578125" style="264" bestFit="1" customWidth="1"/>
    <col min="9223" max="9223" width="7.140625" style="264" bestFit="1" customWidth="1"/>
    <col min="9224" max="9224" width="8.85546875" style="264" customWidth="1"/>
    <col min="9225" max="9225" width="7.140625" style="264" bestFit="1" customWidth="1"/>
    <col min="9226" max="9472" width="9.140625" style="264"/>
    <col min="9473" max="9473" width="32.42578125" style="264" customWidth="1"/>
    <col min="9474" max="9477" width="9.42578125" style="264" bestFit="1" customWidth="1"/>
    <col min="9478" max="9478" width="8.42578125" style="264" bestFit="1" customWidth="1"/>
    <col min="9479" max="9479" width="7.140625" style="264" bestFit="1" customWidth="1"/>
    <col min="9480" max="9480" width="8.85546875" style="264" customWidth="1"/>
    <col min="9481" max="9481" width="7.140625" style="264" bestFit="1" customWidth="1"/>
    <col min="9482" max="9728" width="9.140625" style="264"/>
    <col min="9729" max="9729" width="32.42578125" style="264" customWidth="1"/>
    <col min="9730" max="9733" width="9.42578125" style="264" bestFit="1" customWidth="1"/>
    <col min="9734" max="9734" width="8.42578125" style="264" bestFit="1" customWidth="1"/>
    <col min="9735" max="9735" width="7.140625" style="264" bestFit="1" customWidth="1"/>
    <col min="9736" max="9736" width="8.85546875" style="264" customWidth="1"/>
    <col min="9737" max="9737" width="7.140625" style="264" bestFit="1" customWidth="1"/>
    <col min="9738" max="9984" width="9.140625" style="264"/>
    <col min="9985" max="9985" width="32.42578125" style="264" customWidth="1"/>
    <col min="9986" max="9989" width="9.42578125" style="264" bestFit="1" customWidth="1"/>
    <col min="9990" max="9990" width="8.42578125" style="264" bestFit="1" customWidth="1"/>
    <col min="9991" max="9991" width="7.140625" style="264" bestFit="1" customWidth="1"/>
    <col min="9992" max="9992" width="8.85546875" style="264" customWidth="1"/>
    <col min="9993" max="9993" width="7.140625" style="264" bestFit="1" customWidth="1"/>
    <col min="9994" max="10240" width="9.140625" style="264"/>
    <col min="10241" max="10241" width="32.42578125" style="264" customWidth="1"/>
    <col min="10242" max="10245" width="9.42578125" style="264" bestFit="1" customWidth="1"/>
    <col min="10246" max="10246" width="8.42578125" style="264" bestFit="1" customWidth="1"/>
    <col min="10247" max="10247" width="7.140625" style="264" bestFit="1" customWidth="1"/>
    <col min="10248" max="10248" width="8.85546875" style="264" customWidth="1"/>
    <col min="10249" max="10249" width="7.140625" style="264" bestFit="1" customWidth="1"/>
    <col min="10250" max="10496" width="9.140625" style="264"/>
    <col min="10497" max="10497" width="32.42578125" style="264" customWidth="1"/>
    <col min="10498" max="10501" width="9.42578125" style="264" bestFit="1" customWidth="1"/>
    <col min="10502" max="10502" width="8.42578125" style="264" bestFit="1" customWidth="1"/>
    <col min="10503" max="10503" width="7.140625" style="264" bestFit="1" customWidth="1"/>
    <col min="10504" max="10504" width="8.85546875" style="264" customWidth="1"/>
    <col min="10505" max="10505" width="7.140625" style="264" bestFit="1" customWidth="1"/>
    <col min="10506" max="10752" width="9.140625" style="264"/>
    <col min="10753" max="10753" width="32.42578125" style="264" customWidth="1"/>
    <col min="10754" max="10757" width="9.42578125" style="264" bestFit="1" customWidth="1"/>
    <col min="10758" max="10758" width="8.42578125" style="264" bestFit="1" customWidth="1"/>
    <col min="10759" max="10759" width="7.140625" style="264" bestFit="1" customWidth="1"/>
    <col min="10760" max="10760" width="8.85546875" style="264" customWidth="1"/>
    <col min="10761" max="10761" width="7.140625" style="264" bestFit="1" customWidth="1"/>
    <col min="10762" max="11008" width="9.140625" style="264"/>
    <col min="11009" max="11009" width="32.42578125" style="264" customWidth="1"/>
    <col min="11010" max="11013" width="9.42578125" style="264" bestFit="1" customWidth="1"/>
    <col min="11014" max="11014" width="8.42578125" style="264" bestFit="1" customWidth="1"/>
    <col min="11015" max="11015" width="7.140625" style="264" bestFit="1" customWidth="1"/>
    <col min="11016" max="11016" width="8.85546875" style="264" customWidth="1"/>
    <col min="11017" max="11017" width="7.140625" style="264" bestFit="1" customWidth="1"/>
    <col min="11018" max="11264" width="9.140625" style="264"/>
    <col min="11265" max="11265" width="32.42578125" style="264" customWidth="1"/>
    <col min="11266" max="11269" width="9.42578125" style="264" bestFit="1" customWidth="1"/>
    <col min="11270" max="11270" width="8.42578125" style="264" bestFit="1" customWidth="1"/>
    <col min="11271" max="11271" width="7.140625" style="264" bestFit="1" customWidth="1"/>
    <col min="11272" max="11272" width="8.85546875" style="264" customWidth="1"/>
    <col min="11273" max="11273" width="7.140625" style="264" bestFit="1" customWidth="1"/>
    <col min="11274" max="11520" width="9.140625" style="264"/>
    <col min="11521" max="11521" width="32.42578125" style="264" customWidth="1"/>
    <col min="11522" max="11525" width="9.42578125" style="264" bestFit="1" customWidth="1"/>
    <col min="11526" max="11526" width="8.42578125" style="264" bestFit="1" customWidth="1"/>
    <col min="11527" max="11527" width="7.140625" style="264" bestFit="1" customWidth="1"/>
    <col min="11528" max="11528" width="8.85546875" style="264" customWidth="1"/>
    <col min="11529" max="11529" width="7.140625" style="264" bestFit="1" customWidth="1"/>
    <col min="11530" max="11776" width="9.140625" style="264"/>
    <col min="11777" max="11777" width="32.42578125" style="264" customWidth="1"/>
    <col min="11778" max="11781" width="9.42578125" style="264" bestFit="1" customWidth="1"/>
    <col min="11782" max="11782" width="8.42578125" style="264" bestFit="1" customWidth="1"/>
    <col min="11783" max="11783" width="7.140625" style="264" bestFit="1" customWidth="1"/>
    <col min="11784" max="11784" width="8.85546875" style="264" customWidth="1"/>
    <col min="11785" max="11785" width="7.140625" style="264" bestFit="1" customWidth="1"/>
    <col min="11786" max="12032" width="9.140625" style="264"/>
    <col min="12033" max="12033" width="32.42578125" style="264" customWidth="1"/>
    <col min="12034" max="12037" width="9.42578125" style="264" bestFit="1" customWidth="1"/>
    <col min="12038" max="12038" width="8.42578125" style="264" bestFit="1" customWidth="1"/>
    <col min="12039" max="12039" width="7.140625" style="264" bestFit="1" customWidth="1"/>
    <col min="12040" max="12040" width="8.85546875" style="264" customWidth="1"/>
    <col min="12041" max="12041" width="7.140625" style="264" bestFit="1" customWidth="1"/>
    <col min="12042" max="12288" width="9.140625" style="264"/>
    <col min="12289" max="12289" width="32.42578125" style="264" customWidth="1"/>
    <col min="12290" max="12293" width="9.42578125" style="264" bestFit="1" customWidth="1"/>
    <col min="12294" max="12294" width="8.42578125" style="264" bestFit="1" customWidth="1"/>
    <col min="12295" max="12295" width="7.140625" style="264" bestFit="1" customWidth="1"/>
    <col min="12296" max="12296" width="8.85546875" style="264" customWidth="1"/>
    <col min="12297" max="12297" width="7.140625" style="264" bestFit="1" customWidth="1"/>
    <col min="12298" max="12544" width="9.140625" style="264"/>
    <col min="12545" max="12545" width="32.42578125" style="264" customWidth="1"/>
    <col min="12546" max="12549" width="9.42578125" style="264" bestFit="1" customWidth="1"/>
    <col min="12550" max="12550" width="8.42578125" style="264" bestFit="1" customWidth="1"/>
    <col min="12551" max="12551" width="7.140625" style="264" bestFit="1" customWidth="1"/>
    <col min="12552" max="12552" width="8.85546875" style="264" customWidth="1"/>
    <col min="12553" max="12553" width="7.140625" style="264" bestFit="1" customWidth="1"/>
    <col min="12554" max="12800" width="9.140625" style="264"/>
    <col min="12801" max="12801" width="32.42578125" style="264" customWidth="1"/>
    <col min="12802" max="12805" width="9.42578125" style="264" bestFit="1" customWidth="1"/>
    <col min="12806" max="12806" width="8.42578125" style="264" bestFit="1" customWidth="1"/>
    <col min="12807" max="12807" width="7.140625" style="264" bestFit="1" customWidth="1"/>
    <col min="12808" max="12808" width="8.85546875" style="264" customWidth="1"/>
    <col min="12809" max="12809" width="7.140625" style="264" bestFit="1" customWidth="1"/>
    <col min="12810" max="13056" width="9.140625" style="264"/>
    <col min="13057" max="13057" width="32.42578125" style="264" customWidth="1"/>
    <col min="13058" max="13061" width="9.42578125" style="264" bestFit="1" customWidth="1"/>
    <col min="13062" max="13062" width="8.42578125" style="264" bestFit="1" customWidth="1"/>
    <col min="13063" max="13063" width="7.140625" style="264" bestFit="1" customWidth="1"/>
    <col min="13064" max="13064" width="8.85546875" style="264" customWidth="1"/>
    <col min="13065" max="13065" width="7.140625" style="264" bestFit="1" customWidth="1"/>
    <col min="13066" max="13312" width="9.140625" style="264"/>
    <col min="13313" max="13313" width="32.42578125" style="264" customWidth="1"/>
    <col min="13314" max="13317" width="9.42578125" style="264" bestFit="1" customWidth="1"/>
    <col min="13318" max="13318" width="8.42578125" style="264" bestFit="1" customWidth="1"/>
    <col min="13319" max="13319" width="7.140625" style="264" bestFit="1" customWidth="1"/>
    <col min="13320" max="13320" width="8.85546875" style="264" customWidth="1"/>
    <col min="13321" max="13321" width="7.140625" style="264" bestFit="1" customWidth="1"/>
    <col min="13322" max="13568" width="9.140625" style="264"/>
    <col min="13569" max="13569" width="32.42578125" style="264" customWidth="1"/>
    <col min="13570" max="13573" width="9.42578125" style="264" bestFit="1" customWidth="1"/>
    <col min="13574" max="13574" width="8.42578125" style="264" bestFit="1" customWidth="1"/>
    <col min="13575" max="13575" width="7.140625" style="264" bestFit="1" customWidth="1"/>
    <col min="13576" max="13576" width="8.85546875" style="264" customWidth="1"/>
    <col min="13577" max="13577" width="7.140625" style="264" bestFit="1" customWidth="1"/>
    <col min="13578" max="13824" width="9.140625" style="264"/>
    <col min="13825" max="13825" width="32.42578125" style="264" customWidth="1"/>
    <col min="13826" max="13829" width="9.42578125" style="264" bestFit="1" customWidth="1"/>
    <col min="13830" max="13830" width="8.42578125" style="264" bestFit="1" customWidth="1"/>
    <col min="13831" max="13831" width="7.140625" style="264" bestFit="1" customWidth="1"/>
    <col min="13832" max="13832" width="8.85546875" style="264" customWidth="1"/>
    <col min="13833" max="13833" width="7.140625" style="264" bestFit="1" customWidth="1"/>
    <col min="13834" max="14080" width="9.140625" style="264"/>
    <col min="14081" max="14081" width="32.42578125" style="264" customWidth="1"/>
    <col min="14082" max="14085" width="9.42578125" style="264" bestFit="1" customWidth="1"/>
    <col min="14086" max="14086" width="8.42578125" style="264" bestFit="1" customWidth="1"/>
    <col min="14087" max="14087" width="7.140625" style="264" bestFit="1" customWidth="1"/>
    <col min="14088" max="14088" width="8.85546875" style="264" customWidth="1"/>
    <col min="14089" max="14089" width="7.140625" style="264" bestFit="1" customWidth="1"/>
    <col min="14090" max="14336" width="9.140625" style="264"/>
    <col min="14337" max="14337" width="32.42578125" style="264" customWidth="1"/>
    <col min="14338" max="14341" width="9.42578125" style="264" bestFit="1" customWidth="1"/>
    <col min="14342" max="14342" width="8.42578125" style="264" bestFit="1" customWidth="1"/>
    <col min="14343" max="14343" width="7.140625" style="264" bestFit="1" customWidth="1"/>
    <col min="14344" max="14344" width="8.85546875" style="264" customWidth="1"/>
    <col min="14345" max="14345" width="7.140625" style="264" bestFit="1" customWidth="1"/>
    <col min="14346" max="14592" width="9.140625" style="264"/>
    <col min="14593" max="14593" width="32.42578125" style="264" customWidth="1"/>
    <col min="14594" max="14597" width="9.42578125" style="264" bestFit="1" customWidth="1"/>
    <col min="14598" max="14598" width="8.42578125" style="264" bestFit="1" customWidth="1"/>
    <col min="14599" max="14599" width="7.140625" style="264" bestFit="1" customWidth="1"/>
    <col min="14600" max="14600" width="8.85546875" style="264" customWidth="1"/>
    <col min="14601" max="14601" width="7.140625" style="264" bestFit="1" customWidth="1"/>
    <col min="14602" max="14848" width="9.140625" style="264"/>
    <col min="14849" max="14849" width="32.42578125" style="264" customWidth="1"/>
    <col min="14850" max="14853" width="9.42578125" style="264" bestFit="1" customWidth="1"/>
    <col min="14854" max="14854" width="8.42578125" style="264" bestFit="1" customWidth="1"/>
    <col min="14855" max="14855" width="7.140625" style="264" bestFit="1" customWidth="1"/>
    <col min="14856" max="14856" width="8.85546875" style="264" customWidth="1"/>
    <col min="14857" max="14857" width="7.140625" style="264" bestFit="1" customWidth="1"/>
    <col min="14858" max="15104" width="9.140625" style="264"/>
    <col min="15105" max="15105" width="32.42578125" style="264" customWidth="1"/>
    <col min="15106" max="15109" width="9.42578125" style="264" bestFit="1" customWidth="1"/>
    <col min="15110" max="15110" width="8.42578125" style="264" bestFit="1" customWidth="1"/>
    <col min="15111" max="15111" width="7.140625" style="264" bestFit="1" customWidth="1"/>
    <col min="15112" max="15112" width="8.85546875" style="264" customWidth="1"/>
    <col min="15113" max="15113" width="7.140625" style="264" bestFit="1" customWidth="1"/>
    <col min="15114" max="15360" width="9.140625" style="264"/>
    <col min="15361" max="15361" width="32.42578125" style="264" customWidth="1"/>
    <col min="15362" max="15365" width="9.42578125" style="264" bestFit="1" customWidth="1"/>
    <col min="15366" max="15366" width="8.42578125" style="264" bestFit="1" customWidth="1"/>
    <col min="15367" max="15367" width="7.140625" style="264" bestFit="1" customWidth="1"/>
    <col min="15368" max="15368" width="8.85546875" style="264" customWidth="1"/>
    <col min="15369" max="15369" width="7.140625" style="264" bestFit="1" customWidth="1"/>
    <col min="15370" max="15616" width="9.140625" style="264"/>
    <col min="15617" max="15617" width="32.42578125" style="264" customWidth="1"/>
    <col min="15618" max="15621" width="9.42578125" style="264" bestFit="1" customWidth="1"/>
    <col min="15622" max="15622" width="8.42578125" style="264" bestFit="1" customWidth="1"/>
    <col min="15623" max="15623" width="7.140625" style="264" bestFit="1" customWidth="1"/>
    <col min="15624" max="15624" width="8.85546875" style="264" customWidth="1"/>
    <col min="15625" max="15625" width="7.140625" style="264" bestFit="1" customWidth="1"/>
    <col min="15626" max="15872" width="9.140625" style="264"/>
    <col min="15873" max="15873" width="32.42578125" style="264" customWidth="1"/>
    <col min="15874" max="15877" width="9.42578125" style="264" bestFit="1" customWidth="1"/>
    <col min="15878" max="15878" width="8.42578125" style="264" bestFit="1" customWidth="1"/>
    <col min="15879" max="15879" width="7.140625" style="264" bestFit="1" customWidth="1"/>
    <col min="15880" max="15880" width="8.85546875" style="264" customWidth="1"/>
    <col min="15881" max="15881" width="7.140625" style="264" bestFit="1" customWidth="1"/>
    <col min="15882" max="16128" width="9.140625" style="264"/>
    <col min="16129" max="16129" width="32.42578125" style="264" customWidth="1"/>
    <col min="16130" max="16133" width="9.42578125" style="264" bestFit="1" customWidth="1"/>
    <col min="16134" max="16134" width="8.42578125" style="264" bestFit="1" customWidth="1"/>
    <col min="16135" max="16135" width="7.140625" style="264" bestFit="1" customWidth="1"/>
    <col min="16136" max="16136" width="8.85546875" style="264" customWidth="1"/>
    <col min="16137" max="16137" width="7.140625" style="264" bestFit="1" customWidth="1"/>
    <col min="16138" max="16384" width="9.140625" style="264"/>
  </cols>
  <sheetData>
    <row r="1" spans="1:13">
      <c r="A1" s="1752" t="s">
        <v>394</v>
      </c>
      <c r="B1" s="1752"/>
      <c r="C1" s="1752"/>
      <c r="D1" s="1752"/>
      <c r="E1" s="1752"/>
      <c r="F1" s="1752"/>
      <c r="G1" s="1752"/>
      <c r="H1" s="1752"/>
      <c r="I1" s="1752"/>
    </row>
    <row r="2" spans="1:13" ht="15.75">
      <c r="A2" s="1753" t="s">
        <v>102</v>
      </c>
      <c r="B2" s="1753"/>
      <c r="C2" s="1753"/>
      <c r="D2" s="1753"/>
      <c r="E2" s="1753"/>
      <c r="F2" s="1753"/>
      <c r="G2" s="1753"/>
      <c r="H2" s="1753"/>
      <c r="I2" s="1753"/>
    </row>
    <row r="3" spans="1:13" ht="13.5" thickBot="1">
      <c r="H3" s="1754" t="s">
        <v>43</v>
      </c>
      <c r="I3" s="1755"/>
    </row>
    <row r="4" spans="1:13" ht="13.5" customHeight="1" thickTop="1">
      <c r="A4" s="317"/>
      <c r="B4" s="318">
        <v>2015</v>
      </c>
      <c r="C4" s="319">
        <v>2016</v>
      </c>
      <c r="D4" s="200">
        <v>2016</v>
      </c>
      <c r="E4" s="200">
        <v>2017</v>
      </c>
      <c r="F4" s="1756" t="s">
        <v>270</v>
      </c>
      <c r="G4" s="1757"/>
      <c r="H4" s="1757"/>
      <c r="I4" s="1758"/>
    </row>
    <row r="5" spans="1:13">
      <c r="A5" s="320" t="s">
        <v>311</v>
      </c>
      <c r="B5" s="321" t="s">
        <v>272</v>
      </c>
      <c r="C5" s="321" t="s">
        <v>273</v>
      </c>
      <c r="D5" s="203" t="s">
        <v>274</v>
      </c>
      <c r="E5" s="203" t="s">
        <v>524</v>
      </c>
      <c r="F5" s="1759" t="s">
        <v>6</v>
      </c>
      <c r="G5" s="1760"/>
      <c r="H5" s="1759" t="s">
        <v>121</v>
      </c>
      <c r="I5" s="1761"/>
    </row>
    <row r="6" spans="1:13" s="328" customFormat="1">
      <c r="A6" s="322"/>
      <c r="B6" s="323"/>
      <c r="C6" s="324"/>
      <c r="D6" s="323"/>
      <c r="E6" s="324"/>
      <c r="F6" s="325" t="s">
        <v>3</v>
      </c>
      <c r="G6" s="326" t="s">
        <v>275</v>
      </c>
      <c r="H6" s="325" t="s">
        <v>3</v>
      </c>
      <c r="I6" s="327" t="s">
        <v>275</v>
      </c>
      <c r="K6" s="329"/>
      <c r="L6" s="329"/>
      <c r="M6" s="329"/>
    </row>
    <row r="7" spans="1:13">
      <c r="A7" s="330" t="s">
        <v>395</v>
      </c>
      <c r="B7" s="331">
        <v>94395.612265071599</v>
      </c>
      <c r="C7" s="331">
        <v>106130.699112111</v>
      </c>
      <c r="D7" s="331">
        <v>109383.430681777</v>
      </c>
      <c r="E7" s="331">
        <v>102014.037697005</v>
      </c>
      <c r="F7" s="331">
        <v>11735.086847039405</v>
      </c>
      <c r="G7" s="331">
        <v>12.431813900508635</v>
      </c>
      <c r="H7" s="331">
        <v>-7369.3929847719992</v>
      </c>
      <c r="I7" s="332">
        <v>-6.7372114211807412</v>
      </c>
      <c r="K7" s="333"/>
      <c r="L7" s="334"/>
      <c r="M7" s="334"/>
    </row>
    <row r="8" spans="1:13">
      <c r="A8" s="335" t="s">
        <v>396</v>
      </c>
      <c r="B8" s="331">
        <v>2146.8497116499998</v>
      </c>
      <c r="C8" s="331">
        <v>1407.8562217967301</v>
      </c>
      <c r="D8" s="331">
        <v>1365.8296008016096</v>
      </c>
      <c r="E8" s="331">
        <v>2437.819117865005</v>
      </c>
      <c r="F8" s="331">
        <v>-738.99348985326969</v>
      </c>
      <c r="G8" s="331">
        <v>-34.422227408051917</v>
      </c>
      <c r="H8" s="331">
        <v>1071.9895170633954</v>
      </c>
      <c r="I8" s="332">
        <v>78.486329219563075</v>
      </c>
      <c r="K8" s="333"/>
      <c r="L8" s="334"/>
      <c r="M8" s="334"/>
    </row>
    <row r="9" spans="1:13">
      <c r="A9" s="330" t="s">
        <v>397</v>
      </c>
      <c r="B9" s="336">
        <v>251425.78589190802</v>
      </c>
      <c r="C9" s="336">
        <v>292600.4818234666</v>
      </c>
      <c r="D9" s="336">
        <v>327757.41280424339</v>
      </c>
      <c r="E9" s="336">
        <v>327890.47658266482</v>
      </c>
      <c r="F9" s="336">
        <v>41174.695931558585</v>
      </c>
      <c r="G9" s="336">
        <v>16.3764809506294</v>
      </c>
      <c r="H9" s="336">
        <v>133.06377842143411</v>
      </c>
      <c r="I9" s="337">
        <v>4.0598251396653497E-2</v>
      </c>
      <c r="K9" s="333"/>
      <c r="L9" s="334"/>
      <c r="M9" s="334"/>
    </row>
    <row r="10" spans="1:13">
      <c r="A10" s="338" t="s">
        <v>398</v>
      </c>
      <c r="B10" s="339">
        <v>78180.470709726011</v>
      </c>
      <c r="C10" s="339">
        <v>90818.167755707327</v>
      </c>
      <c r="D10" s="339">
        <v>101505.83048099346</v>
      </c>
      <c r="E10" s="339">
        <v>124907.18703859416</v>
      </c>
      <c r="F10" s="339">
        <v>12637.697045981316</v>
      </c>
      <c r="G10" s="339">
        <v>16.1647748232464</v>
      </c>
      <c r="H10" s="339">
        <v>23401.356557600695</v>
      </c>
      <c r="I10" s="340">
        <v>23.054199395947506</v>
      </c>
      <c r="K10" s="333"/>
      <c r="L10" s="334"/>
      <c r="M10" s="334"/>
    </row>
    <row r="11" spans="1:13">
      <c r="A11" s="338" t="s">
        <v>399</v>
      </c>
      <c r="B11" s="339">
        <v>39627.099338459993</v>
      </c>
      <c r="C11" s="339">
        <v>44732.627158280222</v>
      </c>
      <c r="D11" s="339">
        <v>54917.680429262487</v>
      </c>
      <c r="E11" s="339">
        <v>47648.644562322836</v>
      </c>
      <c r="F11" s="339">
        <v>5105.5278198202286</v>
      </c>
      <c r="G11" s="339">
        <v>12.88393020193903</v>
      </c>
      <c r="H11" s="339">
        <v>-7269.0358669396519</v>
      </c>
      <c r="I11" s="340">
        <v>-13.236239786752535</v>
      </c>
      <c r="K11" s="333"/>
      <c r="L11" s="334"/>
      <c r="M11" s="334"/>
    </row>
    <row r="12" spans="1:13">
      <c r="A12" s="338" t="s">
        <v>400</v>
      </c>
      <c r="B12" s="339">
        <v>39796.556758320003</v>
      </c>
      <c r="C12" s="339">
        <v>47806.790632531309</v>
      </c>
      <c r="D12" s="339">
        <v>48784.743056128988</v>
      </c>
      <c r="E12" s="339">
        <v>51950.620254264853</v>
      </c>
      <c r="F12" s="339">
        <v>8010.2338742113061</v>
      </c>
      <c r="G12" s="339">
        <v>20.127957106582244</v>
      </c>
      <c r="H12" s="339">
        <v>3165.8771981358659</v>
      </c>
      <c r="I12" s="340">
        <v>6.4894821614482732</v>
      </c>
      <c r="K12" s="333"/>
      <c r="L12" s="334"/>
      <c r="M12" s="334"/>
    </row>
    <row r="13" spans="1:13">
      <c r="A13" s="338" t="s">
        <v>401</v>
      </c>
      <c r="B13" s="339">
        <v>93821.659085401989</v>
      </c>
      <c r="C13" s="339">
        <v>109242.89627694771</v>
      </c>
      <c r="D13" s="339">
        <v>122549.15883785849</v>
      </c>
      <c r="E13" s="339">
        <v>103384.024727483</v>
      </c>
      <c r="F13" s="339">
        <v>15421.237191545719</v>
      </c>
      <c r="G13" s="339">
        <v>16.436756013351246</v>
      </c>
      <c r="H13" s="339">
        <v>-19165.134110375482</v>
      </c>
      <c r="I13" s="340">
        <v>-15.638731666638659</v>
      </c>
      <c r="K13" s="333"/>
      <c r="L13" s="334"/>
      <c r="M13" s="334"/>
    </row>
    <row r="14" spans="1:13">
      <c r="A14" s="330" t="s">
        <v>402</v>
      </c>
      <c r="B14" s="336">
        <v>148608.08064222999</v>
      </c>
      <c r="C14" s="336">
        <v>173081.33309392707</v>
      </c>
      <c r="D14" s="336">
        <v>178604.28415670892</v>
      </c>
      <c r="E14" s="336">
        <v>214103.11935475131</v>
      </c>
      <c r="F14" s="336">
        <v>24473.252451697073</v>
      </c>
      <c r="G14" s="336">
        <v>16.468318779121962</v>
      </c>
      <c r="H14" s="336">
        <v>35498.83519804239</v>
      </c>
      <c r="I14" s="337">
        <v>19.875690757168744</v>
      </c>
      <c r="K14" s="333"/>
      <c r="L14" s="334"/>
      <c r="M14" s="334"/>
    </row>
    <row r="15" spans="1:13">
      <c r="A15" s="330" t="s">
        <v>403</v>
      </c>
      <c r="B15" s="336">
        <v>139723.04552504799</v>
      </c>
      <c r="C15" s="336">
        <v>136203.93520384902</v>
      </c>
      <c r="D15" s="336">
        <v>164562.68361404361</v>
      </c>
      <c r="E15" s="336">
        <v>180782.45176304015</v>
      </c>
      <c r="F15" s="336">
        <v>-3519.1103211989684</v>
      </c>
      <c r="G15" s="336">
        <v>-2.518632705131024</v>
      </c>
      <c r="H15" s="336">
        <v>16219.768148996547</v>
      </c>
      <c r="I15" s="337">
        <v>9.8562856370509326</v>
      </c>
      <c r="K15" s="333"/>
      <c r="L15" s="334"/>
      <c r="M15" s="334"/>
    </row>
    <row r="16" spans="1:13">
      <c r="A16" s="330" t="s">
        <v>404</v>
      </c>
      <c r="B16" s="336">
        <v>84073.627521558476</v>
      </c>
      <c r="C16" s="336">
        <v>77423.359187048642</v>
      </c>
      <c r="D16" s="336">
        <v>92254.712405093713</v>
      </c>
      <c r="E16" s="336">
        <v>75473.776401033931</v>
      </c>
      <c r="F16" s="336">
        <v>-6650.2683345098339</v>
      </c>
      <c r="G16" s="336">
        <v>-7.9100528079444965</v>
      </c>
      <c r="H16" s="336">
        <v>-16780.936004059782</v>
      </c>
      <c r="I16" s="337">
        <v>-18.1897873469857</v>
      </c>
      <c r="K16" s="333"/>
      <c r="L16" s="334"/>
      <c r="M16" s="334"/>
    </row>
    <row r="17" spans="1:13">
      <c r="A17" s="330" t="s">
        <v>405</v>
      </c>
      <c r="B17" s="336">
        <v>71957.191405735677</v>
      </c>
      <c r="C17" s="336">
        <v>80898.567036009365</v>
      </c>
      <c r="D17" s="336">
        <v>78096.0350711637</v>
      </c>
      <c r="E17" s="336">
        <v>77442.766672793383</v>
      </c>
      <c r="F17" s="336">
        <v>8941.3756302736874</v>
      </c>
      <c r="G17" s="336">
        <v>12.425965293527248</v>
      </c>
      <c r="H17" s="336">
        <v>-653.2683983703173</v>
      </c>
      <c r="I17" s="337">
        <v>-0.8364936808572131</v>
      </c>
      <c r="K17" s="333"/>
      <c r="L17" s="334"/>
      <c r="M17" s="334"/>
    </row>
    <row r="18" spans="1:13">
      <c r="A18" s="330" t="s">
        <v>406</v>
      </c>
      <c r="B18" s="336">
        <v>924921.46486610314</v>
      </c>
      <c r="C18" s="336">
        <v>1035761.1556492853</v>
      </c>
      <c r="D18" s="336">
        <v>1097554.9779782174</v>
      </c>
      <c r="E18" s="336">
        <v>1237783.3319286515</v>
      </c>
      <c r="F18" s="336">
        <v>110839.69078318216</v>
      </c>
      <c r="G18" s="336">
        <v>11.983686722983332</v>
      </c>
      <c r="H18" s="336">
        <v>140228.35395043413</v>
      </c>
      <c r="I18" s="337">
        <v>12.776430954624779</v>
      </c>
      <c r="K18" s="333"/>
      <c r="L18" s="334"/>
      <c r="M18" s="334"/>
    </row>
    <row r="19" spans="1:13">
      <c r="A19" s="330" t="s">
        <v>407</v>
      </c>
      <c r="B19" s="336">
        <v>55651.786633322699</v>
      </c>
      <c r="C19" s="336">
        <v>63759.394876422099</v>
      </c>
      <c r="D19" s="336">
        <v>59491.549503501599</v>
      </c>
      <c r="E19" s="336">
        <v>60935.8014178175</v>
      </c>
      <c r="F19" s="336">
        <v>8107.6082430993993</v>
      </c>
      <c r="G19" s="336">
        <v>14.568459942748351</v>
      </c>
      <c r="H19" s="336">
        <v>1444.2519143159006</v>
      </c>
      <c r="I19" s="337">
        <v>2.4276589303341205</v>
      </c>
      <c r="K19" s="333"/>
      <c r="L19" s="334"/>
      <c r="M19" s="334"/>
    </row>
    <row r="20" spans="1:13" ht="13.5" thickBot="1">
      <c r="A20" s="341" t="s">
        <v>408</v>
      </c>
      <c r="B20" s="342">
        <v>1772903.4444626276</v>
      </c>
      <c r="C20" s="342">
        <v>1967266.7822039158</v>
      </c>
      <c r="D20" s="342">
        <v>2109070.9158155508</v>
      </c>
      <c r="E20" s="342">
        <v>2278863.5809356226</v>
      </c>
      <c r="F20" s="342">
        <v>194363.33774128812</v>
      </c>
      <c r="G20" s="342">
        <v>10.962996227930519</v>
      </c>
      <c r="H20" s="342">
        <v>169792.66512007173</v>
      </c>
      <c r="I20" s="343">
        <v>8.0505906106251093</v>
      </c>
      <c r="K20" s="344"/>
      <c r="L20" s="334"/>
      <c r="M20" s="334"/>
    </row>
    <row r="21" spans="1:13" ht="13.5" hidden="1" thickTop="1">
      <c r="A21" s="345" t="s">
        <v>409</v>
      </c>
      <c r="B21" s="346"/>
      <c r="C21" s="346"/>
      <c r="D21" s="346"/>
      <c r="E21" s="346"/>
      <c r="F21" s="346"/>
      <c r="G21" s="347"/>
      <c r="H21" s="346"/>
      <c r="I21" s="348"/>
      <c r="K21" s="334"/>
      <c r="L21" s="334"/>
      <c r="M21" s="334"/>
    </row>
    <row r="22" spans="1:13" ht="13.5" hidden="1" thickTop="1">
      <c r="A22" s="349" t="s">
        <v>410</v>
      </c>
      <c r="B22" s="346"/>
      <c r="C22" s="346"/>
      <c r="D22" s="346"/>
      <c r="E22" s="346"/>
      <c r="F22" s="346"/>
      <c r="G22" s="347"/>
      <c r="H22" s="346"/>
      <c r="I22" s="348"/>
      <c r="K22" s="334"/>
      <c r="L22" s="334"/>
      <c r="M22" s="334"/>
    </row>
    <row r="23" spans="1:13" ht="13.5" hidden="1" thickTop="1">
      <c r="A23" s="350" t="s">
        <v>411</v>
      </c>
      <c r="I23" s="348"/>
      <c r="K23" s="334"/>
      <c r="L23" s="334"/>
      <c r="M23" s="334"/>
    </row>
    <row r="24" spans="1:13" ht="13.5" hidden="1" thickTop="1">
      <c r="A24" s="264" t="s">
        <v>412</v>
      </c>
      <c r="I24" s="348"/>
      <c r="K24" s="334"/>
      <c r="L24" s="334"/>
      <c r="M24" s="334"/>
    </row>
    <row r="25" spans="1:13" ht="13.5" hidden="1" thickTop="1">
      <c r="A25" s="350" t="s">
        <v>413</v>
      </c>
      <c r="I25" s="348"/>
      <c r="K25" s="334"/>
      <c r="L25" s="334"/>
      <c r="M25" s="334"/>
    </row>
    <row r="26" spans="1:13" ht="13.5" hidden="1" thickTop="1">
      <c r="A26" s="264" t="s">
        <v>414</v>
      </c>
      <c r="I26" s="348"/>
      <c r="K26" s="334"/>
      <c r="L26" s="334"/>
      <c r="M26" s="334"/>
    </row>
    <row r="27" spans="1:13" ht="13.5" hidden="1" thickTop="1">
      <c r="I27" s="348"/>
      <c r="K27" s="334"/>
      <c r="L27" s="334"/>
      <c r="M27" s="334"/>
    </row>
    <row r="28" spans="1:13" s="351" customFormat="1" ht="13.5" thickTop="1">
      <c r="A28" s="253" t="s">
        <v>305</v>
      </c>
      <c r="E28" s="264"/>
      <c r="G28" s="352"/>
      <c r="I28" s="353"/>
      <c r="K28" s="354"/>
      <c r="L28" s="354"/>
      <c r="M28" s="354"/>
    </row>
    <row r="29" spans="1:13">
      <c r="A29" s="264" t="s">
        <v>415</v>
      </c>
      <c r="I29" s="348"/>
      <c r="K29" s="334"/>
      <c r="L29" s="334"/>
      <c r="M29" s="334"/>
    </row>
    <row r="30" spans="1:13">
      <c r="I30" s="348"/>
      <c r="K30" s="334"/>
      <c r="L30" s="334"/>
      <c r="M30" s="334"/>
    </row>
    <row r="31" spans="1:13">
      <c r="I31" s="348"/>
      <c r="K31" s="334"/>
      <c r="L31" s="334"/>
      <c r="M31" s="334"/>
    </row>
    <row r="32" spans="1:13">
      <c r="I32" s="348"/>
    </row>
    <row r="33" spans="9:9">
      <c r="I33" s="348"/>
    </row>
    <row r="34" spans="9:9">
      <c r="I34" s="348"/>
    </row>
    <row r="35" spans="9:9">
      <c r="I35" s="348"/>
    </row>
    <row r="36" spans="9:9">
      <c r="I36" s="348"/>
    </row>
    <row r="37" spans="9:9">
      <c r="I37" s="348"/>
    </row>
    <row r="38" spans="9:9">
      <c r="I38" s="348"/>
    </row>
    <row r="39" spans="9:9">
      <c r="I39" s="348"/>
    </row>
    <row r="40" spans="9:9">
      <c r="I40" s="348"/>
    </row>
    <row r="41" spans="9:9">
      <c r="I41" s="348"/>
    </row>
    <row r="42" spans="9:9">
      <c r="I42" s="348"/>
    </row>
    <row r="43" spans="9:9">
      <c r="I43" s="348"/>
    </row>
    <row r="44" spans="9:9">
      <c r="I44" s="348"/>
    </row>
    <row r="45" spans="9:9">
      <c r="I45" s="348"/>
    </row>
    <row r="46" spans="9:9">
      <c r="I46" s="348"/>
    </row>
    <row r="47" spans="9:9">
      <c r="I47" s="348"/>
    </row>
    <row r="48" spans="9:9">
      <c r="I48" s="348"/>
    </row>
    <row r="49" spans="9:9">
      <c r="I49" s="348"/>
    </row>
    <row r="50" spans="9:9">
      <c r="I50" s="348"/>
    </row>
    <row r="51" spans="9:9">
      <c r="I51" s="348"/>
    </row>
    <row r="52" spans="9:9">
      <c r="I52" s="348"/>
    </row>
    <row r="53" spans="9:9">
      <c r="I53" s="348"/>
    </row>
    <row r="54" spans="9:9">
      <c r="I54" s="348"/>
    </row>
    <row r="55" spans="9:9">
      <c r="I55" s="348"/>
    </row>
    <row r="56" spans="9:9">
      <c r="I56" s="348"/>
    </row>
    <row r="57" spans="9:9">
      <c r="I57" s="348"/>
    </row>
    <row r="58" spans="9:9">
      <c r="I58" s="348"/>
    </row>
    <row r="59" spans="9:9">
      <c r="I59" s="348"/>
    </row>
    <row r="60" spans="9:9">
      <c r="I60" s="348"/>
    </row>
    <row r="61" spans="9:9">
      <c r="I61" s="348"/>
    </row>
    <row r="62" spans="9:9">
      <c r="I62" s="348"/>
    </row>
    <row r="63" spans="9:9">
      <c r="I63" s="348"/>
    </row>
    <row r="64" spans="9:9">
      <c r="I64" s="348"/>
    </row>
    <row r="65" spans="9:9">
      <c r="I65" s="348"/>
    </row>
    <row r="66" spans="9:9">
      <c r="I66" s="348"/>
    </row>
    <row r="67" spans="9:9">
      <c r="I67" s="348"/>
    </row>
    <row r="68" spans="9:9">
      <c r="I68" s="348"/>
    </row>
    <row r="69" spans="9:9">
      <c r="I69" s="348"/>
    </row>
    <row r="70" spans="9:9">
      <c r="I70" s="348"/>
    </row>
    <row r="71" spans="9:9">
      <c r="I71" s="348"/>
    </row>
    <row r="72" spans="9:9">
      <c r="I72" s="348"/>
    </row>
    <row r="73" spans="9:9">
      <c r="I73" s="348"/>
    </row>
    <row r="74" spans="9:9">
      <c r="I74" s="348"/>
    </row>
    <row r="75" spans="9:9">
      <c r="I75" s="348"/>
    </row>
    <row r="76" spans="9:9">
      <c r="I76" s="348"/>
    </row>
    <row r="77" spans="9:9">
      <c r="I77" s="348"/>
    </row>
    <row r="78" spans="9:9">
      <c r="I78" s="348"/>
    </row>
    <row r="79" spans="9:9">
      <c r="I79" s="348"/>
    </row>
    <row r="80" spans="9:9">
      <c r="I80" s="348"/>
    </row>
    <row r="81" spans="9:9">
      <c r="I81" s="348"/>
    </row>
    <row r="82" spans="9:9">
      <c r="I82" s="348"/>
    </row>
    <row r="83" spans="9:9">
      <c r="I83" s="348"/>
    </row>
    <row r="84" spans="9:9">
      <c r="I84" s="348"/>
    </row>
    <row r="85" spans="9:9">
      <c r="I85" s="348"/>
    </row>
    <row r="86" spans="9:9">
      <c r="I86" s="348"/>
    </row>
    <row r="87" spans="9:9">
      <c r="I87" s="348"/>
    </row>
    <row r="88" spans="9:9">
      <c r="I88" s="348"/>
    </row>
    <row r="89" spans="9:9">
      <c r="I89" s="348"/>
    </row>
    <row r="90" spans="9:9">
      <c r="I90" s="348"/>
    </row>
    <row r="91" spans="9:9">
      <c r="I91" s="348"/>
    </row>
    <row r="92" spans="9:9">
      <c r="I92" s="348"/>
    </row>
    <row r="93" spans="9:9">
      <c r="I93" s="348"/>
    </row>
    <row r="94" spans="9:9">
      <c r="I94" s="348"/>
    </row>
    <row r="95" spans="9:9">
      <c r="I95" s="348"/>
    </row>
    <row r="96" spans="9:9">
      <c r="I96" s="348"/>
    </row>
    <row r="97" spans="9:9">
      <c r="I97" s="348"/>
    </row>
    <row r="98" spans="9:9">
      <c r="I98" s="348"/>
    </row>
    <row r="99" spans="9:9">
      <c r="I99" s="348"/>
    </row>
    <row r="100" spans="9:9">
      <c r="I100" s="348"/>
    </row>
    <row r="101" spans="9:9">
      <c r="I101" s="348"/>
    </row>
    <row r="102" spans="9:9">
      <c r="I102" s="348"/>
    </row>
    <row r="103" spans="9:9">
      <c r="I103" s="348"/>
    </row>
    <row r="104" spans="9:9">
      <c r="I104" s="348"/>
    </row>
    <row r="105" spans="9:9">
      <c r="I105" s="348"/>
    </row>
    <row r="106" spans="9:9">
      <c r="I106" s="348"/>
    </row>
    <row r="107" spans="9:9">
      <c r="I107" s="348"/>
    </row>
    <row r="108" spans="9:9">
      <c r="I108" s="348"/>
    </row>
    <row r="109" spans="9:9">
      <c r="I109" s="348"/>
    </row>
    <row r="110" spans="9:9">
      <c r="I110" s="348"/>
    </row>
    <row r="111" spans="9:9">
      <c r="I111" s="348"/>
    </row>
    <row r="112" spans="9:9">
      <c r="I112" s="348"/>
    </row>
    <row r="113" spans="9:9">
      <c r="I113" s="348"/>
    </row>
    <row r="114" spans="9:9">
      <c r="I114" s="348"/>
    </row>
    <row r="115" spans="9:9">
      <c r="I115" s="348"/>
    </row>
    <row r="116" spans="9:9">
      <c r="I116" s="348"/>
    </row>
    <row r="117" spans="9:9">
      <c r="I117" s="348"/>
    </row>
    <row r="118" spans="9:9">
      <c r="I118" s="348"/>
    </row>
    <row r="119" spans="9:9">
      <c r="I119" s="348"/>
    </row>
    <row r="120" spans="9:9">
      <c r="I120" s="348"/>
    </row>
    <row r="121" spans="9:9">
      <c r="I121" s="348"/>
    </row>
    <row r="122" spans="9:9">
      <c r="I122" s="348"/>
    </row>
    <row r="123" spans="9:9">
      <c r="I123" s="348"/>
    </row>
    <row r="124" spans="9:9">
      <c r="I124" s="348"/>
    </row>
    <row r="125" spans="9:9">
      <c r="I125" s="348"/>
    </row>
    <row r="126" spans="9:9">
      <c r="I126" s="348"/>
    </row>
    <row r="127" spans="9:9">
      <c r="I127" s="348"/>
    </row>
    <row r="128" spans="9:9">
      <c r="I128" s="348"/>
    </row>
    <row r="129" spans="9:9">
      <c r="I129" s="348"/>
    </row>
    <row r="130" spans="9:9">
      <c r="I130" s="348"/>
    </row>
    <row r="131" spans="9:9">
      <c r="I131" s="348"/>
    </row>
    <row r="132" spans="9:9">
      <c r="I132" s="348"/>
    </row>
    <row r="133" spans="9:9">
      <c r="I133" s="348"/>
    </row>
    <row r="134" spans="9:9">
      <c r="I134" s="348"/>
    </row>
    <row r="135" spans="9:9">
      <c r="I135" s="348"/>
    </row>
    <row r="136" spans="9:9">
      <c r="I136" s="348"/>
    </row>
    <row r="137" spans="9:9">
      <c r="I137" s="348"/>
    </row>
    <row r="138" spans="9:9">
      <c r="I138" s="348"/>
    </row>
    <row r="139" spans="9:9">
      <c r="I139" s="348"/>
    </row>
    <row r="140" spans="9:9">
      <c r="I140" s="348"/>
    </row>
    <row r="141" spans="9:9">
      <c r="I141" s="348"/>
    </row>
    <row r="142" spans="9:9">
      <c r="I142" s="348"/>
    </row>
    <row r="143" spans="9:9">
      <c r="I143" s="348"/>
    </row>
    <row r="144" spans="9:9">
      <c r="I144" s="348"/>
    </row>
    <row r="145" spans="9:9">
      <c r="I145" s="348"/>
    </row>
    <row r="146" spans="9:9">
      <c r="I146" s="348"/>
    </row>
    <row r="147" spans="9:9">
      <c r="I147" s="348"/>
    </row>
    <row r="148" spans="9:9">
      <c r="I148" s="348"/>
    </row>
    <row r="149" spans="9:9">
      <c r="I149" s="348"/>
    </row>
    <row r="150" spans="9:9">
      <c r="I150" s="348"/>
    </row>
    <row r="151" spans="9:9">
      <c r="I151" s="348"/>
    </row>
    <row r="152" spans="9:9">
      <c r="I152" s="348"/>
    </row>
    <row r="153" spans="9:9">
      <c r="I153" s="348"/>
    </row>
    <row r="154" spans="9:9">
      <c r="I154" s="348"/>
    </row>
    <row r="155" spans="9:9">
      <c r="I155" s="348"/>
    </row>
    <row r="156" spans="9:9">
      <c r="I156" s="348"/>
    </row>
    <row r="157" spans="9:9">
      <c r="I157" s="348"/>
    </row>
    <row r="158" spans="9:9">
      <c r="I158" s="348"/>
    </row>
    <row r="159" spans="9:9">
      <c r="I159" s="348"/>
    </row>
    <row r="160" spans="9:9">
      <c r="I160" s="348"/>
    </row>
    <row r="161" spans="9:9">
      <c r="I161" s="348"/>
    </row>
    <row r="162" spans="9:9">
      <c r="I162" s="348"/>
    </row>
    <row r="163" spans="9:9">
      <c r="I163" s="348"/>
    </row>
    <row r="164" spans="9:9">
      <c r="I164" s="348"/>
    </row>
    <row r="165" spans="9:9">
      <c r="I165" s="348"/>
    </row>
    <row r="166" spans="9:9">
      <c r="I166" s="348"/>
    </row>
    <row r="167" spans="9:9">
      <c r="I167" s="348"/>
    </row>
    <row r="168" spans="9:9">
      <c r="I168" s="348"/>
    </row>
    <row r="169" spans="9:9">
      <c r="I169" s="348"/>
    </row>
    <row r="170" spans="9:9">
      <c r="I170" s="348"/>
    </row>
    <row r="171" spans="9:9">
      <c r="I171" s="348"/>
    </row>
    <row r="172" spans="9:9">
      <c r="I172" s="348"/>
    </row>
    <row r="173" spans="9:9">
      <c r="I173" s="348"/>
    </row>
    <row r="174" spans="9:9">
      <c r="I174" s="348"/>
    </row>
    <row r="175" spans="9:9">
      <c r="I175" s="348"/>
    </row>
    <row r="176" spans="9:9">
      <c r="I176" s="348"/>
    </row>
    <row r="177" spans="9:9">
      <c r="I177" s="348"/>
    </row>
    <row r="178" spans="9:9">
      <c r="I178" s="348"/>
    </row>
    <row r="179" spans="9:9">
      <c r="I179" s="348"/>
    </row>
    <row r="180" spans="9:9">
      <c r="I180" s="348"/>
    </row>
    <row r="181" spans="9:9">
      <c r="I181" s="348"/>
    </row>
    <row r="182" spans="9:9">
      <c r="I182" s="348"/>
    </row>
    <row r="183" spans="9:9">
      <c r="I183" s="348"/>
    </row>
    <row r="184" spans="9:9">
      <c r="I184" s="348"/>
    </row>
    <row r="185" spans="9:9">
      <c r="I185" s="348"/>
    </row>
    <row r="186" spans="9:9">
      <c r="I186" s="348"/>
    </row>
    <row r="187" spans="9:9">
      <c r="I187" s="348"/>
    </row>
    <row r="188" spans="9:9">
      <c r="I188" s="348"/>
    </row>
    <row r="189" spans="9:9">
      <c r="I189" s="348"/>
    </row>
    <row r="190" spans="9:9">
      <c r="I190" s="348"/>
    </row>
    <row r="191" spans="9:9">
      <c r="I191" s="348"/>
    </row>
    <row r="192" spans="9:9">
      <c r="I192" s="348"/>
    </row>
    <row r="193" spans="9:9">
      <c r="I193" s="348"/>
    </row>
    <row r="194" spans="9:9">
      <c r="I194" s="348"/>
    </row>
    <row r="195" spans="9:9">
      <c r="I195" s="348"/>
    </row>
    <row r="196" spans="9:9">
      <c r="I196" s="348"/>
    </row>
    <row r="197" spans="9:9">
      <c r="I197" s="348"/>
    </row>
    <row r="198" spans="9:9">
      <c r="I198" s="348"/>
    </row>
    <row r="199" spans="9:9">
      <c r="I199" s="348"/>
    </row>
    <row r="200" spans="9:9">
      <c r="I200" s="348"/>
    </row>
    <row r="201" spans="9:9">
      <c r="I201" s="348"/>
    </row>
    <row r="202" spans="9:9">
      <c r="I202" s="348"/>
    </row>
    <row r="203" spans="9:9">
      <c r="I203" s="348"/>
    </row>
    <row r="204" spans="9:9">
      <c r="I204" s="348"/>
    </row>
    <row r="205" spans="9:9">
      <c r="I205" s="348"/>
    </row>
    <row r="206" spans="9:9">
      <c r="I206" s="348"/>
    </row>
    <row r="207" spans="9:9">
      <c r="I207" s="348"/>
    </row>
    <row r="208" spans="9:9">
      <c r="I208" s="348"/>
    </row>
    <row r="209" spans="9:9">
      <c r="I209" s="348"/>
    </row>
    <row r="210" spans="9:9">
      <c r="I210" s="348"/>
    </row>
    <row r="211" spans="9:9">
      <c r="I211" s="348"/>
    </row>
    <row r="212" spans="9:9">
      <c r="I212" s="348"/>
    </row>
    <row r="213" spans="9:9">
      <c r="I213" s="348"/>
    </row>
    <row r="214" spans="9:9">
      <c r="I214" s="348"/>
    </row>
    <row r="215" spans="9:9">
      <c r="I215" s="348"/>
    </row>
    <row r="216" spans="9:9">
      <c r="I216" s="348"/>
    </row>
    <row r="217" spans="9:9">
      <c r="I217" s="348"/>
    </row>
    <row r="218" spans="9:9">
      <c r="I218" s="348"/>
    </row>
    <row r="219" spans="9:9">
      <c r="I219" s="348"/>
    </row>
    <row r="220" spans="9:9">
      <c r="I220" s="348"/>
    </row>
    <row r="221" spans="9:9">
      <c r="I221" s="348"/>
    </row>
    <row r="222" spans="9:9">
      <c r="I222" s="348"/>
    </row>
    <row r="223" spans="9:9">
      <c r="I223" s="348"/>
    </row>
    <row r="224" spans="9:9">
      <c r="I224" s="348"/>
    </row>
    <row r="225" spans="9:9">
      <c r="I225" s="348"/>
    </row>
    <row r="226" spans="9:9">
      <c r="I226" s="348"/>
    </row>
    <row r="227" spans="9:9">
      <c r="I227" s="348"/>
    </row>
    <row r="228" spans="9:9">
      <c r="I228" s="348"/>
    </row>
    <row r="229" spans="9:9">
      <c r="I229" s="348"/>
    </row>
    <row r="230" spans="9:9">
      <c r="I230" s="348"/>
    </row>
    <row r="231" spans="9:9">
      <c r="I231" s="348"/>
    </row>
    <row r="232" spans="9:9">
      <c r="I232" s="348"/>
    </row>
    <row r="233" spans="9:9">
      <c r="I233" s="348"/>
    </row>
    <row r="234" spans="9:9">
      <c r="I234" s="348"/>
    </row>
    <row r="235" spans="9:9">
      <c r="I235" s="348"/>
    </row>
    <row r="236" spans="9:9">
      <c r="I236" s="348"/>
    </row>
    <row r="237" spans="9:9">
      <c r="I237" s="348"/>
    </row>
    <row r="238" spans="9:9">
      <c r="I238" s="348"/>
    </row>
    <row r="239" spans="9:9">
      <c r="I239" s="348"/>
    </row>
    <row r="240" spans="9:9">
      <c r="I240" s="348"/>
    </row>
    <row r="241" spans="9:9">
      <c r="I241" s="348"/>
    </row>
    <row r="242" spans="9:9">
      <c r="I242" s="348"/>
    </row>
    <row r="243" spans="9:9">
      <c r="I243" s="348"/>
    </row>
    <row r="244" spans="9:9">
      <c r="I244" s="348"/>
    </row>
    <row r="245" spans="9:9">
      <c r="I245" s="348"/>
    </row>
    <row r="246" spans="9:9">
      <c r="I246" s="348"/>
    </row>
    <row r="247" spans="9:9">
      <c r="I247" s="348"/>
    </row>
    <row r="248" spans="9:9">
      <c r="I248" s="348"/>
    </row>
    <row r="249" spans="9:9">
      <c r="I249" s="348"/>
    </row>
    <row r="250" spans="9:9">
      <c r="I250" s="348"/>
    </row>
    <row r="251" spans="9:9">
      <c r="I251" s="348"/>
    </row>
    <row r="252" spans="9:9">
      <c r="I252" s="348"/>
    </row>
    <row r="253" spans="9:9">
      <c r="I253" s="348"/>
    </row>
    <row r="254" spans="9:9">
      <c r="I254" s="348"/>
    </row>
    <row r="255" spans="9:9">
      <c r="I255" s="348"/>
    </row>
    <row r="256" spans="9:9">
      <c r="I256" s="348"/>
    </row>
    <row r="257" spans="9:9">
      <c r="I257" s="348"/>
    </row>
    <row r="258" spans="9:9">
      <c r="I258" s="348"/>
    </row>
    <row r="259" spans="9:9">
      <c r="I259" s="348"/>
    </row>
    <row r="260" spans="9:9">
      <c r="I260" s="348"/>
    </row>
    <row r="261" spans="9:9">
      <c r="I261" s="348"/>
    </row>
    <row r="262" spans="9:9">
      <c r="I262" s="348"/>
    </row>
    <row r="263" spans="9:9">
      <c r="I263" s="348"/>
    </row>
    <row r="264" spans="9:9">
      <c r="I264" s="348"/>
    </row>
    <row r="265" spans="9:9">
      <c r="I265" s="348"/>
    </row>
    <row r="266" spans="9:9">
      <c r="I266" s="348"/>
    </row>
    <row r="267" spans="9:9">
      <c r="I267" s="348"/>
    </row>
    <row r="268" spans="9:9">
      <c r="I268" s="348"/>
    </row>
    <row r="269" spans="9:9">
      <c r="I269" s="348"/>
    </row>
    <row r="270" spans="9:9">
      <c r="I270" s="348"/>
    </row>
    <row r="271" spans="9:9">
      <c r="I271" s="348"/>
    </row>
    <row r="272" spans="9:9">
      <c r="I272" s="348"/>
    </row>
    <row r="273" spans="9:9">
      <c r="I273" s="348"/>
    </row>
    <row r="274" spans="9:9">
      <c r="I274" s="348"/>
    </row>
    <row r="275" spans="9:9">
      <c r="I275" s="348"/>
    </row>
    <row r="276" spans="9:9">
      <c r="I276" s="348"/>
    </row>
    <row r="277" spans="9:9">
      <c r="I277" s="348"/>
    </row>
    <row r="278" spans="9:9">
      <c r="I278" s="348"/>
    </row>
    <row r="279" spans="9:9">
      <c r="I279" s="348"/>
    </row>
    <row r="280" spans="9:9">
      <c r="I280" s="348"/>
    </row>
    <row r="281" spans="9:9">
      <c r="I281" s="348"/>
    </row>
    <row r="282" spans="9:9">
      <c r="I282" s="348"/>
    </row>
    <row r="283" spans="9:9">
      <c r="I283" s="348"/>
    </row>
    <row r="284" spans="9:9">
      <c r="I284" s="348"/>
    </row>
    <row r="285" spans="9:9">
      <c r="I285" s="348"/>
    </row>
    <row r="286" spans="9:9">
      <c r="I286" s="348"/>
    </row>
    <row r="287" spans="9:9">
      <c r="I287" s="348"/>
    </row>
    <row r="288" spans="9:9">
      <c r="I288" s="348"/>
    </row>
    <row r="289" spans="9:9">
      <c r="I289" s="348"/>
    </row>
    <row r="290" spans="9:9">
      <c r="I290" s="348"/>
    </row>
    <row r="291" spans="9:9">
      <c r="I291" s="348"/>
    </row>
    <row r="292" spans="9:9">
      <c r="I292" s="348"/>
    </row>
    <row r="293" spans="9:9">
      <c r="I293" s="348"/>
    </row>
    <row r="294" spans="9:9">
      <c r="I294" s="348"/>
    </row>
    <row r="295" spans="9:9">
      <c r="I295" s="348"/>
    </row>
    <row r="296" spans="9:9">
      <c r="I296" s="348"/>
    </row>
    <row r="297" spans="9:9">
      <c r="I297" s="348"/>
    </row>
    <row r="298" spans="9:9">
      <c r="I298" s="348"/>
    </row>
    <row r="299" spans="9:9">
      <c r="I299" s="348"/>
    </row>
    <row r="300" spans="9:9">
      <c r="I300" s="348"/>
    </row>
    <row r="301" spans="9:9">
      <c r="I301" s="348"/>
    </row>
    <row r="302" spans="9:9">
      <c r="I302" s="348"/>
    </row>
    <row r="303" spans="9:9">
      <c r="I303" s="348"/>
    </row>
    <row r="304" spans="9:9">
      <c r="I304" s="348"/>
    </row>
    <row r="305" spans="9:9">
      <c r="I305" s="348"/>
    </row>
    <row r="306" spans="9:9">
      <c r="I306" s="348"/>
    </row>
    <row r="307" spans="9:9">
      <c r="I307" s="348"/>
    </row>
    <row r="308" spans="9:9">
      <c r="I308" s="348"/>
    </row>
    <row r="309" spans="9:9">
      <c r="I309" s="348"/>
    </row>
    <row r="310" spans="9:9">
      <c r="I310" s="348"/>
    </row>
    <row r="311" spans="9:9">
      <c r="I311" s="348"/>
    </row>
    <row r="312" spans="9:9">
      <c r="I312" s="348"/>
    </row>
    <row r="313" spans="9:9">
      <c r="I313" s="348"/>
    </row>
    <row r="314" spans="9:9">
      <c r="I314" s="348"/>
    </row>
    <row r="315" spans="9:9">
      <c r="I315" s="348"/>
    </row>
    <row r="316" spans="9:9">
      <c r="I316" s="348"/>
    </row>
    <row r="317" spans="9:9">
      <c r="I317" s="348"/>
    </row>
    <row r="318" spans="9:9">
      <c r="I318" s="348"/>
    </row>
    <row r="319" spans="9:9">
      <c r="I319" s="348"/>
    </row>
    <row r="320" spans="9:9">
      <c r="I320" s="348"/>
    </row>
    <row r="321" spans="9:9">
      <c r="I321" s="348"/>
    </row>
    <row r="322" spans="9:9">
      <c r="I322" s="348"/>
    </row>
    <row r="323" spans="9:9">
      <c r="I323" s="348"/>
    </row>
    <row r="324" spans="9:9">
      <c r="I324" s="348"/>
    </row>
    <row r="325" spans="9:9">
      <c r="I325" s="348"/>
    </row>
    <row r="326" spans="9:9">
      <c r="I326" s="348"/>
    </row>
    <row r="327" spans="9:9">
      <c r="I327" s="348"/>
    </row>
    <row r="328" spans="9:9">
      <c r="I328" s="348"/>
    </row>
    <row r="329" spans="9:9">
      <c r="I329" s="348"/>
    </row>
    <row r="330" spans="9:9">
      <c r="I330" s="348"/>
    </row>
    <row r="331" spans="9:9">
      <c r="I331" s="355"/>
    </row>
    <row r="332" spans="9:9">
      <c r="I332" s="355"/>
    </row>
    <row r="333" spans="9:9">
      <c r="I333" s="355"/>
    </row>
    <row r="334" spans="9:9">
      <c r="I334" s="355"/>
    </row>
    <row r="335" spans="9:9">
      <c r="I335" s="355"/>
    </row>
    <row r="336" spans="9:9">
      <c r="I336" s="355"/>
    </row>
    <row r="337" spans="9:9">
      <c r="I337" s="355"/>
    </row>
    <row r="338" spans="9:9">
      <c r="I338" s="355"/>
    </row>
    <row r="339" spans="9:9">
      <c r="I339" s="355"/>
    </row>
    <row r="340" spans="9:9">
      <c r="I340" s="355"/>
    </row>
    <row r="341" spans="9:9">
      <c r="I341" s="355"/>
    </row>
    <row r="342" spans="9:9">
      <c r="I342" s="355"/>
    </row>
    <row r="343" spans="9:9">
      <c r="I343" s="355"/>
    </row>
    <row r="344" spans="9:9">
      <c r="I344" s="355"/>
    </row>
    <row r="345" spans="9:9">
      <c r="I345" s="355"/>
    </row>
    <row r="346" spans="9:9">
      <c r="I346" s="355"/>
    </row>
    <row r="347" spans="9:9">
      <c r="I347" s="355"/>
    </row>
    <row r="348" spans="9:9">
      <c r="I348" s="355"/>
    </row>
    <row r="349" spans="9:9">
      <c r="I349" s="355"/>
    </row>
    <row r="350" spans="9:9">
      <c r="I350" s="355"/>
    </row>
    <row r="351" spans="9:9">
      <c r="I351" s="355"/>
    </row>
    <row r="352" spans="9:9">
      <c r="I352" s="355"/>
    </row>
    <row r="353" spans="9:9">
      <c r="I353" s="355"/>
    </row>
    <row r="354" spans="9:9">
      <c r="I354" s="355"/>
    </row>
    <row r="355" spans="9:9">
      <c r="I355" s="355"/>
    </row>
    <row r="356" spans="9:9">
      <c r="I356" s="355"/>
    </row>
    <row r="357" spans="9:9">
      <c r="I357" s="355"/>
    </row>
    <row r="358" spans="9:9">
      <c r="I358" s="355"/>
    </row>
    <row r="359" spans="9:9">
      <c r="I359" s="355"/>
    </row>
    <row r="360" spans="9:9">
      <c r="I360" s="355"/>
    </row>
    <row r="361" spans="9:9">
      <c r="I361" s="355"/>
    </row>
    <row r="362" spans="9:9">
      <c r="I362" s="355"/>
    </row>
    <row r="363" spans="9:9">
      <c r="I363" s="355"/>
    </row>
    <row r="364" spans="9:9">
      <c r="I364" s="355"/>
    </row>
    <row r="365" spans="9:9">
      <c r="I365" s="355"/>
    </row>
    <row r="366" spans="9:9">
      <c r="I366" s="355"/>
    </row>
    <row r="367" spans="9:9">
      <c r="I367" s="355"/>
    </row>
    <row r="368" spans="9:9">
      <c r="I368" s="355"/>
    </row>
    <row r="369" spans="9:9">
      <c r="I369" s="355"/>
    </row>
    <row r="370" spans="9:9">
      <c r="I370" s="355"/>
    </row>
    <row r="371" spans="9:9">
      <c r="I371" s="355"/>
    </row>
    <row r="372" spans="9:9">
      <c r="I372" s="355"/>
    </row>
    <row r="373" spans="9:9">
      <c r="I373" s="355"/>
    </row>
    <row r="374" spans="9:9">
      <c r="I374" s="355"/>
    </row>
    <row r="375" spans="9:9">
      <c r="I375" s="355"/>
    </row>
    <row r="376" spans="9:9">
      <c r="I376" s="355"/>
    </row>
    <row r="377" spans="9:9">
      <c r="I377" s="355"/>
    </row>
    <row r="378" spans="9:9">
      <c r="I378" s="355"/>
    </row>
    <row r="379" spans="9:9">
      <c r="I379" s="355"/>
    </row>
    <row r="380" spans="9:9">
      <c r="I380" s="355"/>
    </row>
    <row r="381" spans="9:9">
      <c r="I381" s="355"/>
    </row>
    <row r="382" spans="9:9">
      <c r="I382" s="355"/>
    </row>
    <row r="383" spans="9:9">
      <c r="I383" s="355"/>
    </row>
    <row r="384" spans="9:9">
      <c r="I384" s="355"/>
    </row>
    <row r="385" spans="9:9">
      <c r="I385" s="355"/>
    </row>
    <row r="386" spans="9:9">
      <c r="I386" s="355"/>
    </row>
    <row r="387" spans="9:9">
      <c r="I387" s="355"/>
    </row>
    <row r="388" spans="9:9">
      <c r="I388" s="355"/>
    </row>
    <row r="389" spans="9:9">
      <c r="I389" s="355"/>
    </row>
    <row r="390" spans="9:9">
      <c r="I390" s="355"/>
    </row>
    <row r="391" spans="9:9">
      <c r="I391" s="355"/>
    </row>
    <row r="392" spans="9:9">
      <c r="I392" s="355"/>
    </row>
    <row r="393" spans="9:9">
      <c r="I393" s="355"/>
    </row>
    <row r="394" spans="9:9">
      <c r="I394" s="355"/>
    </row>
    <row r="395" spans="9:9">
      <c r="I395" s="355"/>
    </row>
    <row r="396" spans="9:9">
      <c r="I396" s="355"/>
    </row>
    <row r="397" spans="9:9">
      <c r="I397" s="355"/>
    </row>
    <row r="398" spans="9:9">
      <c r="I398" s="355"/>
    </row>
    <row r="399" spans="9:9">
      <c r="I399" s="355"/>
    </row>
    <row r="400" spans="9:9">
      <c r="I400" s="355"/>
    </row>
    <row r="401" spans="9:9">
      <c r="I401" s="355"/>
    </row>
    <row r="402" spans="9:9">
      <c r="I402" s="355"/>
    </row>
    <row r="403" spans="9:9">
      <c r="I403" s="355"/>
    </row>
    <row r="404" spans="9:9">
      <c r="I404" s="355"/>
    </row>
    <row r="405" spans="9:9">
      <c r="I405" s="355"/>
    </row>
    <row r="406" spans="9:9">
      <c r="I406" s="355"/>
    </row>
    <row r="407" spans="9:9">
      <c r="I407" s="355"/>
    </row>
    <row r="408" spans="9:9">
      <c r="I408" s="355"/>
    </row>
    <row r="409" spans="9:9">
      <c r="I409" s="355"/>
    </row>
    <row r="410" spans="9:9">
      <c r="I410" s="355"/>
    </row>
    <row r="411" spans="9:9">
      <c r="I411" s="355"/>
    </row>
    <row r="412" spans="9:9">
      <c r="I412" s="355"/>
    </row>
    <row r="413" spans="9:9">
      <c r="I413" s="355"/>
    </row>
    <row r="414" spans="9:9">
      <c r="I414" s="355"/>
    </row>
    <row r="415" spans="9:9">
      <c r="I415" s="355"/>
    </row>
    <row r="416" spans="9:9">
      <c r="I416" s="355"/>
    </row>
    <row r="417" spans="9:9">
      <c r="I417" s="355"/>
    </row>
    <row r="418" spans="9:9">
      <c r="I418" s="355"/>
    </row>
    <row r="419" spans="9:9">
      <c r="I419" s="355"/>
    </row>
    <row r="420" spans="9:9">
      <c r="I420" s="355"/>
    </row>
    <row r="421" spans="9:9">
      <c r="I421" s="355"/>
    </row>
    <row r="422" spans="9:9">
      <c r="I422" s="355"/>
    </row>
    <row r="423" spans="9:9">
      <c r="I423" s="355"/>
    </row>
    <row r="424" spans="9:9">
      <c r="I424" s="355"/>
    </row>
    <row r="425" spans="9:9">
      <c r="I425" s="355"/>
    </row>
    <row r="426" spans="9:9">
      <c r="I426" s="355"/>
    </row>
    <row r="427" spans="9:9">
      <c r="I427" s="355"/>
    </row>
    <row r="428" spans="9:9">
      <c r="I428" s="355"/>
    </row>
    <row r="429" spans="9:9">
      <c r="I429" s="355"/>
    </row>
    <row r="430" spans="9:9">
      <c r="I430" s="355"/>
    </row>
    <row r="431" spans="9:9">
      <c r="I431" s="355"/>
    </row>
    <row r="432" spans="9:9">
      <c r="I432" s="355"/>
    </row>
    <row r="433" spans="9:9">
      <c r="I433" s="355"/>
    </row>
    <row r="434" spans="9:9">
      <c r="I434" s="355"/>
    </row>
    <row r="435" spans="9:9">
      <c r="I435" s="355"/>
    </row>
    <row r="436" spans="9:9">
      <c r="I436" s="355"/>
    </row>
    <row r="437" spans="9:9">
      <c r="I437" s="355"/>
    </row>
    <row r="438" spans="9:9">
      <c r="I438" s="355"/>
    </row>
    <row r="439" spans="9:9">
      <c r="I439" s="355"/>
    </row>
    <row r="440" spans="9:9">
      <c r="I440" s="355"/>
    </row>
    <row r="441" spans="9:9">
      <c r="I441" s="355"/>
    </row>
    <row r="442" spans="9:9">
      <c r="I442" s="355"/>
    </row>
    <row r="443" spans="9:9">
      <c r="I443" s="355"/>
    </row>
    <row r="444" spans="9:9">
      <c r="I444" s="355"/>
    </row>
    <row r="445" spans="9:9">
      <c r="I445" s="355"/>
    </row>
    <row r="446" spans="9:9">
      <c r="I446" s="355"/>
    </row>
    <row r="447" spans="9:9">
      <c r="I447" s="355"/>
    </row>
    <row r="448" spans="9:9">
      <c r="I448" s="355"/>
    </row>
    <row r="449" spans="9:9">
      <c r="I449" s="355"/>
    </row>
    <row r="450" spans="9:9">
      <c r="I450" s="355"/>
    </row>
    <row r="451" spans="9:9">
      <c r="I451" s="355"/>
    </row>
    <row r="452" spans="9:9">
      <c r="I452" s="355"/>
    </row>
    <row r="453" spans="9:9">
      <c r="I453" s="355"/>
    </row>
    <row r="454" spans="9:9">
      <c r="I454" s="355"/>
    </row>
    <row r="455" spans="9:9">
      <c r="I455" s="355"/>
    </row>
    <row r="456" spans="9:9">
      <c r="I456" s="355"/>
    </row>
    <row r="457" spans="9:9">
      <c r="I457" s="355"/>
    </row>
    <row r="458" spans="9:9">
      <c r="I458" s="355"/>
    </row>
    <row r="459" spans="9:9">
      <c r="I459" s="355"/>
    </row>
    <row r="460" spans="9:9">
      <c r="I460" s="355"/>
    </row>
    <row r="461" spans="9:9">
      <c r="I461" s="355"/>
    </row>
    <row r="462" spans="9:9">
      <c r="I462" s="355"/>
    </row>
    <row r="463" spans="9:9">
      <c r="I463" s="355"/>
    </row>
    <row r="464" spans="9:9">
      <c r="I464" s="355"/>
    </row>
    <row r="465" spans="9:9">
      <c r="I465" s="355"/>
    </row>
    <row r="466" spans="9:9">
      <c r="I466" s="355"/>
    </row>
    <row r="467" spans="9:9">
      <c r="I467" s="355"/>
    </row>
    <row r="468" spans="9:9">
      <c r="I468" s="355"/>
    </row>
    <row r="469" spans="9:9">
      <c r="I469" s="355"/>
    </row>
    <row r="470" spans="9:9">
      <c r="I470" s="355"/>
    </row>
    <row r="471" spans="9:9">
      <c r="I471" s="355"/>
    </row>
    <row r="472" spans="9:9">
      <c r="I472" s="355"/>
    </row>
    <row r="473" spans="9:9">
      <c r="I473" s="355"/>
    </row>
    <row r="474" spans="9:9">
      <c r="I474" s="355"/>
    </row>
    <row r="475" spans="9:9">
      <c r="I475" s="355"/>
    </row>
    <row r="476" spans="9:9">
      <c r="I476" s="355"/>
    </row>
    <row r="477" spans="9:9">
      <c r="I477" s="355"/>
    </row>
    <row r="478" spans="9:9">
      <c r="I478" s="355"/>
    </row>
    <row r="479" spans="9:9">
      <c r="I479" s="355"/>
    </row>
    <row r="480" spans="9:9">
      <c r="I480" s="355"/>
    </row>
    <row r="481" spans="9:9">
      <c r="I481" s="355"/>
    </row>
    <row r="482" spans="9:9">
      <c r="I482" s="355"/>
    </row>
    <row r="483" spans="9:9">
      <c r="I483" s="355"/>
    </row>
    <row r="484" spans="9:9">
      <c r="I484" s="355"/>
    </row>
    <row r="485" spans="9:9">
      <c r="I485" s="355"/>
    </row>
    <row r="486" spans="9:9">
      <c r="I486" s="355"/>
    </row>
    <row r="487" spans="9:9">
      <c r="I487" s="355"/>
    </row>
    <row r="488" spans="9:9">
      <c r="I488" s="355"/>
    </row>
    <row r="489" spans="9:9">
      <c r="I489" s="355"/>
    </row>
    <row r="490" spans="9:9">
      <c r="I490" s="355"/>
    </row>
    <row r="491" spans="9:9">
      <c r="I491" s="355"/>
    </row>
    <row r="492" spans="9:9">
      <c r="I492" s="355"/>
    </row>
    <row r="493" spans="9:9">
      <c r="I493" s="355"/>
    </row>
    <row r="494" spans="9:9">
      <c r="I494" s="355"/>
    </row>
    <row r="495" spans="9:9">
      <c r="I495" s="355"/>
    </row>
    <row r="496" spans="9:9">
      <c r="I496" s="355"/>
    </row>
    <row r="497" spans="9:9">
      <c r="I497" s="355"/>
    </row>
    <row r="498" spans="9:9">
      <c r="I498" s="355"/>
    </row>
    <row r="499" spans="9:9">
      <c r="I499" s="355"/>
    </row>
    <row r="500" spans="9:9">
      <c r="I500" s="355"/>
    </row>
    <row r="501" spans="9:9">
      <c r="I501" s="355"/>
    </row>
    <row r="502" spans="9:9">
      <c r="I502" s="355"/>
    </row>
    <row r="503" spans="9:9">
      <c r="I503" s="355"/>
    </row>
    <row r="504" spans="9:9">
      <c r="I504" s="355"/>
    </row>
    <row r="505" spans="9:9">
      <c r="I505" s="355"/>
    </row>
    <row r="506" spans="9:9">
      <c r="I506" s="355"/>
    </row>
    <row r="507" spans="9:9">
      <c r="I507" s="355"/>
    </row>
    <row r="508" spans="9:9">
      <c r="I508" s="355"/>
    </row>
    <row r="509" spans="9:9">
      <c r="I509" s="355"/>
    </row>
    <row r="510" spans="9:9">
      <c r="I510" s="355"/>
    </row>
    <row r="511" spans="9:9">
      <c r="I511" s="355"/>
    </row>
    <row r="512" spans="9:9">
      <c r="I512" s="355"/>
    </row>
    <row r="513" spans="9:9">
      <c r="I513" s="355"/>
    </row>
    <row r="514" spans="9:9">
      <c r="I514" s="355"/>
    </row>
    <row r="515" spans="9:9">
      <c r="I515" s="355"/>
    </row>
    <row r="516" spans="9:9">
      <c r="I516" s="355"/>
    </row>
    <row r="517" spans="9:9">
      <c r="I517" s="355"/>
    </row>
    <row r="518" spans="9:9">
      <c r="I518" s="355"/>
    </row>
    <row r="519" spans="9:9">
      <c r="I519" s="355"/>
    </row>
    <row r="520" spans="9:9">
      <c r="I520" s="355"/>
    </row>
    <row r="521" spans="9:9">
      <c r="I521" s="355"/>
    </row>
    <row r="522" spans="9:9">
      <c r="I522" s="355"/>
    </row>
    <row r="523" spans="9:9">
      <c r="I523" s="355"/>
    </row>
    <row r="524" spans="9:9">
      <c r="I524" s="355"/>
    </row>
    <row r="525" spans="9:9">
      <c r="I525" s="355"/>
    </row>
    <row r="526" spans="9:9">
      <c r="I526" s="355"/>
    </row>
    <row r="527" spans="9:9">
      <c r="I527" s="355"/>
    </row>
    <row r="528" spans="9:9">
      <c r="I528" s="355"/>
    </row>
    <row r="529" spans="9:9">
      <c r="I529" s="355"/>
    </row>
    <row r="530" spans="9:9">
      <c r="I530" s="355"/>
    </row>
    <row r="531" spans="9:9">
      <c r="I531" s="355"/>
    </row>
    <row r="532" spans="9:9">
      <c r="I532" s="355"/>
    </row>
    <row r="533" spans="9:9">
      <c r="I533" s="355"/>
    </row>
    <row r="534" spans="9:9">
      <c r="I534" s="355"/>
    </row>
    <row r="535" spans="9:9">
      <c r="I535" s="355"/>
    </row>
    <row r="536" spans="9:9">
      <c r="I536" s="355"/>
    </row>
    <row r="537" spans="9:9">
      <c r="I537" s="355"/>
    </row>
    <row r="538" spans="9:9">
      <c r="I538" s="355"/>
    </row>
    <row r="539" spans="9:9">
      <c r="I539" s="355"/>
    </row>
    <row r="540" spans="9:9">
      <c r="I540" s="355"/>
    </row>
    <row r="541" spans="9:9">
      <c r="I541" s="355"/>
    </row>
    <row r="542" spans="9:9">
      <c r="I542" s="355"/>
    </row>
    <row r="543" spans="9:9">
      <c r="I543" s="355"/>
    </row>
    <row r="544" spans="9:9">
      <c r="I544" s="355"/>
    </row>
    <row r="545" spans="9:9">
      <c r="I545" s="355"/>
    </row>
    <row r="546" spans="9:9">
      <c r="I546" s="355"/>
    </row>
    <row r="547" spans="9:9">
      <c r="I547" s="355"/>
    </row>
    <row r="548" spans="9:9">
      <c r="I548" s="355"/>
    </row>
    <row r="549" spans="9:9">
      <c r="I549" s="355"/>
    </row>
    <row r="550" spans="9:9">
      <c r="I550" s="355"/>
    </row>
    <row r="551" spans="9:9">
      <c r="I551" s="355"/>
    </row>
    <row r="552" spans="9:9">
      <c r="I552" s="355"/>
    </row>
    <row r="553" spans="9:9">
      <c r="I553" s="355"/>
    </row>
    <row r="554" spans="9:9">
      <c r="I554" s="355"/>
    </row>
    <row r="555" spans="9:9">
      <c r="I555" s="355"/>
    </row>
    <row r="556" spans="9:9">
      <c r="I556" s="355"/>
    </row>
    <row r="557" spans="9:9">
      <c r="I557" s="355"/>
    </row>
    <row r="558" spans="9:9">
      <c r="I558" s="355"/>
    </row>
    <row r="559" spans="9:9">
      <c r="I559" s="355"/>
    </row>
    <row r="560" spans="9:9">
      <c r="I560" s="355"/>
    </row>
    <row r="561" spans="9:9">
      <c r="I561" s="355"/>
    </row>
    <row r="562" spans="9:9">
      <c r="I562" s="355"/>
    </row>
    <row r="563" spans="9:9">
      <c r="I563" s="355"/>
    </row>
    <row r="564" spans="9:9">
      <c r="I564" s="355"/>
    </row>
    <row r="565" spans="9:9">
      <c r="I565" s="355"/>
    </row>
    <row r="566" spans="9:9">
      <c r="I566" s="355"/>
    </row>
    <row r="567" spans="9:9">
      <c r="I567" s="355"/>
    </row>
    <row r="568" spans="9:9">
      <c r="I568" s="355"/>
    </row>
    <row r="569" spans="9:9">
      <c r="I569" s="355"/>
    </row>
    <row r="570" spans="9:9">
      <c r="I570" s="355"/>
    </row>
    <row r="571" spans="9:9">
      <c r="I571" s="355"/>
    </row>
    <row r="572" spans="9:9">
      <c r="I572" s="355"/>
    </row>
    <row r="573" spans="9:9">
      <c r="I573" s="355"/>
    </row>
    <row r="574" spans="9:9">
      <c r="I574" s="355"/>
    </row>
    <row r="575" spans="9:9">
      <c r="I575" s="355"/>
    </row>
    <row r="576" spans="9:9">
      <c r="I576" s="355"/>
    </row>
    <row r="577" spans="9:9">
      <c r="I577" s="355"/>
    </row>
    <row r="578" spans="9:9">
      <c r="I578" s="355"/>
    </row>
    <row r="579" spans="9:9">
      <c r="I579" s="355"/>
    </row>
    <row r="580" spans="9:9">
      <c r="I580" s="355"/>
    </row>
    <row r="581" spans="9:9">
      <c r="I581" s="355"/>
    </row>
    <row r="582" spans="9:9">
      <c r="I582" s="355"/>
    </row>
    <row r="583" spans="9:9">
      <c r="I583" s="355"/>
    </row>
    <row r="584" spans="9:9">
      <c r="I584" s="355"/>
    </row>
    <row r="585" spans="9:9">
      <c r="I585" s="355"/>
    </row>
    <row r="586" spans="9:9">
      <c r="I586" s="355"/>
    </row>
    <row r="587" spans="9:9">
      <c r="I587" s="355"/>
    </row>
    <row r="588" spans="9:9">
      <c r="I588" s="355"/>
    </row>
    <row r="589" spans="9:9">
      <c r="I589" s="355"/>
    </row>
    <row r="590" spans="9:9">
      <c r="I590" s="355"/>
    </row>
    <row r="591" spans="9:9">
      <c r="I591" s="355"/>
    </row>
    <row r="592" spans="9:9">
      <c r="I592" s="355"/>
    </row>
    <row r="593" spans="9:9">
      <c r="I593" s="355"/>
    </row>
    <row r="594" spans="9:9">
      <c r="I594" s="355"/>
    </row>
    <row r="595" spans="9:9">
      <c r="I595" s="355"/>
    </row>
    <row r="596" spans="9:9">
      <c r="I596" s="355"/>
    </row>
    <row r="597" spans="9:9">
      <c r="I597" s="355"/>
    </row>
    <row r="598" spans="9:9">
      <c r="I598" s="355"/>
    </row>
    <row r="599" spans="9:9">
      <c r="I599" s="355"/>
    </row>
    <row r="600" spans="9:9">
      <c r="I600" s="355"/>
    </row>
    <row r="601" spans="9:9">
      <c r="I601" s="355"/>
    </row>
    <row r="602" spans="9:9">
      <c r="I602" s="355"/>
    </row>
    <row r="603" spans="9:9">
      <c r="I603" s="355"/>
    </row>
    <row r="604" spans="9:9">
      <c r="I604" s="355"/>
    </row>
    <row r="605" spans="9:9">
      <c r="I605" s="355"/>
    </row>
    <row r="606" spans="9:9">
      <c r="I606" s="355"/>
    </row>
    <row r="607" spans="9:9">
      <c r="I607" s="355"/>
    </row>
    <row r="608" spans="9:9">
      <c r="I608" s="355"/>
    </row>
    <row r="609" spans="9:9">
      <c r="I609" s="355"/>
    </row>
    <row r="610" spans="9:9">
      <c r="I610" s="355"/>
    </row>
    <row r="611" spans="9:9">
      <c r="I611" s="355"/>
    </row>
    <row r="612" spans="9:9">
      <c r="I612" s="355"/>
    </row>
    <row r="613" spans="9:9">
      <c r="I613" s="355"/>
    </row>
    <row r="614" spans="9:9">
      <c r="I614" s="355"/>
    </row>
    <row r="615" spans="9:9">
      <c r="I615" s="355"/>
    </row>
    <row r="616" spans="9:9">
      <c r="I616" s="355"/>
    </row>
    <row r="617" spans="9:9">
      <c r="I617" s="355"/>
    </row>
    <row r="618" spans="9:9">
      <c r="I618" s="355"/>
    </row>
    <row r="619" spans="9:9">
      <c r="I619" s="355"/>
    </row>
    <row r="620" spans="9:9">
      <c r="I620" s="355"/>
    </row>
    <row r="621" spans="9:9">
      <c r="I621" s="355"/>
    </row>
    <row r="622" spans="9:9">
      <c r="I622" s="355"/>
    </row>
    <row r="623" spans="9:9">
      <c r="I623" s="355"/>
    </row>
    <row r="624" spans="9:9">
      <c r="I624" s="355"/>
    </row>
    <row r="625" spans="9:9">
      <c r="I625" s="355"/>
    </row>
    <row r="626" spans="9:9">
      <c r="I626" s="355"/>
    </row>
    <row r="627" spans="9:9">
      <c r="I627" s="355"/>
    </row>
    <row r="628" spans="9:9">
      <c r="I628" s="355"/>
    </row>
    <row r="629" spans="9:9">
      <c r="I629" s="355"/>
    </row>
    <row r="630" spans="9:9">
      <c r="I630" s="355"/>
    </row>
    <row r="631" spans="9:9">
      <c r="I631" s="355"/>
    </row>
    <row r="632" spans="9:9">
      <c r="I632" s="355"/>
    </row>
    <row r="633" spans="9:9">
      <c r="I633" s="355"/>
    </row>
    <row r="634" spans="9:9">
      <c r="I634" s="355"/>
    </row>
    <row r="635" spans="9:9">
      <c r="I635" s="355"/>
    </row>
    <row r="636" spans="9:9">
      <c r="I636" s="355"/>
    </row>
    <row r="637" spans="9:9">
      <c r="I637" s="355"/>
    </row>
    <row r="638" spans="9:9">
      <c r="I638" s="355"/>
    </row>
    <row r="639" spans="9:9">
      <c r="I639" s="355"/>
    </row>
    <row r="640" spans="9:9">
      <c r="I640" s="355"/>
    </row>
    <row r="641" spans="9:9">
      <c r="I641" s="355"/>
    </row>
    <row r="642" spans="9:9">
      <c r="I642" s="355"/>
    </row>
    <row r="643" spans="9:9">
      <c r="I643" s="355"/>
    </row>
    <row r="644" spans="9:9">
      <c r="I644" s="355"/>
    </row>
    <row r="645" spans="9:9">
      <c r="I645" s="355"/>
    </row>
    <row r="646" spans="9:9">
      <c r="I646" s="355"/>
    </row>
    <row r="647" spans="9:9">
      <c r="I647" s="355"/>
    </row>
    <row r="648" spans="9:9">
      <c r="I648" s="355"/>
    </row>
    <row r="649" spans="9:9">
      <c r="I649" s="355"/>
    </row>
    <row r="650" spans="9:9">
      <c r="I650" s="355"/>
    </row>
    <row r="651" spans="9:9">
      <c r="I651" s="355"/>
    </row>
    <row r="652" spans="9:9">
      <c r="I652" s="355"/>
    </row>
    <row r="653" spans="9:9">
      <c r="I653" s="355"/>
    </row>
    <row r="654" spans="9:9">
      <c r="I654" s="355"/>
    </row>
    <row r="655" spans="9:9">
      <c r="I655" s="355"/>
    </row>
    <row r="656" spans="9:9">
      <c r="I656" s="355"/>
    </row>
    <row r="657" spans="9:9">
      <c r="I657" s="355"/>
    </row>
    <row r="658" spans="9:9">
      <c r="I658" s="355"/>
    </row>
    <row r="659" spans="9:9">
      <c r="I659" s="355"/>
    </row>
    <row r="660" spans="9:9">
      <c r="I660" s="355"/>
    </row>
    <row r="661" spans="9:9">
      <c r="I661" s="355"/>
    </row>
    <row r="662" spans="9:9">
      <c r="I662" s="355"/>
    </row>
    <row r="663" spans="9:9">
      <c r="I663" s="355"/>
    </row>
    <row r="664" spans="9:9">
      <c r="I664" s="355"/>
    </row>
    <row r="665" spans="9:9">
      <c r="I665" s="355"/>
    </row>
    <row r="666" spans="9:9">
      <c r="I666" s="355"/>
    </row>
    <row r="667" spans="9:9">
      <c r="I667" s="355"/>
    </row>
    <row r="668" spans="9:9">
      <c r="I668" s="355"/>
    </row>
    <row r="669" spans="9:9">
      <c r="I669" s="355"/>
    </row>
    <row r="670" spans="9:9">
      <c r="I670" s="355"/>
    </row>
    <row r="671" spans="9:9">
      <c r="I671" s="355"/>
    </row>
    <row r="672" spans="9:9">
      <c r="I672" s="355"/>
    </row>
    <row r="673" spans="9:9">
      <c r="I673" s="355"/>
    </row>
    <row r="674" spans="9:9">
      <c r="I674" s="355"/>
    </row>
    <row r="675" spans="9:9">
      <c r="I675" s="355"/>
    </row>
    <row r="676" spans="9:9">
      <c r="I676" s="355"/>
    </row>
    <row r="677" spans="9:9">
      <c r="I677" s="355"/>
    </row>
    <row r="678" spans="9:9">
      <c r="I678" s="355"/>
    </row>
    <row r="679" spans="9:9">
      <c r="I679" s="355"/>
    </row>
    <row r="680" spans="9:9">
      <c r="I680" s="355"/>
    </row>
    <row r="681" spans="9:9">
      <c r="I681" s="355"/>
    </row>
    <row r="682" spans="9:9">
      <c r="I682" s="355"/>
    </row>
    <row r="683" spans="9:9">
      <c r="I683" s="355"/>
    </row>
    <row r="684" spans="9:9">
      <c r="I684" s="355"/>
    </row>
    <row r="685" spans="9:9">
      <c r="I685" s="355"/>
    </row>
    <row r="686" spans="9:9">
      <c r="I686" s="355"/>
    </row>
    <row r="687" spans="9:9">
      <c r="I687" s="355"/>
    </row>
    <row r="688" spans="9:9">
      <c r="I688" s="355"/>
    </row>
    <row r="689" spans="9:9">
      <c r="I689" s="355"/>
    </row>
    <row r="690" spans="9:9">
      <c r="I690" s="355"/>
    </row>
    <row r="691" spans="9:9">
      <c r="I691" s="355"/>
    </row>
    <row r="692" spans="9:9">
      <c r="I692" s="355"/>
    </row>
    <row r="693" spans="9:9">
      <c r="I693" s="355"/>
    </row>
    <row r="694" spans="9:9">
      <c r="I694" s="355"/>
    </row>
    <row r="695" spans="9:9">
      <c r="I695" s="355"/>
    </row>
    <row r="696" spans="9:9">
      <c r="I696" s="355"/>
    </row>
    <row r="697" spans="9:9">
      <c r="I697" s="355"/>
    </row>
    <row r="698" spans="9:9">
      <c r="I698" s="355"/>
    </row>
    <row r="699" spans="9:9">
      <c r="I699" s="355"/>
    </row>
    <row r="700" spans="9:9">
      <c r="I700" s="355"/>
    </row>
    <row r="701" spans="9:9">
      <c r="I701" s="355"/>
    </row>
    <row r="702" spans="9:9">
      <c r="I702" s="355"/>
    </row>
    <row r="703" spans="9:9">
      <c r="I703" s="355"/>
    </row>
    <row r="704" spans="9:9">
      <c r="I704" s="355"/>
    </row>
    <row r="705" spans="9:9">
      <c r="I705" s="355"/>
    </row>
    <row r="706" spans="9:9">
      <c r="I706" s="355"/>
    </row>
    <row r="707" spans="9:9">
      <c r="I707" s="355"/>
    </row>
    <row r="708" spans="9:9">
      <c r="I708" s="355"/>
    </row>
    <row r="709" spans="9:9">
      <c r="I709" s="355"/>
    </row>
    <row r="710" spans="9:9">
      <c r="I710" s="355"/>
    </row>
    <row r="711" spans="9:9">
      <c r="I711" s="355"/>
    </row>
    <row r="712" spans="9:9">
      <c r="I712" s="355"/>
    </row>
    <row r="713" spans="9:9">
      <c r="I713" s="355"/>
    </row>
    <row r="714" spans="9:9">
      <c r="I714" s="355"/>
    </row>
    <row r="715" spans="9:9">
      <c r="I715" s="355"/>
    </row>
    <row r="716" spans="9:9">
      <c r="I716" s="355"/>
    </row>
    <row r="717" spans="9:9">
      <c r="I717" s="355"/>
    </row>
    <row r="718" spans="9:9">
      <c r="I718" s="355"/>
    </row>
    <row r="719" spans="9:9">
      <c r="I719" s="355"/>
    </row>
    <row r="720" spans="9:9">
      <c r="I720" s="355"/>
    </row>
    <row r="721" spans="9:9">
      <c r="I721" s="355"/>
    </row>
    <row r="722" spans="9:9">
      <c r="I722" s="355"/>
    </row>
    <row r="723" spans="9:9">
      <c r="I723" s="355"/>
    </row>
    <row r="724" spans="9:9">
      <c r="I724" s="355"/>
    </row>
    <row r="725" spans="9:9">
      <c r="I725" s="355"/>
    </row>
    <row r="726" spans="9:9">
      <c r="I726" s="355"/>
    </row>
    <row r="727" spans="9:9">
      <c r="I727" s="355"/>
    </row>
    <row r="728" spans="9:9">
      <c r="I728" s="355"/>
    </row>
    <row r="729" spans="9:9">
      <c r="I729" s="355"/>
    </row>
    <row r="730" spans="9:9">
      <c r="I730" s="355"/>
    </row>
    <row r="731" spans="9:9">
      <c r="I731" s="355"/>
    </row>
    <row r="732" spans="9:9">
      <c r="I732" s="355"/>
    </row>
    <row r="733" spans="9:9">
      <c r="I733" s="355"/>
    </row>
    <row r="734" spans="9:9">
      <c r="I734" s="355"/>
    </row>
    <row r="735" spans="9:9">
      <c r="I735" s="355"/>
    </row>
    <row r="736" spans="9:9">
      <c r="I736" s="355"/>
    </row>
    <row r="737" spans="9:9">
      <c r="I737" s="355"/>
    </row>
    <row r="738" spans="9:9">
      <c r="I738" s="355"/>
    </row>
    <row r="739" spans="9:9">
      <c r="I739" s="355"/>
    </row>
    <row r="740" spans="9:9">
      <c r="I740" s="355"/>
    </row>
    <row r="741" spans="9:9">
      <c r="I741" s="355"/>
    </row>
    <row r="742" spans="9:9">
      <c r="I742" s="355"/>
    </row>
    <row r="743" spans="9:9">
      <c r="I743" s="355"/>
    </row>
    <row r="744" spans="9:9">
      <c r="I744" s="355"/>
    </row>
    <row r="745" spans="9:9">
      <c r="I745" s="355"/>
    </row>
    <row r="746" spans="9:9">
      <c r="I746" s="355"/>
    </row>
    <row r="747" spans="9:9">
      <c r="I747" s="355"/>
    </row>
    <row r="748" spans="9:9">
      <c r="I748" s="355"/>
    </row>
    <row r="749" spans="9:9">
      <c r="I749" s="355"/>
    </row>
    <row r="750" spans="9:9">
      <c r="I750" s="355"/>
    </row>
    <row r="751" spans="9:9">
      <c r="I751" s="355"/>
    </row>
    <row r="752" spans="9:9">
      <c r="I752" s="355"/>
    </row>
    <row r="753" spans="9:9">
      <c r="I753" s="355"/>
    </row>
    <row r="754" spans="9:9">
      <c r="I754" s="355"/>
    </row>
    <row r="755" spans="9:9">
      <c r="I755" s="355"/>
    </row>
    <row r="756" spans="9:9">
      <c r="I756" s="355"/>
    </row>
    <row r="757" spans="9:9">
      <c r="I757" s="355"/>
    </row>
    <row r="758" spans="9:9">
      <c r="I758" s="355"/>
    </row>
    <row r="759" spans="9:9">
      <c r="I759" s="355"/>
    </row>
    <row r="760" spans="9:9">
      <c r="I760" s="355"/>
    </row>
    <row r="761" spans="9:9">
      <c r="I761" s="355"/>
    </row>
    <row r="762" spans="9:9">
      <c r="I762" s="355"/>
    </row>
    <row r="763" spans="9:9">
      <c r="I763" s="355"/>
    </row>
    <row r="764" spans="9:9">
      <c r="I764" s="355"/>
    </row>
    <row r="765" spans="9:9">
      <c r="I765" s="355"/>
    </row>
    <row r="766" spans="9:9">
      <c r="I766" s="355"/>
    </row>
    <row r="767" spans="9:9">
      <c r="I767" s="355"/>
    </row>
    <row r="768" spans="9:9">
      <c r="I768" s="355"/>
    </row>
    <row r="769" spans="9:9">
      <c r="I769" s="355"/>
    </row>
    <row r="770" spans="9:9">
      <c r="I770" s="355"/>
    </row>
    <row r="771" spans="9:9">
      <c r="I771" s="355"/>
    </row>
    <row r="772" spans="9:9">
      <c r="I772" s="355"/>
    </row>
    <row r="773" spans="9:9">
      <c r="I773" s="355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4"/>
  <sheetViews>
    <sheetView workbookViewId="0">
      <selection activeCell="A29" sqref="A29"/>
    </sheetView>
  </sheetViews>
  <sheetFormatPr defaultRowHeight="12.75"/>
  <cols>
    <col min="1" max="1" width="56.42578125" style="263" bestFit="1" customWidth="1"/>
    <col min="2" max="5" width="8.42578125" style="263" bestFit="1" customWidth="1"/>
    <col min="6" max="6" width="7.140625" style="263" bestFit="1" customWidth="1"/>
    <col min="7" max="7" width="7" style="263" bestFit="1" customWidth="1"/>
    <col min="8" max="8" width="7.140625" style="263" bestFit="1" customWidth="1"/>
    <col min="9" max="9" width="6.85546875" style="263" bestFit="1" customWidth="1"/>
    <col min="10" max="10" width="10.42578125" style="263" bestFit="1" customWidth="1"/>
    <col min="11" max="11" width="54.85546875" style="263" customWidth="1"/>
    <col min="12" max="14" width="9.42578125" style="263" bestFit="1" customWidth="1"/>
    <col min="15" max="15" width="10.28515625" style="263" customWidth="1"/>
    <col min="16" max="16" width="8.42578125" style="263" customWidth="1"/>
    <col min="17" max="17" width="6.85546875" style="263" customWidth="1"/>
    <col min="18" max="18" width="8.28515625" style="263" customWidth="1"/>
    <col min="19" max="19" width="6.85546875" style="263" bestFit="1" customWidth="1"/>
    <col min="20" max="256" width="9.140625" style="263"/>
    <col min="257" max="257" width="56.42578125" style="263" bestFit="1" customWidth="1"/>
    <col min="258" max="261" width="8.42578125" style="263" bestFit="1" customWidth="1"/>
    <col min="262" max="262" width="7.140625" style="263" bestFit="1" customWidth="1"/>
    <col min="263" max="263" width="7" style="263" bestFit="1" customWidth="1"/>
    <col min="264" max="264" width="7.140625" style="263" bestFit="1" customWidth="1"/>
    <col min="265" max="265" width="6.85546875" style="263" bestFit="1" customWidth="1"/>
    <col min="266" max="266" width="10.42578125" style="263" bestFit="1" customWidth="1"/>
    <col min="267" max="267" width="54.85546875" style="263" customWidth="1"/>
    <col min="268" max="270" width="9.42578125" style="263" bestFit="1" customWidth="1"/>
    <col min="271" max="271" width="10.28515625" style="263" customWidth="1"/>
    <col min="272" max="272" width="8.42578125" style="263" customWidth="1"/>
    <col min="273" max="273" width="6.85546875" style="263" customWidth="1"/>
    <col min="274" max="274" width="8.28515625" style="263" customWidth="1"/>
    <col min="275" max="275" width="6.85546875" style="263" bestFit="1" customWidth="1"/>
    <col min="276" max="512" width="9.140625" style="263"/>
    <col min="513" max="513" width="56.42578125" style="263" bestFit="1" customWidth="1"/>
    <col min="514" max="517" width="8.42578125" style="263" bestFit="1" customWidth="1"/>
    <col min="518" max="518" width="7.140625" style="263" bestFit="1" customWidth="1"/>
    <col min="519" max="519" width="7" style="263" bestFit="1" customWidth="1"/>
    <col min="520" max="520" width="7.140625" style="263" bestFit="1" customWidth="1"/>
    <col min="521" max="521" width="6.85546875" style="263" bestFit="1" customWidth="1"/>
    <col min="522" max="522" width="10.42578125" style="263" bestFit="1" customWidth="1"/>
    <col min="523" max="523" width="54.85546875" style="263" customWidth="1"/>
    <col min="524" max="526" width="9.42578125" style="263" bestFit="1" customWidth="1"/>
    <col min="527" max="527" width="10.28515625" style="263" customWidth="1"/>
    <col min="528" max="528" width="8.42578125" style="263" customWidth="1"/>
    <col min="529" max="529" width="6.85546875" style="263" customWidth="1"/>
    <col min="530" max="530" width="8.28515625" style="263" customWidth="1"/>
    <col min="531" max="531" width="6.85546875" style="263" bestFit="1" customWidth="1"/>
    <col min="532" max="768" width="9.140625" style="263"/>
    <col min="769" max="769" width="56.42578125" style="263" bestFit="1" customWidth="1"/>
    <col min="770" max="773" width="8.42578125" style="263" bestFit="1" customWidth="1"/>
    <col min="774" max="774" width="7.140625" style="263" bestFit="1" customWidth="1"/>
    <col min="775" max="775" width="7" style="263" bestFit="1" customWidth="1"/>
    <col min="776" max="776" width="7.140625" style="263" bestFit="1" customWidth="1"/>
    <col min="777" max="777" width="6.85546875" style="263" bestFit="1" customWidth="1"/>
    <col min="778" max="778" width="10.42578125" style="263" bestFit="1" customWidth="1"/>
    <col min="779" max="779" width="54.85546875" style="263" customWidth="1"/>
    <col min="780" max="782" width="9.42578125" style="263" bestFit="1" customWidth="1"/>
    <col min="783" max="783" width="10.28515625" style="263" customWidth="1"/>
    <col min="784" max="784" width="8.42578125" style="263" customWidth="1"/>
    <col min="785" max="785" width="6.85546875" style="263" customWidth="1"/>
    <col min="786" max="786" width="8.28515625" style="263" customWidth="1"/>
    <col min="787" max="787" width="6.85546875" style="263" bestFit="1" customWidth="1"/>
    <col min="788" max="1024" width="9.140625" style="263"/>
    <col min="1025" max="1025" width="56.42578125" style="263" bestFit="1" customWidth="1"/>
    <col min="1026" max="1029" width="8.42578125" style="263" bestFit="1" customWidth="1"/>
    <col min="1030" max="1030" width="7.140625" style="263" bestFit="1" customWidth="1"/>
    <col min="1031" max="1031" width="7" style="263" bestFit="1" customWidth="1"/>
    <col min="1032" max="1032" width="7.140625" style="263" bestFit="1" customWidth="1"/>
    <col min="1033" max="1033" width="6.85546875" style="263" bestFit="1" customWidth="1"/>
    <col min="1034" max="1034" width="10.42578125" style="263" bestFit="1" customWidth="1"/>
    <col min="1035" max="1035" width="54.85546875" style="263" customWidth="1"/>
    <col min="1036" max="1038" width="9.42578125" style="263" bestFit="1" customWidth="1"/>
    <col min="1039" max="1039" width="10.28515625" style="263" customWidth="1"/>
    <col min="1040" max="1040" width="8.42578125" style="263" customWidth="1"/>
    <col min="1041" max="1041" width="6.85546875" style="263" customWidth="1"/>
    <col min="1042" max="1042" width="8.28515625" style="263" customWidth="1"/>
    <col min="1043" max="1043" width="6.85546875" style="263" bestFit="1" customWidth="1"/>
    <col min="1044" max="1280" width="9.140625" style="263"/>
    <col min="1281" max="1281" width="56.42578125" style="263" bestFit="1" customWidth="1"/>
    <col min="1282" max="1285" width="8.42578125" style="263" bestFit="1" customWidth="1"/>
    <col min="1286" max="1286" width="7.140625" style="263" bestFit="1" customWidth="1"/>
    <col min="1287" max="1287" width="7" style="263" bestFit="1" customWidth="1"/>
    <col min="1288" max="1288" width="7.140625" style="263" bestFit="1" customWidth="1"/>
    <col min="1289" max="1289" width="6.85546875" style="263" bestFit="1" customWidth="1"/>
    <col min="1290" max="1290" width="10.42578125" style="263" bestFit="1" customWidth="1"/>
    <col min="1291" max="1291" width="54.85546875" style="263" customWidth="1"/>
    <col min="1292" max="1294" width="9.42578125" style="263" bestFit="1" customWidth="1"/>
    <col min="1295" max="1295" width="10.28515625" style="263" customWidth="1"/>
    <col min="1296" max="1296" width="8.42578125" style="263" customWidth="1"/>
    <col min="1297" max="1297" width="6.85546875" style="263" customWidth="1"/>
    <col min="1298" max="1298" width="8.28515625" style="263" customWidth="1"/>
    <col min="1299" max="1299" width="6.85546875" style="263" bestFit="1" customWidth="1"/>
    <col min="1300" max="1536" width="9.140625" style="263"/>
    <col min="1537" max="1537" width="56.42578125" style="263" bestFit="1" customWidth="1"/>
    <col min="1538" max="1541" width="8.42578125" style="263" bestFit="1" customWidth="1"/>
    <col min="1542" max="1542" width="7.140625" style="263" bestFit="1" customWidth="1"/>
    <col min="1543" max="1543" width="7" style="263" bestFit="1" customWidth="1"/>
    <col min="1544" max="1544" width="7.140625" style="263" bestFit="1" customWidth="1"/>
    <col min="1545" max="1545" width="6.85546875" style="263" bestFit="1" customWidth="1"/>
    <col min="1546" max="1546" width="10.42578125" style="263" bestFit="1" customWidth="1"/>
    <col min="1547" max="1547" width="54.85546875" style="263" customWidth="1"/>
    <col min="1548" max="1550" width="9.42578125" style="263" bestFit="1" customWidth="1"/>
    <col min="1551" max="1551" width="10.28515625" style="263" customWidth="1"/>
    <col min="1552" max="1552" width="8.42578125" style="263" customWidth="1"/>
    <col min="1553" max="1553" width="6.85546875" style="263" customWidth="1"/>
    <col min="1554" max="1554" width="8.28515625" style="263" customWidth="1"/>
    <col min="1555" max="1555" width="6.85546875" style="263" bestFit="1" customWidth="1"/>
    <col min="1556" max="1792" width="9.140625" style="263"/>
    <col min="1793" max="1793" width="56.42578125" style="263" bestFit="1" customWidth="1"/>
    <col min="1794" max="1797" width="8.42578125" style="263" bestFit="1" customWidth="1"/>
    <col min="1798" max="1798" width="7.140625" style="263" bestFit="1" customWidth="1"/>
    <col min="1799" max="1799" width="7" style="263" bestFit="1" customWidth="1"/>
    <col min="1800" max="1800" width="7.140625" style="263" bestFit="1" customWidth="1"/>
    <col min="1801" max="1801" width="6.85546875" style="263" bestFit="1" customWidth="1"/>
    <col min="1802" max="1802" width="10.42578125" style="263" bestFit="1" customWidth="1"/>
    <col min="1803" max="1803" width="54.85546875" style="263" customWidth="1"/>
    <col min="1804" max="1806" width="9.42578125" style="263" bestFit="1" customWidth="1"/>
    <col min="1807" max="1807" width="10.28515625" style="263" customWidth="1"/>
    <col min="1808" max="1808" width="8.42578125" style="263" customWidth="1"/>
    <col min="1809" max="1809" width="6.85546875" style="263" customWidth="1"/>
    <col min="1810" max="1810" width="8.28515625" style="263" customWidth="1"/>
    <col min="1811" max="1811" width="6.85546875" style="263" bestFit="1" customWidth="1"/>
    <col min="1812" max="2048" width="9.140625" style="263"/>
    <col min="2049" max="2049" width="56.42578125" style="263" bestFit="1" customWidth="1"/>
    <col min="2050" max="2053" width="8.42578125" style="263" bestFit="1" customWidth="1"/>
    <col min="2054" max="2054" width="7.140625" style="263" bestFit="1" customWidth="1"/>
    <col min="2055" max="2055" width="7" style="263" bestFit="1" customWidth="1"/>
    <col min="2056" max="2056" width="7.140625" style="263" bestFit="1" customWidth="1"/>
    <col min="2057" max="2057" width="6.85546875" style="263" bestFit="1" customWidth="1"/>
    <col min="2058" max="2058" width="10.42578125" style="263" bestFit="1" customWidth="1"/>
    <col min="2059" max="2059" width="54.85546875" style="263" customWidth="1"/>
    <col min="2060" max="2062" width="9.42578125" style="263" bestFit="1" customWidth="1"/>
    <col min="2063" max="2063" width="10.28515625" style="263" customWidth="1"/>
    <col min="2064" max="2064" width="8.42578125" style="263" customWidth="1"/>
    <col min="2065" max="2065" width="6.85546875" style="263" customWidth="1"/>
    <col min="2066" max="2066" width="8.28515625" style="263" customWidth="1"/>
    <col min="2067" max="2067" width="6.85546875" style="263" bestFit="1" customWidth="1"/>
    <col min="2068" max="2304" width="9.140625" style="263"/>
    <col min="2305" max="2305" width="56.42578125" style="263" bestFit="1" customWidth="1"/>
    <col min="2306" max="2309" width="8.42578125" style="263" bestFit="1" customWidth="1"/>
    <col min="2310" max="2310" width="7.140625" style="263" bestFit="1" customWidth="1"/>
    <col min="2311" max="2311" width="7" style="263" bestFit="1" customWidth="1"/>
    <col min="2312" max="2312" width="7.140625" style="263" bestFit="1" customWidth="1"/>
    <col min="2313" max="2313" width="6.85546875" style="263" bestFit="1" customWidth="1"/>
    <col min="2314" max="2314" width="10.42578125" style="263" bestFit="1" customWidth="1"/>
    <col min="2315" max="2315" width="54.85546875" style="263" customWidth="1"/>
    <col min="2316" max="2318" width="9.42578125" style="263" bestFit="1" customWidth="1"/>
    <col min="2319" max="2319" width="10.28515625" style="263" customWidth="1"/>
    <col min="2320" max="2320" width="8.42578125" style="263" customWidth="1"/>
    <col min="2321" max="2321" width="6.85546875" style="263" customWidth="1"/>
    <col min="2322" max="2322" width="8.28515625" style="263" customWidth="1"/>
    <col min="2323" max="2323" width="6.85546875" style="263" bestFit="1" customWidth="1"/>
    <col min="2324" max="2560" width="9.140625" style="263"/>
    <col min="2561" max="2561" width="56.42578125" style="263" bestFit="1" customWidth="1"/>
    <col min="2562" max="2565" width="8.42578125" style="263" bestFit="1" customWidth="1"/>
    <col min="2566" max="2566" width="7.140625" style="263" bestFit="1" customWidth="1"/>
    <col min="2567" max="2567" width="7" style="263" bestFit="1" customWidth="1"/>
    <col min="2568" max="2568" width="7.140625" style="263" bestFit="1" customWidth="1"/>
    <col min="2569" max="2569" width="6.85546875" style="263" bestFit="1" customWidth="1"/>
    <col min="2570" max="2570" width="10.42578125" style="263" bestFit="1" customWidth="1"/>
    <col min="2571" max="2571" width="54.85546875" style="263" customWidth="1"/>
    <col min="2572" max="2574" width="9.42578125" style="263" bestFit="1" customWidth="1"/>
    <col min="2575" max="2575" width="10.28515625" style="263" customWidth="1"/>
    <col min="2576" max="2576" width="8.42578125" style="263" customWidth="1"/>
    <col min="2577" max="2577" width="6.85546875" style="263" customWidth="1"/>
    <col min="2578" max="2578" width="8.28515625" style="263" customWidth="1"/>
    <col min="2579" max="2579" width="6.85546875" style="263" bestFit="1" customWidth="1"/>
    <col min="2580" max="2816" width="9.140625" style="263"/>
    <col min="2817" max="2817" width="56.42578125" style="263" bestFit="1" customWidth="1"/>
    <col min="2818" max="2821" width="8.42578125" style="263" bestFit="1" customWidth="1"/>
    <col min="2822" max="2822" width="7.140625" style="263" bestFit="1" customWidth="1"/>
    <col min="2823" max="2823" width="7" style="263" bestFit="1" customWidth="1"/>
    <col min="2824" max="2824" width="7.140625" style="263" bestFit="1" customWidth="1"/>
    <col min="2825" max="2825" width="6.85546875" style="263" bestFit="1" customWidth="1"/>
    <col min="2826" max="2826" width="10.42578125" style="263" bestFit="1" customWidth="1"/>
    <col min="2827" max="2827" width="54.85546875" style="263" customWidth="1"/>
    <col min="2828" max="2830" width="9.42578125" style="263" bestFit="1" customWidth="1"/>
    <col min="2831" max="2831" width="10.28515625" style="263" customWidth="1"/>
    <col min="2832" max="2832" width="8.42578125" style="263" customWidth="1"/>
    <col min="2833" max="2833" width="6.85546875" style="263" customWidth="1"/>
    <col min="2834" max="2834" width="8.28515625" style="263" customWidth="1"/>
    <col min="2835" max="2835" width="6.85546875" style="263" bestFit="1" customWidth="1"/>
    <col min="2836" max="3072" width="9.140625" style="263"/>
    <col min="3073" max="3073" width="56.42578125" style="263" bestFit="1" customWidth="1"/>
    <col min="3074" max="3077" width="8.42578125" style="263" bestFit="1" customWidth="1"/>
    <col min="3078" max="3078" width="7.140625" style="263" bestFit="1" customWidth="1"/>
    <col min="3079" max="3079" width="7" style="263" bestFit="1" customWidth="1"/>
    <col min="3080" max="3080" width="7.140625" style="263" bestFit="1" customWidth="1"/>
    <col min="3081" max="3081" width="6.85546875" style="263" bestFit="1" customWidth="1"/>
    <col min="3082" max="3082" width="10.42578125" style="263" bestFit="1" customWidth="1"/>
    <col min="3083" max="3083" width="54.85546875" style="263" customWidth="1"/>
    <col min="3084" max="3086" width="9.42578125" style="263" bestFit="1" customWidth="1"/>
    <col min="3087" max="3087" width="10.28515625" style="263" customWidth="1"/>
    <col min="3088" max="3088" width="8.42578125" style="263" customWidth="1"/>
    <col min="3089" max="3089" width="6.85546875" style="263" customWidth="1"/>
    <col min="3090" max="3090" width="8.28515625" style="263" customWidth="1"/>
    <col min="3091" max="3091" width="6.85546875" style="263" bestFit="1" customWidth="1"/>
    <col min="3092" max="3328" width="9.140625" style="263"/>
    <col min="3329" max="3329" width="56.42578125" style="263" bestFit="1" customWidth="1"/>
    <col min="3330" max="3333" width="8.42578125" style="263" bestFit="1" customWidth="1"/>
    <col min="3334" max="3334" width="7.140625" style="263" bestFit="1" customWidth="1"/>
    <col min="3335" max="3335" width="7" style="263" bestFit="1" customWidth="1"/>
    <col min="3336" max="3336" width="7.140625" style="263" bestFit="1" customWidth="1"/>
    <col min="3337" max="3337" width="6.85546875" style="263" bestFit="1" customWidth="1"/>
    <col min="3338" max="3338" width="10.42578125" style="263" bestFit="1" customWidth="1"/>
    <col min="3339" max="3339" width="54.85546875" style="263" customWidth="1"/>
    <col min="3340" max="3342" width="9.42578125" style="263" bestFit="1" customWidth="1"/>
    <col min="3343" max="3343" width="10.28515625" style="263" customWidth="1"/>
    <col min="3344" max="3344" width="8.42578125" style="263" customWidth="1"/>
    <col min="3345" max="3345" width="6.85546875" style="263" customWidth="1"/>
    <col min="3346" max="3346" width="8.28515625" style="263" customWidth="1"/>
    <col min="3347" max="3347" width="6.85546875" style="263" bestFit="1" customWidth="1"/>
    <col min="3348" max="3584" width="9.140625" style="263"/>
    <col min="3585" max="3585" width="56.42578125" style="263" bestFit="1" customWidth="1"/>
    <col min="3586" max="3589" width="8.42578125" style="263" bestFit="1" customWidth="1"/>
    <col min="3590" max="3590" width="7.140625" style="263" bestFit="1" customWidth="1"/>
    <col min="3591" max="3591" width="7" style="263" bestFit="1" customWidth="1"/>
    <col min="3592" max="3592" width="7.140625" style="263" bestFit="1" customWidth="1"/>
    <col min="3593" max="3593" width="6.85546875" style="263" bestFit="1" customWidth="1"/>
    <col min="3594" max="3594" width="10.42578125" style="263" bestFit="1" customWidth="1"/>
    <col min="3595" max="3595" width="54.85546875" style="263" customWidth="1"/>
    <col min="3596" max="3598" width="9.42578125" style="263" bestFit="1" customWidth="1"/>
    <col min="3599" max="3599" width="10.28515625" style="263" customWidth="1"/>
    <col min="3600" max="3600" width="8.42578125" style="263" customWidth="1"/>
    <col min="3601" max="3601" width="6.85546875" style="263" customWidth="1"/>
    <col min="3602" max="3602" width="8.28515625" style="263" customWidth="1"/>
    <col min="3603" max="3603" width="6.85546875" style="263" bestFit="1" customWidth="1"/>
    <col min="3604" max="3840" width="9.140625" style="263"/>
    <col min="3841" max="3841" width="56.42578125" style="263" bestFit="1" customWidth="1"/>
    <col min="3842" max="3845" width="8.42578125" style="263" bestFit="1" customWidth="1"/>
    <col min="3846" max="3846" width="7.140625" style="263" bestFit="1" customWidth="1"/>
    <col min="3847" max="3847" width="7" style="263" bestFit="1" customWidth="1"/>
    <col min="3848" max="3848" width="7.140625" style="263" bestFit="1" customWidth="1"/>
    <col min="3849" max="3849" width="6.85546875" style="263" bestFit="1" customWidth="1"/>
    <col min="3850" max="3850" width="10.42578125" style="263" bestFit="1" customWidth="1"/>
    <col min="3851" max="3851" width="54.85546875" style="263" customWidth="1"/>
    <col min="3852" max="3854" width="9.42578125" style="263" bestFit="1" customWidth="1"/>
    <col min="3855" max="3855" width="10.28515625" style="263" customWidth="1"/>
    <col min="3856" max="3856" width="8.42578125" style="263" customWidth="1"/>
    <col min="3857" max="3857" width="6.85546875" style="263" customWidth="1"/>
    <col min="3858" max="3858" width="8.28515625" style="263" customWidth="1"/>
    <col min="3859" max="3859" width="6.85546875" style="263" bestFit="1" customWidth="1"/>
    <col min="3860" max="4096" width="9.140625" style="263"/>
    <col min="4097" max="4097" width="56.42578125" style="263" bestFit="1" customWidth="1"/>
    <col min="4098" max="4101" width="8.42578125" style="263" bestFit="1" customWidth="1"/>
    <col min="4102" max="4102" width="7.140625" style="263" bestFit="1" customWidth="1"/>
    <col min="4103" max="4103" width="7" style="263" bestFit="1" customWidth="1"/>
    <col min="4104" max="4104" width="7.140625" style="263" bestFit="1" customWidth="1"/>
    <col min="4105" max="4105" width="6.85546875" style="263" bestFit="1" customWidth="1"/>
    <col min="4106" max="4106" width="10.42578125" style="263" bestFit="1" customWidth="1"/>
    <col min="4107" max="4107" width="54.85546875" style="263" customWidth="1"/>
    <col min="4108" max="4110" width="9.42578125" style="263" bestFit="1" customWidth="1"/>
    <col min="4111" max="4111" width="10.28515625" style="263" customWidth="1"/>
    <col min="4112" max="4112" width="8.42578125" style="263" customWidth="1"/>
    <col min="4113" max="4113" width="6.85546875" style="263" customWidth="1"/>
    <col min="4114" max="4114" width="8.28515625" style="263" customWidth="1"/>
    <col min="4115" max="4115" width="6.85546875" style="263" bestFit="1" customWidth="1"/>
    <col min="4116" max="4352" width="9.140625" style="263"/>
    <col min="4353" max="4353" width="56.42578125" style="263" bestFit="1" customWidth="1"/>
    <col min="4354" max="4357" width="8.42578125" style="263" bestFit="1" customWidth="1"/>
    <col min="4358" max="4358" width="7.140625" style="263" bestFit="1" customWidth="1"/>
    <col min="4359" max="4359" width="7" style="263" bestFit="1" customWidth="1"/>
    <col min="4360" max="4360" width="7.140625" style="263" bestFit="1" customWidth="1"/>
    <col min="4361" max="4361" width="6.85546875" style="263" bestFit="1" customWidth="1"/>
    <col min="4362" max="4362" width="10.42578125" style="263" bestFit="1" customWidth="1"/>
    <col min="4363" max="4363" width="54.85546875" style="263" customWidth="1"/>
    <col min="4364" max="4366" width="9.42578125" style="263" bestFit="1" customWidth="1"/>
    <col min="4367" max="4367" width="10.28515625" style="263" customWidth="1"/>
    <col min="4368" max="4368" width="8.42578125" style="263" customWidth="1"/>
    <col min="4369" max="4369" width="6.85546875" style="263" customWidth="1"/>
    <col min="4370" max="4370" width="8.28515625" style="263" customWidth="1"/>
    <col min="4371" max="4371" width="6.85546875" style="263" bestFit="1" customWidth="1"/>
    <col min="4372" max="4608" width="9.140625" style="263"/>
    <col min="4609" max="4609" width="56.42578125" style="263" bestFit="1" customWidth="1"/>
    <col min="4610" max="4613" width="8.42578125" style="263" bestFit="1" customWidth="1"/>
    <col min="4614" max="4614" width="7.140625" style="263" bestFit="1" customWidth="1"/>
    <col min="4615" max="4615" width="7" style="263" bestFit="1" customWidth="1"/>
    <col min="4616" max="4616" width="7.140625" style="263" bestFit="1" customWidth="1"/>
    <col min="4617" max="4617" width="6.85546875" style="263" bestFit="1" customWidth="1"/>
    <col min="4618" max="4618" width="10.42578125" style="263" bestFit="1" customWidth="1"/>
    <col min="4619" max="4619" width="54.85546875" style="263" customWidth="1"/>
    <col min="4620" max="4622" width="9.42578125" style="263" bestFit="1" customWidth="1"/>
    <col min="4623" max="4623" width="10.28515625" style="263" customWidth="1"/>
    <col min="4624" max="4624" width="8.42578125" style="263" customWidth="1"/>
    <col min="4625" max="4625" width="6.85546875" style="263" customWidth="1"/>
    <col min="4626" max="4626" width="8.28515625" style="263" customWidth="1"/>
    <col min="4627" max="4627" width="6.85546875" style="263" bestFit="1" customWidth="1"/>
    <col min="4628" max="4864" width="9.140625" style="263"/>
    <col min="4865" max="4865" width="56.42578125" style="263" bestFit="1" customWidth="1"/>
    <col min="4866" max="4869" width="8.42578125" style="263" bestFit="1" customWidth="1"/>
    <col min="4870" max="4870" width="7.140625" style="263" bestFit="1" customWidth="1"/>
    <col min="4871" max="4871" width="7" style="263" bestFit="1" customWidth="1"/>
    <col min="4872" max="4872" width="7.140625" style="263" bestFit="1" customWidth="1"/>
    <col min="4873" max="4873" width="6.85546875" style="263" bestFit="1" customWidth="1"/>
    <col min="4874" max="4874" width="10.42578125" style="263" bestFit="1" customWidth="1"/>
    <col min="4875" max="4875" width="54.85546875" style="263" customWidth="1"/>
    <col min="4876" max="4878" width="9.42578125" style="263" bestFit="1" customWidth="1"/>
    <col min="4879" max="4879" width="10.28515625" style="263" customWidth="1"/>
    <col min="4880" max="4880" width="8.42578125" style="263" customWidth="1"/>
    <col min="4881" max="4881" width="6.85546875" style="263" customWidth="1"/>
    <col min="4882" max="4882" width="8.28515625" style="263" customWidth="1"/>
    <col min="4883" max="4883" width="6.85546875" style="263" bestFit="1" customWidth="1"/>
    <col min="4884" max="5120" width="9.140625" style="263"/>
    <col min="5121" max="5121" width="56.42578125" style="263" bestFit="1" customWidth="1"/>
    <col min="5122" max="5125" width="8.42578125" style="263" bestFit="1" customWidth="1"/>
    <col min="5126" max="5126" width="7.140625" style="263" bestFit="1" customWidth="1"/>
    <col min="5127" max="5127" width="7" style="263" bestFit="1" customWidth="1"/>
    <col min="5128" max="5128" width="7.140625" style="263" bestFit="1" customWidth="1"/>
    <col min="5129" max="5129" width="6.85546875" style="263" bestFit="1" customWidth="1"/>
    <col min="5130" max="5130" width="10.42578125" style="263" bestFit="1" customWidth="1"/>
    <col min="5131" max="5131" width="54.85546875" style="263" customWidth="1"/>
    <col min="5132" max="5134" width="9.42578125" style="263" bestFit="1" customWidth="1"/>
    <col min="5135" max="5135" width="10.28515625" style="263" customWidth="1"/>
    <col min="5136" max="5136" width="8.42578125" style="263" customWidth="1"/>
    <col min="5137" max="5137" width="6.85546875" style="263" customWidth="1"/>
    <col min="5138" max="5138" width="8.28515625" style="263" customWidth="1"/>
    <col min="5139" max="5139" width="6.85546875" style="263" bestFit="1" customWidth="1"/>
    <col min="5140" max="5376" width="9.140625" style="263"/>
    <col min="5377" max="5377" width="56.42578125" style="263" bestFit="1" customWidth="1"/>
    <col min="5378" max="5381" width="8.42578125" style="263" bestFit="1" customWidth="1"/>
    <col min="5382" max="5382" width="7.140625" style="263" bestFit="1" customWidth="1"/>
    <col min="5383" max="5383" width="7" style="263" bestFit="1" customWidth="1"/>
    <col min="5384" max="5384" width="7.140625" style="263" bestFit="1" customWidth="1"/>
    <col min="5385" max="5385" width="6.85546875" style="263" bestFit="1" customWidth="1"/>
    <col min="5386" max="5386" width="10.42578125" style="263" bestFit="1" customWidth="1"/>
    <col min="5387" max="5387" width="54.85546875" style="263" customWidth="1"/>
    <col min="5388" max="5390" width="9.42578125" style="263" bestFit="1" customWidth="1"/>
    <col min="5391" max="5391" width="10.28515625" style="263" customWidth="1"/>
    <col min="5392" max="5392" width="8.42578125" style="263" customWidth="1"/>
    <col min="5393" max="5393" width="6.85546875" style="263" customWidth="1"/>
    <col min="5394" max="5394" width="8.28515625" style="263" customWidth="1"/>
    <col min="5395" max="5395" width="6.85546875" style="263" bestFit="1" customWidth="1"/>
    <col min="5396" max="5632" width="9.140625" style="263"/>
    <col min="5633" max="5633" width="56.42578125" style="263" bestFit="1" customWidth="1"/>
    <col min="5634" max="5637" width="8.42578125" style="263" bestFit="1" customWidth="1"/>
    <col min="5638" max="5638" width="7.140625" style="263" bestFit="1" customWidth="1"/>
    <col min="5639" max="5639" width="7" style="263" bestFit="1" customWidth="1"/>
    <col min="5640" max="5640" width="7.140625" style="263" bestFit="1" customWidth="1"/>
    <col min="5641" max="5641" width="6.85546875" style="263" bestFit="1" customWidth="1"/>
    <col min="5642" max="5642" width="10.42578125" style="263" bestFit="1" customWidth="1"/>
    <col min="5643" max="5643" width="54.85546875" style="263" customWidth="1"/>
    <col min="5644" max="5646" width="9.42578125" style="263" bestFit="1" customWidth="1"/>
    <col min="5647" max="5647" width="10.28515625" style="263" customWidth="1"/>
    <col min="5648" max="5648" width="8.42578125" style="263" customWidth="1"/>
    <col min="5649" max="5649" width="6.85546875" style="263" customWidth="1"/>
    <col min="5650" max="5650" width="8.28515625" style="263" customWidth="1"/>
    <col min="5651" max="5651" width="6.85546875" style="263" bestFit="1" customWidth="1"/>
    <col min="5652" max="5888" width="9.140625" style="263"/>
    <col min="5889" max="5889" width="56.42578125" style="263" bestFit="1" customWidth="1"/>
    <col min="5890" max="5893" width="8.42578125" style="263" bestFit="1" customWidth="1"/>
    <col min="5894" max="5894" width="7.140625" style="263" bestFit="1" customWidth="1"/>
    <col min="5895" max="5895" width="7" style="263" bestFit="1" customWidth="1"/>
    <col min="5896" max="5896" width="7.140625" style="263" bestFit="1" customWidth="1"/>
    <col min="5897" max="5897" width="6.85546875" style="263" bestFit="1" customWidth="1"/>
    <col min="5898" max="5898" width="10.42578125" style="263" bestFit="1" customWidth="1"/>
    <col min="5899" max="5899" width="54.85546875" style="263" customWidth="1"/>
    <col min="5900" max="5902" width="9.42578125" style="263" bestFit="1" customWidth="1"/>
    <col min="5903" max="5903" width="10.28515625" style="263" customWidth="1"/>
    <col min="5904" max="5904" width="8.42578125" style="263" customWidth="1"/>
    <col min="5905" max="5905" width="6.85546875" style="263" customWidth="1"/>
    <col min="5906" max="5906" width="8.28515625" style="263" customWidth="1"/>
    <col min="5907" max="5907" width="6.85546875" style="263" bestFit="1" customWidth="1"/>
    <col min="5908" max="6144" width="9.140625" style="263"/>
    <col min="6145" max="6145" width="56.42578125" style="263" bestFit="1" customWidth="1"/>
    <col min="6146" max="6149" width="8.42578125" style="263" bestFit="1" customWidth="1"/>
    <col min="6150" max="6150" width="7.140625" style="263" bestFit="1" customWidth="1"/>
    <col min="6151" max="6151" width="7" style="263" bestFit="1" customWidth="1"/>
    <col min="6152" max="6152" width="7.140625" style="263" bestFit="1" customWidth="1"/>
    <col min="6153" max="6153" width="6.85546875" style="263" bestFit="1" customWidth="1"/>
    <col min="6154" max="6154" width="10.42578125" style="263" bestFit="1" customWidth="1"/>
    <col min="6155" max="6155" width="54.85546875" style="263" customWidth="1"/>
    <col min="6156" max="6158" width="9.42578125" style="263" bestFit="1" customWidth="1"/>
    <col min="6159" max="6159" width="10.28515625" style="263" customWidth="1"/>
    <col min="6160" max="6160" width="8.42578125" style="263" customWidth="1"/>
    <col min="6161" max="6161" width="6.85546875" style="263" customWidth="1"/>
    <col min="6162" max="6162" width="8.28515625" style="263" customWidth="1"/>
    <col min="6163" max="6163" width="6.85546875" style="263" bestFit="1" customWidth="1"/>
    <col min="6164" max="6400" width="9.140625" style="263"/>
    <col min="6401" max="6401" width="56.42578125" style="263" bestFit="1" customWidth="1"/>
    <col min="6402" max="6405" width="8.42578125" style="263" bestFit="1" customWidth="1"/>
    <col min="6406" max="6406" width="7.140625" style="263" bestFit="1" customWidth="1"/>
    <col min="6407" max="6407" width="7" style="263" bestFit="1" customWidth="1"/>
    <col min="6408" max="6408" width="7.140625" style="263" bestFit="1" customWidth="1"/>
    <col min="6409" max="6409" width="6.85546875" style="263" bestFit="1" customWidth="1"/>
    <col min="6410" max="6410" width="10.42578125" style="263" bestFit="1" customWidth="1"/>
    <col min="6411" max="6411" width="54.85546875" style="263" customWidth="1"/>
    <col min="6412" max="6414" width="9.42578125" style="263" bestFit="1" customWidth="1"/>
    <col min="6415" max="6415" width="10.28515625" style="263" customWidth="1"/>
    <col min="6416" max="6416" width="8.42578125" style="263" customWidth="1"/>
    <col min="6417" max="6417" width="6.85546875" style="263" customWidth="1"/>
    <col min="6418" max="6418" width="8.28515625" style="263" customWidth="1"/>
    <col min="6419" max="6419" width="6.85546875" style="263" bestFit="1" customWidth="1"/>
    <col min="6420" max="6656" width="9.140625" style="263"/>
    <col min="6657" max="6657" width="56.42578125" style="263" bestFit="1" customWidth="1"/>
    <col min="6658" max="6661" width="8.42578125" style="263" bestFit="1" customWidth="1"/>
    <col min="6662" max="6662" width="7.140625" style="263" bestFit="1" customWidth="1"/>
    <col min="6663" max="6663" width="7" style="263" bestFit="1" customWidth="1"/>
    <col min="6664" max="6664" width="7.140625" style="263" bestFit="1" customWidth="1"/>
    <col min="6665" max="6665" width="6.85546875" style="263" bestFit="1" customWidth="1"/>
    <col min="6666" max="6666" width="10.42578125" style="263" bestFit="1" customWidth="1"/>
    <col min="6667" max="6667" width="54.85546875" style="263" customWidth="1"/>
    <col min="6668" max="6670" width="9.42578125" style="263" bestFit="1" customWidth="1"/>
    <col min="6671" max="6671" width="10.28515625" style="263" customWidth="1"/>
    <col min="6672" max="6672" width="8.42578125" style="263" customWidth="1"/>
    <col min="6673" max="6673" width="6.85546875" style="263" customWidth="1"/>
    <col min="6674" max="6674" width="8.28515625" style="263" customWidth="1"/>
    <col min="6675" max="6675" width="6.85546875" style="263" bestFit="1" customWidth="1"/>
    <col min="6676" max="6912" width="9.140625" style="263"/>
    <col min="6913" max="6913" width="56.42578125" style="263" bestFit="1" customWidth="1"/>
    <col min="6914" max="6917" width="8.42578125" style="263" bestFit="1" customWidth="1"/>
    <col min="6918" max="6918" width="7.140625" style="263" bestFit="1" customWidth="1"/>
    <col min="6919" max="6919" width="7" style="263" bestFit="1" customWidth="1"/>
    <col min="6920" max="6920" width="7.140625" style="263" bestFit="1" customWidth="1"/>
    <col min="6921" max="6921" width="6.85546875" style="263" bestFit="1" customWidth="1"/>
    <col min="6922" max="6922" width="10.42578125" style="263" bestFit="1" customWidth="1"/>
    <col min="6923" max="6923" width="54.85546875" style="263" customWidth="1"/>
    <col min="6924" max="6926" width="9.42578125" style="263" bestFit="1" customWidth="1"/>
    <col min="6927" max="6927" width="10.28515625" style="263" customWidth="1"/>
    <col min="6928" max="6928" width="8.42578125" style="263" customWidth="1"/>
    <col min="6929" max="6929" width="6.85546875" style="263" customWidth="1"/>
    <col min="6930" max="6930" width="8.28515625" style="263" customWidth="1"/>
    <col min="6931" max="6931" width="6.85546875" style="263" bestFit="1" customWidth="1"/>
    <col min="6932" max="7168" width="9.140625" style="263"/>
    <col min="7169" max="7169" width="56.42578125" style="263" bestFit="1" customWidth="1"/>
    <col min="7170" max="7173" width="8.42578125" style="263" bestFit="1" customWidth="1"/>
    <col min="7174" max="7174" width="7.140625" style="263" bestFit="1" customWidth="1"/>
    <col min="7175" max="7175" width="7" style="263" bestFit="1" customWidth="1"/>
    <col min="7176" max="7176" width="7.140625" style="263" bestFit="1" customWidth="1"/>
    <col min="7177" max="7177" width="6.85546875" style="263" bestFit="1" customWidth="1"/>
    <col min="7178" max="7178" width="10.42578125" style="263" bestFit="1" customWidth="1"/>
    <col min="7179" max="7179" width="54.85546875" style="263" customWidth="1"/>
    <col min="7180" max="7182" width="9.42578125" style="263" bestFit="1" customWidth="1"/>
    <col min="7183" max="7183" width="10.28515625" style="263" customWidth="1"/>
    <col min="7184" max="7184" width="8.42578125" style="263" customWidth="1"/>
    <col min="7185" max="7185" width="6.85546875" style="263" customWidth="1"/>
    <col min="7186" max="7186" width="8.28515625" style="263" customWidth="1"/>
    <col min="7187" max="7187" width="6.85546875" style="263" bestFit="1" customWidth="1"/>
    <col min="7188" max="7424" width="9.140625" style="263"/>
    <col min="7425" max="7425" width="56.42578125" style="263" bestFit="1" customWidth="1"/>
    <col min="7426" max="7429" width="8.42578125" style="263" bestFit="1" customWidth="1"/>
    <col min="7430" max="7430" width="7.140625" style="263" bestFit="1" customWidth="1"/>
    <col min="7431" max="7431" width="7" style="263" bestFit="1" customWidth="1"/>
    <col min="7432" max="7432" width="7.140625" style="263" bestFit="1" customWidth="1"/>
    <col min="7433" max="7433" width="6.85546875" style="263" bestFit="1" customWidth="1"/>
    <col min="7434" max="7434" width="10.42578125" style="263" bestFit="1" customWidth="1"/>
    <col min="7435" max="7435" width="54.85546875" style="263" customWidth="1"/>
    <col min="7436" max="7438" width="9.42578125" style="263" bestFit="1" customWidth="1"/>
    <col min="7439" max="7439" width="10.28515625" style="263" customWidth="1"/>
    <col min="7440" max="7440" width="8.42578125" style="263" customWidth="1"/>
    <col min="7441" max="7441" width="6.85546875" style="263" customWidth="1"/>
    <col min="7442" max="7442" width="8.28515625" style="263" customWidth="1"/>
    <col min="7443" max="7443" width="6.85546875" style="263" bestFit="1" customWidth="1"/>
    <col min="7444" max="7680" width="9.140625" style="263"/>
    <col min="7681" max="7681" width="56.42578125" style="263" bestFit="1" customWidth="1"/>
    <col min="7682" max="7685" width="8.42578125" style="263" bestFit="1" customWidth="1"/>
    <col min="7686" max="7686" width="7.140625" style="263" bestFit="1" customWidth="1"/>
    <col min="7687" max="7687" width="7" style="263" bestFit="1" customWidth="1"/>
    <col min="7688" max="7688" width="7.140625" style="263" bestFit="1" customWidth="1"/>
    <col min="7689" max="7689" width="6.85546875" style="263" bestFit="1" customWidth="1"/>
    <col min="7690" max="7690" width="10.42578125" style="263" bestFit="1" customWidth="1"/>
    <col min="7691" max="7691" width="54.85546875" style="263" customWidth="1"/>
    <col min="7692" max="7694" width="9.42578125" style="263" bestFit="1" customWidth="1"/>
    <col min="7695" max="7695" width="10.28515625" style="263" customWidth="1"/>
    <col min="7696" max="7696" width="8.42578125" style="263" customWidth="1"/>
    <col min="7697" max="7697" width="6.85546875" style="263" customWidth="1"/>
    <col min="7698" max="7698" width="8.28515625" style="263" customWidth="1"/>
    <col min="7699" max="7699" width="6.85546875" style="263" bestFit="1" customWidth="1"/>
    <col min="7700" max="7936" width="9.140625" style="263"/>
    <col min="7937" max="7937" width="56.42578125" style="263" bestFit="1" customWidth="1"/>
    <col min="7938" max="7941" width="8.42578125" style="263" bestFit="1" customWidth="1"/>
    <col min="7942" max="7942" width="7.140625" style="263" bestFit="1" customWidth="1"/>
    <col min="7943" max="7943" width="7" style="263" bestFit="1" customWidth="1"/>
    <col min="7944" max="7944" width="7.140625" style="263" bestFit="1" customWidth="1"/>
    <col min="7945" max="7945" width="6.85546875" style="263" bestFit="1" customWidth="1"/>
    <col min="7946" max="7946" width="10.42578125" style="263" bestFit="1" customWidth="1"/>
    <col min="7947" max="7947" width="54.85546875" style="263" customWidth="1"/>
    <col min="7948" max="7950" width="9.42578125" style="263" bestFit="1" customWidth="1"/>
    <col min="7951" max="7951" width="10.28515625" style="263" customWidth="1"/>
    <col min="7952" max="7952" width="8.42578125" style="263" customWidth="1"/>
    <col min="7953" max="7953" width="6.85546875" style="263" customWidth="1"/>
    <col min="7954" max="7954" width="8.28515625" style="263" customWidth="1"/>
    <col min="7955" max="7955" width="6.85546875" style="263" bestFit="1" customWidth="1"/>
    <col min="7956" max="8192" width="9.140625" style="263"/>
    <col min="8193" max="8193" width="56.42578125" style="263" bestFit="1" customWidth="1"/>
    <col min="8194" max="8197" width="8.42578125" style="263" bestFit="1" customWidth="1"/>
    <col min="8198" max="8198" width="7.140625" style="263" bestFit="1" customWidth="1"/>
    <col min="8199" max="8199" width="7" style="263" bestFit="1" customWidth="1"/>
    <col min="8200" max="8200" width="7.140625" style="263" bestFit="1" customWidth="1"/>
    <col min="8201" max="8201" width="6.85546875" style="263" bestFit="1" customWidth="1"/>
    <col min="8202" max="8202" width="10.42578125" style="263" bestFit="1" customWidth="1"/>
    <col min="8203" max="8203" width="54.85546875" style="263" customWidth="1"/>
    <col min="8204" max="8206" width="9.42578125" style="263" bestFit="1" customWidth="1"/>
    <col min="8207" max="8207" width="10.28515625" style="263" customWidth="1"/>
    <col min="8208" max="8208" width="8.42578125" style="263" customWidth="1"/>
    <col min="8209" max="8209" width="6.85546875" style="263" customWidth="1"/>
    <col min="8210" max="8210" width="8.28515625" style="263" customWidth="1"/>
    <col min="8211" max="8211" width="6.85546875" style="263" bestFit="1" customWidth="1"/>
    <col min="8212" max="8448" width="9.140625" style="263"/>
    <col min="8449" max="8449" width="56.42578125" style="263" bestFit="1" customWidth="1"/>
    <col min="8450" max="8453" width="8.42578125" style="263" bestFit="1" customWidth="1"/>
    <col min="8454" max="8454" width="7.140625" style="263" bestFit="1" customWidth="1"/>
    <col min="8455" max="8455" width="7" style="263" bestFit="1" customWidth="1"/>
    <col min="8456" max="8456" width="7.140625" style="263" bestFit="1" customWidth="1"/>
    <col min="8457" max="8457" width="6.85546875" style="263" bestFit="1" customWidth="1"/>
    <col min="8458" max="8458" width="10.42578125" style="263" bestFit="1" customWidth="1"/>
    <col min="8459" max="8459" width="54.85546875" style="263" customWidth="1"/>
    <col min="8460" max="8462" width="9.42578125" style="263" bestFit="1" customWidth="1"/>
    <col min="8463" max="8463" width="10.28515625" style="263" customWidth="1"/>
    <col min="8464" max="8464" width="8.42578125" style="263" customWidth="1"/>
    <col min="8465" max="8465" width="6.85546875" style="263" customWidth="1"/>
    <col min="8466" max="8466" width="8.28515625" style="263" customWidth="1"/>
    <col min="8467" max="8467" width="6.85546875" style="263" bestFit="1" customWidth="1"/>
    <col min="8468" max="8704" width="9.140625" style="263"/>
    <col min="8705" max="8705" width="56.42578125" style="263" bestFit="1" customWidth="1"/>
    <col min="8706" max="8709" width="8.42578125" style="263" bestFit="1" customWidth="1"/>
    <col min="8710" max="8710" width="7.140625" style="263" bestFit="1" customWidth="1"/>
    <col min="8711" max="8711" width="7" style="263" bestFit="1" customWidth="1"/>
    <col min="8712" max="8712" width="7.140625" style="263" bestFit="1" customWidth="1"/>
    <col min="8713" max="8713" width="6.85546875" style="263" bestFit="1" customWidth="1"/>
    <col min="8714" max="8714" width="10.42578125" style="263" bestFit="1" customWidth="1"/>
    <col min="8715" max="8715" width="54.85546875" style="263" customWidth="1"/>
    <col min="8716" max="8718" width="9.42578125" style="263" bestFit="1" customWidth="1"/>
    <col min="8719" max="8719" width="10.28515625" style="263" customWidth="1"/>
    <col min="8720" max="8720" width="8.42578125" style="263" customWidth="1"/>
    <col min="8721" max="8721" width="6.85546875" style="263" customWidth="1"/>
    <col min="8722" max="8722" width="8.28515625" style="263" customWidth="1"/>
    <col min="8723" max="8723" width="6.85546875" style="263" bestFit="1" customWidth="1"/>
    <col min="8724" max="8960" width="9.140625" style="263"/>
    <col min="8961" max="8961" width="56.42578125" style="263" bestFit="1" customWidth="1"/>
    <col min="8962" max="8965" width="8.42578125" style="263" bestFit="1" customWidth="1"/>
    <col min="8966" max="8966" width="7.140625" style="263" bestFit="1" customWidth="1"/>
    <col min="8967" max="8967" width="7" style="263" bestFit="1" customWidth="1"/>
    <col min="8968" max="8968" width="7.140625" style="263" bestFit="1" customWidth="1"/>
    <col min="8969" max="8969" width="6.85546875" style="263" bestFit="1" customWidth="1"/>
    <col min="8970" max="8970" width="10.42578125" style="263" bestFit="1" customWidth="1"/>
    <col min="8971" max="8971" width="54.85546875" style="263" customWidth="1"/>
    <col min="8972" max="8974" width="9.42578125" style="263" bestFit="1" customWidth="1"/>
    <col min="8975" max="8975" width="10.28515625" style="263" customWidth="1"/>
    <col min="8976" max="8976" width="8.42578125" style="263" customWidth="1"/>
    <col min="8977" max="8977" width="6.85546875" style="263" customWidth="1"/>
    <col min="8978" max="8978" width="8.28515625" style="263" customWidth="1"/>
    <col min="8979" max="8979" width="6.85546875" style="263" bestFit="1" customWidth="1"/>
    <col min="8980" max="9216" width="9.140625" style="263"/>
    <col min="9217" max="9217" width="56.42578125" style="263" bestFit="1" customWidth="1"/>
    <col min="9218" max="9221" width="8.42578125" style="263" bestFit="1" customWidth="1"/>
    <col min="9222" max="9222" width="7.140625" style="263" bestFit="1" customWidth="1"/>
    <col min="9223" max="9223" width="7" style="263" bestFit="1" customWidth="1"/>
    <col min="9224" max="9224" width="7.140625" style="263" bestFit="1" customWidth="1"/>
    <col min="9225" max="9225" width="6.85546875" style="263" bestFit="1" customWidth="1"/>
    <col min="9226" max="9226" width="10.42578125" style="263" bestFit="1" customWidth="1"/>
    <col min="9227" max="9227" width="54.85546875" style="263" customWidth="1"/>
    <col min="9228" max="9230" width="9.42578125" style="263" bestFit="1" customWidth="1"/>
    <col min="9231" max="9231" width="10.28515625" style="263" customWidth="1"/>
    <col min="9232" max="9232" width="8.42578125" style="263" customWidth="1"/>
    <col min="9233" max="9233" width="6.85546875" style="263" customWidth="1"/>
    <col min="9234" max="9234" width="8.28515625" style="263" customWidth="1"/>
    <col min="9235" max="9235" width="6.85546875" style="263" bestFit="1" customWidth="1"/>
    <col min="9236" max="9472" width="9.140625" style="263"/>
    <col min="9473" max="9473" width="56.42578125" style="263" bestFit="1" customWidth="1"/>
    <col min="9474" max="9477" width="8.42578125" style="263" bestFit="1" customWidth="1"/>
    <col min="9478" max="9478" width="7.140625" style="263" bestFit="1" customWidth="1"/>
    <col min="9479" max="9479" width="7" style="263" bestFit="1" customWidth="1"/>
    <col min="9480" max="9480" width="7.140625" style="263" bestFit="1" customWidth="1"/>
    <col min="9481" max="9481" width="6.85546875" style="263" bestFit="1" customWidth="1"/>
    <col min="9482" max="9482" width="10.42578125" style="263" bestFit="1" customWidth="1"/>
    <col min="9483" max="9483" width="54.85546875" style="263" customWidth="1"/>
    <col min="9484" max="9486" width="9.42578125" style="263" bestFit="1" customWidth="1"/>
    <col min="9487" max="9487" width="10.28515625" style="263" customWidth="1"/>
    <col min="9488" max="9488" width="8.42578125" style="263" customWidth="1"/>
    <col min="9489" max="9489" width="6.85546875" style="263" customWidth="1"/>
    <col min="9490" max="9490" width="8.28515625" style="263" customWidth="1"/>
    <col min="9491" max="9491" width="6.85546875" style="263" bestFit="1" customWidth="1"/>
    <col min="9492" max="9728" width="9.140625" style="263"/>
    <col min="9729" max="9729" width="56.42578125" style="263" bestFit="1" customWidth="1"/>
    <col min="9730" max="9733" width="8.42578125" style="263" bestFit="1" customWidth="1"/>
    <col min="9734" max="9734" width="7.140625" style="263" bestFit="1" customWidth="1"/>
    <col min="9735" max="9735" width="7" style="263" bestFit="1" customWidth="1"/>
    <col min="9736" max="9736" width="7.140625" style="263" bestFit="1" customWidth="1"/>
    <col min="9737" max="9737" width="6.85546875" style="263" bestFit="1" customWidth="1"/>
    <col min="9738" max="9738" width="10.42578125" style="263" bestFit="1" customWidth="1"/>
    <col min="9739" max="9739" width="54.85546875" style="263" customWidth="1"/>
    <col min="9740" max="9742" width="9.42578125" style="263" bestFit="1" customWidth="1"/>
    <col min="9743" max="9743" width="10.28515625" style="263" customWidth="1"/>
    <col min="9744" max="9744" width="8.42578125" style="263" customWidth="1"/>
    <col min="9745" max="9745" width="6.85546875" style="263" customWidth="1"/>
    <col min="9746" max="9746" width="8.28515625" style="263" customWidth="1"/>
    <col min="9747" max="9747" width="6.85546875" style="263" bestFit="1" customWidth="1"/>
    <col min="9748" max="9984" width="9.140625" style="263"/>
    <col min="9985" max="9985" width="56.42578125" style="263" bestFit="1" customWidth="1"/>
    <col min="9986" max="9989" width="8.42578125" style="263" bestFit="1" customWidth="1"/>
    <col min="9990" max="9990" width="7.140625" style="263" bestFit="1" customWidth="1"/>
    <col min="9991" max="9991" width="7" style="263" bestFit="1" customWidth="1"/>
    <col min="9992" max="9992" width="7.140625" style="263" bestFit="1" customWidth="1"/>
    <col min="9993" max="9993" width="6.85546875" style="263" bestFit="1" customWidth="1"/>
    <col min="9994" max="9994" width="10.42578125" style="263" bestFit="1" customWidth="1"/>
    <col min="9995" max="9995" width="54.85546875" style="263" customWidth="1"/>
    <col min="9996" max="9998" width="9.42578125" style="263" bestFit="1" customWidth="1"/>
    <col min="9999" max="9999" width="10.28515625" style="263" customWidth="1"/>
    <col min="10000" max="10000" width="8.42578125" style="263" customWidth="1"/>
    <col min="10001" max="10001" width="6.85546875" style="263" customWidth="1"/>
    <col min="10002" max="10002" width="8.28515625" style="263" customWidth="1"/>
    <col min="10003" max="10003" width="6.85546875" style="263" bestFit="1" customWidth="1"/>
    <col min="10004" max="10240" width="9.140625" style="263"/>
    <col min="10241" max="10241" width="56.42578125" style="263" bestFit="1" customWidth="1"/>
    <col min="10242" max="10245" width="8.42578125" style="263" bestFit="1" customWidth="1"/>
    <col min="10246" max="10246" width="7.140625" style="263" bestFit="1" customWidth="1"/>
    <col min="10247" max="10247" width="7" style="263" bestFit="1" customWidth="1"/>
    <col min="10248" max="10248" width="7.140625" style="263" bestFit="1" customWidth="1"/>
    <col min="10249" max="10249" width="6.85546875" style="263" bestFit="1" customWidth="1"/>
    <col min="10250" max="10250" width="10.42578125" style="263" bestFit="1" customWidth="1"/>
    <col min="10251" max="10251" width="54.85546875" style="263" customWidth="1"/>
    <col min="10252" max="10254" width="9.42578125" style="263" bestFit="1" customWidth="1"/>
    <col min="10255" max="10255" width="10.28515625" style="263" customWidth="1"/>
    <col min="10256" max="10256" width="8.42578125" style="263" customWidth="1"/>
    <col min="10257" max="10257" width="6.85546875" style="263" customWidth="1"/>
    <col min="10258" max="10258" width="8.28515625" style="263" customWidth="1"/>
    <col min="10259" max="10259" width="6.85546875" style="263" bestFit="1" customWidth="1"/>
    <col min="10260" max="10496" width="9.140625" style="263"/>
    <col min="10497" max="10497" width="56.42578125" style="263" bestFit="1" customWidth="1"/>
    <col min="10498" max="10501" width="8.42578125" style="263" bestFit="1" customWidth="1"/>
    <col min="10502" max="10502" width="7.140625" style="263" bestFit="1" customWidth="1"/>
    <col min="10503" max="10503" width="7" style="263" bestFit="1" customWidth="1"/>
    <col min="10504" max="10504" width="7.140625" style="263" bestFit="1" customWidth="1"/>
    <col min="10505" max="10505" width="6.85546875" style="263" bestFit="1" customWidth="1"/>
    <col min="10506" max="10506" width="10.42578125" style="263" bestFit="1" customWidth="1"/>
    <col min="10507" max="10507" width="54.85546875" style="263" customWidth="1"/>
    <col min="10508" max="10510" width="9.42578125" style="263" bestFit="1" customWidth="1"/>
    <col min="10511" max="10511" width="10.28515625" style="263" customWidth="1"/>
    <col min="10512" max="10512" width="8.42578125" style="263" customWidth="1"/>
    <col min="10513" max="10513" width="6.85546875" style="263" customWidth="1"/>
    <col min="10514" max="10514" width="8.28515625" style="263" customWidth="1"/>
    <col min="10515" max="10515" width="6.85546875" style="263" bestFit="1" customWidth="1"/>
    <col min="10516" max="10752" width="9.140625" style="263"/>
    <col min="10753" max="10753" width="56.42578125" style="263" bestFit="1" customWidth="1"/>
    <col min="10754" max="10757" width="8.42578125" style="263" bestFit="1" customWidth="1"/>
    <col min="10758" max="10758" width="7.140625" style="263" bestFit="1" customWidth="1"/>
    <col min="10759" max="10759" width="7" style="263" bestFit="1" customWidth="1"/>
    <col min="10760" max="10760" width="7.140625" style="263" bestFit="1" customWidth="1"/>
    <col min="10761" max="10761" width="6.85546875" style="263" bestFit="1" customWidth="1"/>
    <col min="10762" max="10762" width="10.42578125" style="263" bestFit="1" customWidth="1"/>
    <col min="10763" max="10763" width="54.85546875" style="263" customWidth="1"/>
    <col min="10764" max="10766" width="9.42578125" style="263" bestFit="1" customWidth="1"/>
    <col min="10767" max="10767" width="10.28515625" style="263" customWidth="1"/>
    <col min="10768" max="10768" width="8.42578125" style="263" customWidth="1"/>
    <col min="10769" max="10769" width="6.85546875" style="263" customWidth="1"/>
    <col min="10770" max="10770" width="8.28515625" style="263" customWidth="1"/>
    <col min="10771" max="10771" width="6.85546875" style="263" bestFit="1" customWidth="1"/>
    <col min="10772" max="11008" width="9.140625" style="263"/>
    <col min="11009" max="11009" width="56.42578125" style="263" bestFit="1" customWidth="1"/>
    <col min="11010" max="11013" width="8.42578125" style="263" bestFit="1" customWidth="1"/>
    <col min="11014" max="11014" width="7.140625" style="263" bestFit="1" customWidth="1"/>
    <col min="11015" max="11015" width="7" style="263" bestFit="1" customWidth="1"/>
    <col min="11016" max="11016" width="7.140625" style="263" bestFit="1" customWidth="1"/>
    <col min="11017" max="11017" width="6.85546875" style="263" bestFit="1" customWidth="1"/>
    <col min="11018" max="11018" width="10.42578125" style="263" bestFit="1" customWidth="1"/>
    <col min="11019" max="11019" width="54.85546875" style="263" customWidth="1"/>
    <col min="11020" max="11022" width="9.42578125" style="263" bestFit="1" customWidth="1"/>
    <col min="11023" max="11023" width="10.28515625" style="263" customWidth="1"/>
    <col min="11024" max="11024" width="8.42578125" style="263" customWidth="1"/>
    <col min="11025" max="11025" width="6.85546875" style="263" customWidth="1"/>
    <col min="11026" max="11026" width="8.28515625" style="263" customWidth="1"/>
    <col min="11027" max="11027" width="6.85546875" style="263" bestFit="1" customWidth="1"/>
    <col min="11028" max="11264" width="9.140625" style="263"/>
    <col min="11265" max="11265" width="56.42578125" style="263" bestFit="1" customWidth="1"/>
    <col min="11266" max="11269" width="8.42578125" style="263" bestFit="1" customWidth="1"/>
    <col min="11270" max="11270" width="7.140625" style="263" bestFit="1" customWidth="1"/>
    <col min="11271" max="11271" width="7" style="263" bestFit="1" customWidth="1"/>
    <col min="11272" max="11272" width="7.140625" style="263" bestFit="1" customWidth="1"/>
    <col min="11273" max="11273" width="6.85546875" style="263" bestFit="1" customWidth="1"/>
    <col min="11274" max="11274" width="10.42578125" style="263" bestFit="1" customWidth="1"/>
    <col min="11275" max="11275" width="54.85546875" style="263" customWidth="1"/>
    <col min="11276" max="11278" width="9.42578125" style="263" bestFit="1" customWidth="1"/>
    <col min="11279" max="11279" width="10.28515625" style="263" customWidth="1"/>
    <col min="11280" max="11280" width="8.42578125" style="263" customWidth="1"/>
    <col min="11281" max="11281" width="6.85546875" style="263" customWidth="1"/>
    <col min="11282" max="11282" width="8.28515625" style="263" customWidth="1"/>
    <col min="11283" max="11283" width="6.85546875" style="263" bestFit="1" customWidth="1"/>
    <col min="11284" max="11520" width="9.140625" style="263"/>
    <col min="11521" max="11521" width="56.42578125" style="263" bestFit="1" customWidth="1"/>
    <col min="11522" max="11525" width="8.42578125" style="263" bestFit="1" customWidth="1"/>
    <col min="11526" max="11526" width="7.140625" style="263" bestFit="1" customWidth="1"/>
    <col min="11527" max="11527" width="7" style="263" bestFit="1" customWidth="1"/>
    <col min="11528" max="11528" width="7.140625" style="263" bestFit="1" customWidth="1"/>
    <col min="11529" max="11529" width="6.85546875" style="263" bestFit="1" customWidth="1"/>
    <col min="11530" max="11530" width="10.42578125" style="263" bestFit="1" customWidth="1"/>
    <col min="11531" max="11531" width="54.85546875" style="263" customWidth="1"/>
    <col min="11532" max="11534" width="9.42578125" style="263" bestFit="1" customWidth="1"/>
    <col min="11535" max="11535" width="10.28515625" style="263" customWidth="1"/>
    <col min="11536" max="11536" width="8.42578125" style="263" customWidth="1"/>
    <col min="11537" max="11537" width="6.85546875" style="263" customWidth="1"/>
    <col min="11538" max="11538" width="8.28515625" style="263" customWidth="1"/>
    <col min="11539" max="11539" width="6.85546875" style="263" bestFit="1" customWidth="1"/>
    <col min="11540" max="11776" width="9.140625" style="263"/>
    <col min="11777" max="11777" width="56.42578125" style="263" bestFit="1" customWidth="1"/>
    <col min="11778" max="11781" width="8.42578125" style="263" bestFit="1" customWidth="1"/>
    <col min="11782" max="11782" width="7.140625" style="263" bestFit="1" customWidth="1"/>
    <col min="11783" max="11783" width="7" style="263" bestFit="1" customWidth="1"/>
    <col min="11784" max="11784" width="7.140625" style="263" bestFit="1" customWidth="1"/>
    <col min="11785" max="11785" width="6.85546875" style="263" bestFit="1" customWidth="1"/>
    <col min="11786" max="11786" width="10.42578125" style="263" bestFit="1" customWidth="1"/>
    <col min="11787" max="11787" width="54.85546875" style="263" customWidth="1"/>
    <col min="11788" max="11790" width="9.42578125" style="263" bestFit="1" customWidth="1"/>
    <col min="11791" max="11791" width="10.28515625" style="263" customWidth="1"/>
    <col min="11792" max="11792" width="8.42578125" style="263" customWidth="1"/>
    <col min="11793" max="11793" width="6.85546875" style="263" customWidth="1"/>
    <col min="11794" max="11794" width="8.28515625" style="263" customWidth="1"/>
    <col min="11795" max="11795" width="6.85546875" style="263" bestFit="1" customWidth="1"/>
    <col min="11796" max="12032" width="9.140625" style="263"/>
    <col min="12033" max="12033" width="56.42578125" style="263" bestFit="1" customWidth="1"/>
    <col min="12034" max="12037" width="8.42578125" style="263" bestFit="1" customWidth="1"/>
    <col min="12038" max="12038" width="7.140625" style="263" bestFit="1" customWidth="1"/>
    <col min="12039" max="12039" width="7" style="263" bestFit="1" customWidth="1"/>
    <col min="12040" max="12040" width="7.140625" style="263" bestFit="1" customWidth="1"/>
    <col min="12041" max="12041" width="6.85546875" style="263" bestFit="1" customWidth="1"/>
    <col min="12042" max="12042" width="10.42578125" style="263" bestFit="1" customWidth="1"/>
    <col min="12043" max="12043" width="54.85546875" style="263" customWidth="1"/>
    <col min="12044" max="12046" width="9.42578125" style="263" bestFit="1" customWidth="1"/>
    <col min="12047" max="12047" width="10.28515625" style="263" customWidth="1"/>
    <col min="12048" max="12048" width="8.42578125" style="263" customWidth="1"/>
    <col min="12049" max="12049" width="6.85546875" style="263" customWidth="1"/>
    <col min="12050" max="12050" width="8.28515625" style="263" customWidth="1"/>
    <col min="12051" max="12051" width="6.85546875" style="263" bestFit="1" customWidth="1"/>
    <col min="12052" max="12288" width="9.140625" style="263"/>
    <col min="12289" max="12289" width="56.42578125" style="263" bestFit="1" customWidth="1"/>
    <col min="12290" max="12293" width="8.42578125" style="263" bestFit="1" customWidth="1"/>
    <col min="12294" max="12294" width="7.140625" style="263" bestFit="1" customWidth="1"/>
    <col min="12295" max="12295" width="7" style="263" bestFit="1" customWidth="1"/>
    <col min="12296" max="12296" width="7.140625" style="263" bestFit="1" customWidth="1"/>
    <col min="12297" max="12297" width="6.85546875" style="263" bestFit="1" customWidth="1"/>
    <col min="12298" max="12298" width="10.42578125" style="263" bestFit="1" customWidth="1"/>
    <col min="12299" max="12299" width="54.85546875" style="263" customWidth="1"/>
    <col min="12300" max="12302" width="9.42578125" style="263" bestFit="1" customWidth="1"/>
    <col min="12303" max="12303" width="10.28515625" style="263" customWidth="1"/>
    <col min="12304" max="12304" width="8.42578125" style="263" customWidth="1"/>
    <col min="12305" max="12305" width="6.85546875" style="263" customWidth="1"/>
    <col min="12306" max="12306" width="8.28515625" style="263" customWidth="1"/>
    <col min="12307" max="12307" width="6.85546875" style="263" bestFit="1" customWidth="1"/>
    <col min="12308" max="12544" width="9.140625" style="263"/>
    <col min="12545" max="12545" width="56.42578125" style="263" bestFit="1" customWidth="1"/>
    <col min="12546" max="12549" width="8.42578125" style="263" bestFit="1" customWidth="1"/>
    <col min="12550" max="12550" width="7.140625" style="263" bestFit="1" customWidth="1"/>
    <col min="12551" max="12551" width="7" style="263" bestFit="1" customWidth="1"/>
    <col min="12552" max="12552" width="7.140625" style="263" bestFit="1" customWidth="1"/>
    <col min="12553" max="12553" width="6.85546875" style="263" bestFit="1" customWidth="1"/>
    <col min="12554" max="12554" width="10.42578125" style="263" bestFit="1" customWidth="1"/>
    <col min="12555" max="12555" width="54.85546875" style="263" customWidth="1"/>
    <col min="12556" max="12558" width="9.42578125" style="263" bestFit="1" customWidth="1"/>
    <col min="12559" max="12559" width="10.28515625" style="263" customWidth="1"/>
    <col min="12560" max="12560" width="8.42578125" style="263" customWidth="1"/>
    <col min="12561" max="12561" width="6.85546875" style="263" customWidth="1"/>
    <col min="12562" max="12562" width="8.28515625" style="263" customWidth="1"/>
    <col min="12563" max="12563" width="6.85546875" style="263" bestFit="1" customWidth="1"/>
    <col min="12564" max="12800" width="9.140625" style="263"/>
    <col min="12801" max="12801" width="56.42578125" style="263" bestFit="1" customWidth="1"/>
    <col min="12802" max="12805" width="8.42578125" style="263" bestFit="1" customWidth="1"/>
    <col min="12806" max="12806" width="7.140625" style="263" bestFit="1" customWidth="1"/>
    <col min="12807" max="12807" width="7" style="263" bestFit="1" customWidth="1"/>
    <col min="12808" max="12808" width="7.140625" style="263" bestFit="1" customWidth="1"/>
    <col min="12809" max="12809" width="6.85546875" style="263" bestFit="1" customWidth="1"/>
    <col min="12810" max="12810" width="10.42578125" style="263" bestFit="1" customWidth="1"/>
    <col min="12811" max="12811" width="54.85546875" style="263" customWidth="1"/>
    <col min="12812" max="12814" width="9.42578125" style="263" bestFit="1" customWidth="1"/>
    <col min="12815" max="12815" width="10.28515625" style="263" customWidth="1"/>
    <col min="12816" max="12816" width="8.42578125" style="263" customWidth="1"/>
    <col min="12817" max="12817" width="6.85546875" style="263" customWidth="1"/>
    <col min="12818" max="12818" width="8.28515625" style="263" customWidth="1"/>
    <col min="12819" max="12819" width="6.85546875" style="263" bestFit="1" customWidth="1"/>
    <col min="12820" max="13056" width="9.140625" style="263"/>
    <col min="13057" max="13057" width="56.42578125" style="263" bestFit="1" customWidth="1"/>
    <col min="13058" max="13061" width="8.42578125" style="263" bestFit="1" customWidth="1"/>
    <col min="13062" max="13062" width="7.140625" style="263" bestFit="1" customWidth="1"/>
    <col min="13063" max="13063" width="7" style="263" bestFit="1" customWidth="1"/>
    <col min="13064" max="13064" width="7.140625" style="263" bestFit="1" customWidth="1"/>
    <col min="13065" max="13065" width="6.85546875" style="263" bestFit="1" customWidth="1"/>
    <col min="13066" max="13066" width="10.42578125" style="263" bestFit="1" customWidth="1"/>
    <col min="13067" max="13067" width="54.85546875" style="263" customWidth="1"/>
    <col min="13068" max="13070" width="9.42578125" style="263" bestFit="1" customWidth="1"/>
    <col min="13071" max="13071" width="10.28515625" style="263" customWidth="1"/>
    <col min="13072" max="13072" width="8.42578125" style="263" customWidth="1"/>
    <col min="13073" max="13073" width="6.85546875" style="263" customWidth="1"/>
    <col min="13074" max="13074" width="8.28515625" style="263" customWidth="1"/>
    <col min="13075" max="13075" width="6.85546875" style="263" bestFit="1" customWidth="1"/>
    <col min="13076" max="13312" width="9.140625" style="263"/>
    <col min="13313" max="13313" width="56.42578125" style="263" bestFit="1" customWidth="1"/>
    <col min="13314" max="13317" width="8.42578125" style="263" bestFit="1" customWidth="1"/>
    <col min="13318" max="13318" width="7.140625" style="263" bestFit="1" customWidth="1"/>
    <col min="13319" max="13319" width="7" style="263" bestFit="1" customWidth="1"/>
    <col min="13320" max="13320" width="7.140625" style="263" bestFit="1" customWidth="1"/>
    <col min="13321" max="13321" width="6.85546875" style="263" bestFit="1" customWidth="1"/>
    <col min="13322" max="13322" width="10.42578125" style="263" bestFit="1" customWidth="1"/>
    <col min="13323" max="13323" width="54.85546875" style="263" customWidth="1"/>
    <col min="13324" max="13326" width="9.42578125" style="263" bestFit="1" customWidth="1"/>
    <col min="13327" max="13327" width="10.28515625" style="263" customWidth="1"/>
    <col min="13328" max="13328" width="8.42578125" style="263" customWidth="1"/>
    <col min="13329" max="13329" width="6.85546875" style="263" customWidth="1"/>
    <col min="13330" max="13330" width="8.28515625" style="263" customWidth="1"/>
    <col min="13331" max="13331" width="6.85546875" style="263" bestFit="1" customWidth="1"/>
    <col min="13332" max="13568" width="9.140625" style="263"/>
    <col min="13569" max="13569" width="56.42578125" style="263" bestFit="1" customWidth="1"/>
    <col min="13570" max="13573" width="8.42578125" style="263" bestFit="1" customWidth="1"/>
    <col min="13574" max="13574" width="7.140625" style="263" bestFit="1" customWidth="1"/>
    <col min="13575" max="13575" width="7" style="263" bestFit="1" customWidth="1"/>
    <col min="13576" max="13576" width="7.140625" style="263" bestFit="1" customWidth="1"/>
    <col min="13577" max="13577" width="6.85546875" style="263" bestFit="1" customWidth="1"/>
    <col min="13578" max="13578" width="10.42578125" style="263" bestFit="1" customWidth="1"/>
    <col min="13579" max="13579" width="54.85546875" style="263" customWidth="1"/>
    <col min="13580" max="13582" width="9.42578125" style="263" bestFit="1" customWidth="1"/>
    <col min="13583" max="13583" width="10.28515625" style="263" customWidth="1"/>
    <col min="13584" max="13584" width="8.42578125" style="263" customWidth="1"/>
    <col min="13585" max="13585" width="6.85546875" style="263" customWidth="1"/>
    <col min="13586" max="13586" width="8.28515625" style="263" customWidth="1"/>
    <col min="13587" max="13587" width="6.85546875" style="263" bestFit="1" customWidth="1"/>
    <col min="13588" max="13824" width="9.140625" style="263"/>
    <col min="13825" max="13825" width="56.42578125" style="263" bestFit="1" customWidth="1"/>
    <col min="13826" max="13829" width="8.42578125" style="263" bestFit="1" customWidth="1"/>
    <col min="13830" max="13830" width="7.140625" style="263" bestFit="1" customWidth="1"/>
    <col min="13831" max="13831" width="7" style="263" bestFit="1" customWidth="1"/>
    <col min="13832" max="13832" width="7.140625" style="263" bestFit="1" customWidth="1"/>
    <col min="13833" max="13833" width="6.85546875" style="263" bestFit="1" customWidth="1"/>
    <col min="13834" max="13834" width="10.42578125" style="263" bestFit="1" customWidth="1"/>
    <col min="13835" max="13835" width="54.85546875" style="263" customWidth="1"/>
    <col min="13836" max="13838" width="9.42578125" style="263" bestFit="1" customWidth="1"/>
    <col min="13839" max="13839" width="10.28515625" style="263" customWidth="1"/>
    <col min="13840" max="13840" width="8.42578125" style="263" customWidth="1"/>
    <col min="13841" max="13841" width="6.85546875" style="263" customWidth="1"/>
    <col min="13842" max="13842" width="8.28515625" style="263" customWidth="1"/>
    <col min="13843" max="13843" width="6.85546875" style="263" bestFit="1" customWidth="1"/>
    <col min="13844" max="14080" width="9.140625" style="263"/>
    <col min="14081" max="14081" width="56.42578125" style="263" bestFit="1" customWidth="1"/>
    <col min="14082" max="14085" width="8.42578125" style="263" bestFit="1" customWidth="1"/>
    <col min="14086" max="14086" width="7.140625" style="263" bestFit="1" customWidth="1"/>
    <col min="14087" max="14087" width="7" style="263" bestFit="1" customWidth="1"/>
    <col min="14088" max="14088" width="7.140625" style="263" bestFit="1" customWidth="1"/>
    <col min="14089" max="14089" width="6.85546875" style="263" bestFit="1" customWidth="1"/>
    <col min="14090" max="14090" width="10.42578125" style="263" bestFit="1" customWidth="1"/>
    <col min="14091" max="14091" width="54.85546875" style="263" customWidth="1"/>
    <col min="14092" max="14094" width="9.42578125" style="263" bestFit="1" customWidth="1"/>
    <col min="14095" max="14095" width="10.28515625" style="263" customWidth="1"/>
    <col min="14096" max="14096" width="8.42578125" style="263" customWidth="1"/>
    <col min="14097" max="14097" width="6.85546875" style="263" customWidth="1"/>
    <col min="14098" max="14098" width="8.28515625" style="263" customWidth="1"/>
    <col min="14099" max="14099" width="6.85546875" style="263" bestFit="1" customWidth="1"/>
    <col min="14100" max="14336" width="9.140625" style="263"/>
    <col min="14337" max="14337" width="56.42578125" style="263" bestFit="1" customWidth="1"/>
    <col min="14338" max="14341" width="8.42578125" style="263" bestFit="1" customWidth="1"/>
    <col min="14342" max="14342" width="7.140625" style="263" bestFit="1" customWidth="1"/>
    <col min="14343" max="14343" width="7" style="263" bestFit="1" customWidth="1"/>
    <col min="14344" max="14344" width="7.140625" style="263" bestFit="1" customWidth="1"/>
    <col min="14345" max="14345" width="6.85546875" style="263" bestFit="1" customWidth="1"/>
    <col min="14346" max="14346" width="10.42578125" style="263" bestFit="1" customWidth="1"/>
    <col min="14347" max="14347" width="54.85546875" style="263" customWidth="1"/>
    <col min="14348" max="14350" width="9.42578125" style="263" bestFit="1" customWidth="1"/>
    <col min="14351" max="14351" width="10.28515625" style="263" customWidth="1"/>
    <col min="14352" max="14352" width="8.42578125" style="263" customWidth="1"/>
    <col min="14353" max="14353" width="6.85546875" style="263" customWidth="1"/>
    <col min="14354" max="14354" width="8.28515625" style="263" customWidth="1"/>
    <col min="14355" max="14355" width="6.85546875" style="263" bestFit="1" customWidth="1"/>
    <col min="14356" max="14592" width="9.140625" style="263"/>
    <col min="14593" max="14593" width="56.42578125" style="263" bestFit="1" customWidth="1"/>
    <col min="14594" max="14597" width="8.42578125" style="263" bestFit="1" customWidth="1"/>
    <col min="14598" max="14598" width="7.140625" style="263" bestFit="1" customWidth="1"/>
    <col min="14599" max="14599" width="7" style="263" bestFit="1" customWidth="1"/>
    <col min="14600" max="14600" width="7.140625" style="263" bestFit="1" customWidth="1"/>
    <col min="14601" max="14601" width="6.85546875" style="263" bestFit="1" customWidth="1"/>
    <col min="14602" max="14602" width="10.42578125" style="263" bestFit="1" customWidth="1"/>
    <col min="14603" max="14603" width="54.85546875" style="263" customWidth="1"/>
    <col min="14604" max="14606" width="9.42578125" style="263" bestFit="1" customWidth="1"/>
    <col min="14607" max="14607" width="10.28515625" style="263" customWidth="1"/>
    <col min="14608" max="14608" width="8.42578125" style="263" customWidth="1"/>
    <col min="14609" max="14609" width="6.85546875" style="263" customWidth="1"/>
    <col min="14610" max="14610" width="8.28515625" style="263" customWidth="1"/>
    <col min="14611" max="14611" width="6.85546875" style="263" bestFit="1" customWidth="1"/>
    <col min="14612" max="14848" width="9.140625" style="263"/>
    <col min="14849" max="14849" width="56.42578125" style="263" bestFit="1" customWidth="1"/>
    <col min="14850" max="14853" width="8.42578125" style="263" bestFit="1" customWidth="1"/>
    <col min="14854" max="14854" width="7.140625" style="263" bestFit="1" customWidth="1"/>
    <col min="14855" max="14855" width="7" style="263" bestFit="1" customWidth="1"/>
    <col min="14856" max="14856" width="7.140625" style="263" bestFit="1" customWidth="1"/>
    <col min="14857" max="14857" width="6.85546875" style="263" bestFit="1" customWidth="1"/>
    <col min="14858" max="14858" width="10.42578125" style="263" bestFit="1" customWidth="1"/>
    <col min="14859" max="14859" width="54.85546875" style="263" customWidth="1"/>
    <col min="14860" max="14862" width="9.42578125" style="263" bestFit="1" customWidth="1"/>
    <col min="14863" max="14863" width="10.28515625" style="263" customWidth="1"/>
    <col min="14864" max="14864" width="8.42578125" style="263" customWidth="1"/>
    <col min="14865" max="14865" width="6.85546875" style="263" customWidth="1"/>
    <col min="14866" max="14866" width="8.28515625" style="263" customWidth="1"/>
    <col min="14867" max="14867" width="6.85546875" style="263" bestFit="1" customWidth="1"/>
    <col min="14868" max="15104" width="9.140625" style="263"/>
    <col min="15105" max="15105" width="56.42578125" style="263" bestFit="1" customWidth="1"/>
    <col min="15106" max="15109" width="8.42578125" style="263" bestFit="1" customWidth="1"/>
    <col min="15110" max="15110" width="7.140625" style="263" bestFit="1" customWidth="1"/>
    <col min="15111" max="15111" width="7" style="263" bestFit="1" customWidth="1"/>
    <col min="15112" max="15112" width="7.140625" style="263" bestFit="1" customWidth="1"/>
    <col min="15113" max="15113" width="6.85546875" style="263" bestFit="1" customWidth="1"/>
    <col min="15114" max="15114" width="10.42578125" style="263" bestFit="1" customWidth="1"/>
    <col min="15115" max="15115" width="54.85546875" style="263" customWidth="1"/>
    <col min="15116" max="15118" width="9.42578125" style="263" bestFit="1" customWidth="1"/>
    <col min="15119" max="15119" width="10.28515625" style="263" customWidth="1"/>
    <col min="15120" max="15120" width="8.42578125" style="263" customWidth="1"/>
    <col min="15121" max="15121" width="6.85546875" style="263" customWidth="1"/>
    <col min="15122" max="15122" width="8.28515625" style="263" customWidth="1"/>
    <col min="15123" max="15123" width="6.85546875" style="263" bestFit="1" customWidth="1"/>
    <col min="15124" max="15360" width="9.140625" style="263"/>
    <col min="15361" max="15361" width="56.42578125" style="263" bestFit="1" customWidth="1"/>
    <col min="15362" max="15365" width="8.42578125" style="263" bestFit="1" customWidth="1"/>
    <col min="15366" max="15366" width="7.140625" style="263" bestFit="1" customWidth="1"/>
    <col min="15367" max="15367" width="7" style="263" bestFit="1" customWidth="1"/>
    <col min="15368" max="15368" width="7.140625" style="263" bestFit="1" customWidth="1"/>
    <col min="15369" max="15369" width="6.85546875" style="263" bestFit="1" customWidth="1"/>
    <col min="15370" max="15370" width="10.42578125" style="263" bestFit="1" customWidth="1"/>
    <col min="15371" max="15371" width="54.85546875" style="263" customWidth="1"/>
    <col min="15372" max="15374" width="9.42578125" style="263" bestFit="1" customWidth="1"/>
    <col min="15375" max="15375" width="10.28515625" style="263" customWidth="1"/>
    <col min="15376" max="15376" width="8.42578125" style="263" customWidth="1"/>
    <col min="15377" max="15377" width="6.85546875" style="263" customWidth="1"/>
    <col min="15378" max="15378" width="8.28515625" style="263" customWidth="1"/>
    <col min="15379" max="15379" width="6.85546875" style="263" bestFit="1" customWidth="1"/>
    <col min="15380" max="15616" width="9.140625" style="263"/>
    <col min="15617" max="15617" width="56.42578125" style="263" bestFit="1" customWidth="1"/>
    <col min="15618" max="15621" width="8.42578125" style="263" bestFit="1" customWidth="1"/>
    <col min="15622" max="15622" width="7.140625" style="263" bestFit="1" customWidth="1"/>
    <col min="15623" max="15623" width="7" style="263" bestFit="1" customWidth="1"/>
    <col min="15624" max="15624" width="7.140625" style="263" bestFit="1" customWidth="1"/>
    <col min="15625" max="15625" width="6.85546875" style="263" bestFit="1" customWidth="1"/>
    <col min="15626" max="15626" width="10.42578125" style="263" bestFit="1" customWidth="1"/>
    <col min="15627" max="15627" width="54.85546875" style="263" customWidth="1"/>
    <col min="15628" max="15630" width="9.42578125" style="263" bestFit="1" customWidth="1"/>
    <col min="15631" max="15631" width="10.28515625" style="263" customWidth="1"/>
    <col min="15632" max="15632" width="8.42578125" style="263" customWidth="1"/>
    <col min="15633" max="15633" width="6.85546875" style="263" customWidth="1"/>
    <col min="15634" max="15634" width="8.28515625" style="263" customWidth="1"/>
    <col min="15635" max="15635" width="6.85546875" style="263" bestFit="1" customWidth="1"/>
    <col min="15636" max="15872" width="9.140625" style="263"/>
    <col min="15873" max="15873" width="56.42578125" style="263" bestFit="1" customWidth="1"/>
    <col min="15874" max="15877" width="8.42578125" style="263" bestFit="1" customWidth="1"/>
    <col min="15878" max="15878" width="7.140625" style="263" bestFit="1" customWidth="1"/>
    <col min="15879" max="15879" width="7" style="263" bestFit="1" customWidth="1"/>
    <col min="15880" max="15880" width="7.140625" style="263" bestFit="1" customWidth="1"/>
    <col min="15881" max="15881" width="6.85546875" style="263" bestFit="1" customWidth="1"/>
    <col min="15882" max="15882" width="10.42578125" style="263" bestFit="1" customWidth="1"/>
    <col min="15883" max="15883" width="54.85546875" style="263" customWidth="1"/>
    <col min="15884" max="15886" width="9.42578125" style="263" bestFit="1" customWidth="1"/>
    <col min="15887" max="15887" width="10.28515625" style="263" customWidth="1"/>
    <col min="15888" max="15888" width="8.42578125" style="263" customWidth="1"/>
    <col min="15889" max="15889" width="6.85546875" style="263" customWidth="1"/>
    <col min="15890" max="15890" width="8.28515625" style="263" customWidth="1"/>
    <col min="15891" max="15891" width="6.85546875" style="263" bestFit="1" customWidth="1"/>
    <col min="15892" max="16128" width="9.140625" style="263"/>
    <col min="16129" max="16129" width="56.42578125" style="263" bestFit="1" customWidth="1"/>
    <col min="16130" max="16133" width="8.42578125" style="263" bestFit="1" customWidth="1"/>
    <col min="16134" max="16134" width="7.140625" style="263" bestFit="1" customWidth="1"/>
    <col min="16135" max="16135" width="7" style="263" bestFit="1" customWidth="1"/>
    <col min="16136" max="16136" width="7.140625" style="263" bestFit="1" customWidth="1"/>
    <col min="16137" max="16137" width="6.85546875" style="263" bestFit="1" customWidth="1"/>
    <col min="16138" max="16138" width="10.42578125" style="263" bestFit="1" customWidth="1"/>
    <col min="16139" max="16139" width="54.85546875" style="263" customWidth="1"/>
    <col min="16140" max="16142" width="9.42578125" style="263" bestFit="1" customWidth="1"/>
    <col min="16143" max="16143" width="10.28515625" style="263" customWidth="1"/>
    <col min="16144" max="16144" width="8.42578125" style="263" customWidth="1"/>
    <col min="16145" max="16145" width="6.85546875" style="263" customWidth="1"/>
    <col min="16146" max="16146" width="8.28515625" style="263" customWidth="1"/>
    <col min="16147" max="16147" width="6.85546875" style="263" bestFit="1" customWidth="1"/>
    <col min="16148" max="16384" width="9.140625" style="263"/>
  </cols>
  <sheetData>
    <row r="1" spans="1:19">
      <c r="A1" s="1762" t="s">
        <v>416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  <c r="L1" s="1762"/>
      <c r="M1" s="1762"/>
      <c r="N1" s="1762"/>
      <c r="O1" s="1762"/>
      <c r="P1" s="1762"/>
      <c r="Q1" s="1762"/>
      <c r="R1" s="1762"/>
      <c r="S1" s="1762"/>
    </row>
    <row r="2" spans="1:19" ht="15.75">
      <c r="A2" s="1763" t="s">
        <v>417</v>
      </c>
      <c r="B2" s="1763"/>
      <c r="C2" s="1763"/>
      <c r="D2" s="1763"/>
      <c r="E2" s="1763"/>
      <c r="F2" s="1763"/>
      <c r="G2" s="1763"/>
      <c r="H2" s="1763"/>
      <c r="I2" s="1763"/>
      <c r="J2" s="1763"/>
      <c r="K2" s="1763"/>
      <c r="L2" s="1763"/>
      <c r="M2" s="1763"/>
      <c r="N2" s="1763"/>
      <c r="O2" s="1763"/>
      <c r="P2" s="1763"/>
      <c r="Q2" s="1763"/>
      <c r="R2" s="1763"/>
      <c r="S2" s="1763"/>
    </row>
    <row r="3" spans="1:19" ht="13.5" thickBot="1">
      <c r="A3" s="356"/>
      <c r="B3" s="356"/>
      <c r="C3" s="356"/>
      <c r="D3" s="356"/>
      <c r="E3" s="356"/>
      <c r="F3" s="356"/>
      <c r="G3" s="356"/>
      <c r="H3" s="1764" t="s">
        <v>43</v>
      </c>
      <c r="I3" s="1764"/>
      <c r="K3" s="356"/>
      <c r="L3" s="356"/>
      <c r="M3" s="356"/>
      <c r="N3" s="356"/>
      <c r="O3" s="356"/>
      <c r="P3" s="356"/>
      <c r="Q3" s="356"/>
      <c r="R3" s="1764" t="s">
        <v>43</v>
      </c>
      <c r="S3" s="1764"/>
    </row>
    <row r="4" spans="1:19" ht="13.5" customHeight="1" thickTop="1">
      <c r="A4" s="357"/>
      <c r="B4" s="318">
        <v>2015</v>
      </c>
      <c r="C4" s="200">
        <v>2016</v>
      </c>
      <c r="D4" s="319">
        <v>2016</v>
      </c>
      <c r="E4" s="200">
        <v>2017</v>
      </c>
      <c r="F4" s="1756" t="s">
        <v>270</v>
      </c>
      <c r="G4" s="1757"/>
      <c r="H4" s="1757"/>
      <c r="I4" s="1758"/>
      <c r="K4" s="357"/>
      <c r="L4" s="318">
        <v>2015</v>
      </c>
      <c r="M4" s="319">
        <v>2016</v>
      </c>
      <c r="N4" s="319">
        <v>2016</v>
      </c>
      <c r="O4" s="200">
        <v>2017</v>
      </c>
      <c r="P4" s="1756" t="s">
        <v>270</v>
      </c>
      <c r="Q4" s="1757"/>
      <c r="R4" s="1757"/>
      <c r="S4" s="1758"/>
    </row>
    <row r="5" spans="1:19">
      <c r="A5" s="358" t="s">
        <v>311</v>
      </c>
      <c r="B5" s="321" t="s">
        <v>272</v>
      </c>
      <c r="C5" s="203" t="s">
        <v>273</v>
      </c>
      <c r="D5" s="321" t="s">
        <v>274</v>
      </c>
      <c r="E5" s="203" t="s">
        <v>524</v>
      </c>
      <c r="F5" s="1759" t="s">
        <v>6</v>
      </c>
      <c r="G5" s="1760"/>
      <c r="H5" s="1759" t="s">
        <v>121</v>
      </c>
      <c r="I5" s="1761"/>
      <c r="K5" s="358" t="s">
        <v>311</v>
      </c>
      <c r="L5" s="321" t="s">
        <v>272</v>
      </c>
      <c r="M5" s="203" t="s">
        <v>273</v>
      </c>
      <c r="N5" s="321" t="s">
        <v>274</v>
      </c>
      <c r="O5" s="203" t="s">
        <v>524</v>
      </c>
      <c r="P5" s="1759" t="s">
        <v>6</v>
      </c>
      <c r="Q5" s="1760"/>
      <c r="R5" s="1759" t="s">
        <v>121</v>
      </c>
      <c r="S5" s="1761"/>
    </row>
    <row r="6" spans="1:19">
      <c r="A6" s="359"/>
      <c r="B6" s="360"/>
      <c r="C6" s="361"/>
      <c r="D6" s="361"/>
      <c r="E6" s="361"/>
      <c r="F6" s="325" t="s">
        <v>3</v>
      </c>
      <c r="G6" s="326" t="s">
        <v>275</v>
      </c>
      <c r="H6" s="325" t="s">
        <v>3</v>
      </c>
      <c r="I6" s="327" t="s">
        <v>275</v>
      </c>
      <c r="K6" s="359"/>
      <c r="L6" s="360"/>
      <c r="M6" s="361"/>
      <c r="N6" s="361"/>
      <c r="O6" s="361"/>
      <c r="P6" s="325" t="s">
        <v>3</v>
      </c>
      <c r="Q6" s="326" t="s">
        <v>275</v>
      </c>
      <c r="R6" s="325" t="s">
        <v>3</v>
      </c>
      <c r="S6" s="327" t="s">
        <v>275</v>
      </c>
    </row>
    <row r="7" spans="1:19" s="356" customFormat="1">
      <c r="A7" s="362" t="s">
        <v>418</v>
      </c>
      <c r="B7" s="363">
        <v>65159.776093844128</v>
      </c>
      <c r="C7" s="364">
        <v>74029.03873433343</v>
      </c>
      <c r="D7" s="364">
        <v>78791.454301178601</v>
      </c>
      <c r="E7" s="364">
        <v>87273.607434937978</v>
      </c>
      <c r="F7" s="364">
        <v>8869.2626404893017</v>
      </c>
      <c r="G7" s="364">
        <v>13.611560953978188</v>
      </c>
      <c r="H7" s="364">
        <v>8482.1531337593769</v>
      </c>
      <c r="I7" s="365">
        <v>10.765321200109511</v>
      </c>
      <c r="J7" s="350"/>
      <c r="K7" s="362" t="s">
        <v>419</v>
      </c>
      <c r="L7" s="366">
        <v>23002.465491631418</v>
      </c>
      <c r="M7" s="367">
        <v>27671.579551625498</v>
      </c>
      <c r="N7" s="367">
        <v>29942.067053997056</v>
      </c>
      <c r="O7" s="367">
        <v>34947.387964989997</v>
      </c>
      <c r="P7" s="367">
        <v>4669.1140599940809</v>
      </c>
      <c r="Q7" s="367">
        <v>20.298320028749799</v>
      </c>
      <c r="R7" s="367">
        <v>5005.3209109929412</v>
      </c>
      <c r="S7" s="368">
        <v>16.716684596178425</v>
      </c>
    </row>
    <row r="8" spans="1:19" s="195" customFormat="1">
      <c r="A8" s="369" t="s">
        <v>420</v>
      </c>
      <c r="B8" s="370">
        <v>7998.3237936732321</v>
      </c>
      <c r="C8" s="371">
        <v>9949.6613123081697</v>
      </c>
      <c r="D8" s="371">
        <v>10347.911532059999</v>
      </c>
      <c r="E8" s="371">
        <v>11690.173926256097</v>
      </c>
      <c r="F8" s="372">
        <v>1951.3375186349376</v>
      </c>
      <c r="G8" s="372">
        <v>24.39683074819337</v>
      </c>
      <c r="H8" s="372">
        <v>1342.2623941960974</v>
      </c>
      <c r="I8" s="373">
        <v>12.971336197043115</v>
      </c>
      <c r="J8" s="334"/>
      <c r="K8" s="369" t="s">
        <v>421</v>
      </c>
      <c r="L8" s="374">
        <v>14342.269260266698</v>
      </c>
      <c r="M8" s="375">
        <v>17837.57977787</v>
      </c>
      <c r="N8" s="375">
        <v>18943.62419662</v>
      </c>
      <c r="O8" s="375">
        <v>22057.322915799996</v>
      </c>
      <c r="P8" s="376">
        <v>3495.3105176033023</v>
      </c>
      <c r="Q8" s="376">
        <v>24.37069374570023</v>
      </c>
      <c r="R8" s="376">
        <v>3113.6987191799963</v>
      </c>
      <c r="S8" s="377">
        <v>16.436657985094296</v>
      </c>
    </row>
    <row r="9" spans="1:19" s="195" customFormat="1">
      <c r="A9" s="369" t="s">
        <v>422</v>
      </c>
      <c r="B9" s="378">
        <v>3479.8611558051589</v>
      </c>
      <c r="C9" s="372">
        <v>3481.0280038968185</v>
      </c>
      <c r="D9" s="372">
        <v>3421.7982416800005</v>
      </c>
      <c r="E9" s="372">
        <v>2824.0402349099995</v>
      </c>
      <c r="F9" s="378">
        <v>1.1668480916596309</v>
      </c>
      <c r="G9" s="372">
        <v>3.3531455406290468E-2</v>
      </c>
      <c r="H9" s="372">
        <v>-597.75800677000097</v>
      </c>
      <c r="I9" s="373">
        <v>-17.469118999737393</v>
      </c>
      <c r="K9" s="369" t="s">
        <v>423</v>
      </c>
      <c r="L9" s="379">
        <v>44.920723449999997</v>
      </c>
      <c r="M9" s="376">
        <v>37.333546469999995</v>
      </c>
      <c r="N9" s="376">
        <v>49.519275039999997</v>
      </c>
      <c r="O9" s="376">
        <v>29.979448550000004</v>
      </c>
      <c r="P9" s="379">
        <v>-7.5871769800000024</v>
      </c>
      <c r="Q9" s="376">
        <v>-16.890148682589846</v>
      </c>
      <c r="R9" s="376">
        <v>-19.539826489999992</v>
      </c>
      <c r="S9" s="377">
        <v>-39.459031809767772</v>
      </c>
    </row>
    <row r="10" spans="1:19" s="195" customFormat="1">
      <c r="A10" s="369" t="s">
        <v>424</v>
      </c>
      <c r="B10" s="378">
        <v>20730.12233032415</v>
      </c>
      <c r="C10" s="372">
        <v>25824.233245294054</v>
      </c>
      <c r="D10" s="372">
        <v>28761.712302441654</v>
      </c>
      <c r="E10" s="372">
        <v>31859.942786678548</v>
      </c>
      <c r="F10" s="378">
        <v>5094.1109149699041</v>
      </c>
      <c r="G10" s="372">
        <v>24.573472523691805</v>
      </c>
      <c r="H10" s="372">
        <v>3098.230484236894</v>
      </c>
      <c r="I10" s="373">
        <v>10.772065486427515</v>
      </c>
      <c r="K10" s="369" t="s">
        <v>425</v>
      </c>
      <c r="L10" s="379">
        <v>6466.2278675740008</v>
      </c>
      <c r="M10" s="376">
        <v>6931.4304086024995</v>
      </c>
      <c r="N10" s="376">
        <v>7273.6232158500006</v>
      </c>
      <c r="O10" s="376">
        <v>8505.77072228</v>
      </c>
      <c r="P10" s="379">
        <v>465.20254102849867</v>
      </c>
      <c r="Q10" s="376">
        <v>7.1943419031261779</v>
      </c>
      <c r="R10" s="376">
        <v>1232.1475064299993</v>
      </c>
      <c r="S10" s="377">
        <v>16.939941345119699</v>
      </c>
    </row>
    <row r="11" spans="1:19" s="195" customFormat="1">
      <c r="A11" s="369" t="s">
        <v>426</v>
      </c>
      <c r="B11" s="378">
        <v>1769.2807420700001</v>
      </c>
      <c r="C11" s="372">
        <v>2193.6368550100001</v>
      </c>
      <c r="D11" s="372">
        <v>2010.0968664000006</v>
      </c>
      <c r="E11" s="372">
        <v>1398.6663465900001</v>
      </c>
      <c r="F11" s="378">
        <v>424.35611294</v>
      </c>
      <c r="G11" s="372">
        <v>23.984668054630909</v>
      </c>
      <c r="H11" s="372">
        <v>-611.43051981000053</v>
      </c>
      <c r="I11" s="373">
        <v>-30.417962936534842</v>
      </c>
      <c r="K11" s="369" t="s">
        <v>427</v>
      </c>
      <c r="L11" s="380">
        <v>2149.0476403407201</v>
      </c>
      <c r="M11" s="381">
        <v>2865.2358186829997</v>
      </c>
      <c r="N11" s="381">
        <v>3675.3003664870571</v>
      </c>
      <c r="O11" s="381">
        <v>4354.31487836</v>
      </c>
      <c r="P11" s="376">
        <v>716.18817834227957</v>
      </c>
      <c r="Q11" s="376">
        <v>33.325840009239243</v>
      </c>
      <c r="R11" s="376">
        <v>679.01451187294288</v>
      </c>
      <c r="S11" s="377">
        <v>18.475075345255707</v>
      </c>
    </row>
    <row r="12" spans="1:19" s="195" customFormat="1">
      <c r="A12" s="369" t="s">
        <v>428</v>
      </c>
      <c r="B12" s="382">
        <v>31182.188071971588</v>
      </c>
      <c r="C12" s="383">
        <v>32580.479317824393</v>
      </c>
      <c r="D12" s="383">
        <v>34249.935358596929</v>
      </c>
      <c r="E12" s="383">
        <v>39500.784140503325</v>
      </c>
      <c r="F12" s="372">
        <v>1398.2912458528044</v>
      </c>
      <c r="G12" s="372">
        <v>4.4842627548310894</v>
      </c>
      <c r="H12" s="372">
        <v>5250.8487819063957</v>
      </c>
      <c r="I12" s="373">
        <v>15.330974283396429</v>
      </c>
      <c r="K12" s="362" t="s">
        <v>429</v>
      </c>
      <c r="L12" s="366">
        <v>60042.013868701571</v>
      </c>
      <c r="M12" s="367">
        <v>76549.378447397743</v>
      </c>
      <c r="N12" s="367">
        <v>83966.814373449117</v>
      </c>
      <c r="O12" s="367">
        <v>105893.49822658402</v>
      </c>
      <c r="P12" s="367">
        <v>16507.364578696172</v>
      </c>
      <c r="Q12" s="367">
        <v>27.493022826972592</v>
      </c>
      <c r="R12" s="367">
        <v>21926.683853134906</v>
      </c>
      <c r="S12" s="368">
        <v>26.113511649512184</v>
      </c>
    </row>
    <row r="13" spans="1:19" s="356" customFormat="1">
      <c r="A13" s="362" t="s">
        <v>430</v>
      </c>
      <c r="B13" s="363">
        <v>3526.16618513</v>
      </c>
      <c r="C13" s="364">
        <v>3712.1505620099747</v>
      </c>
      <c r="D13" s="364">
        <v>3404.0254247600001</v>
      </c>
      <c r="E13" s="364">
        <v>3574.7123853639996</v>
      </c>
      <c r="F13" s="364">
        <v>185.98437687997466</v>
      </c>
      <c r="G13" s="364">
        <v>5.2744075893041868</v>
      </c>
      <c r="H13" s="364">
        <v>170.68696060399952</v>
      </c>
      <c r="I13" s="365">
        <v>5.0142680886713347</v>
      </c>
      <c r="K13" s="369" t="s">
        <v>431</v>
      </c>
      <c r="L13" s="374">
        <v>10938.141335183493</v>
      </c>
      <c r="M13" s="375">
        <v>13742.096670680496</v>
      </c>
      <c r="N13" s="375">
        <v>15317.699804687185</v>
      </c>
      <c r="O13" s="375">
        <v>17061.649820899998</v>
      </c>
      <c r="P13" s="376">
        <v>2803.955335497003</v>
      </c>
      <c r="Q13" s="376">
        <v>25.634659944261596</v>
      </c>
      <c r="R13" s="376">
        <v>1743.9500162128134</v>
      </c>
      <c r="S13" s="377">
        <v>11.385195156254259</v>
      </c>
    </row>
    <row r="14" spans="1:19" s="195" customFormat="1">
      <c r="A14" s="369" t="s">
        <v>432</v>
      </c>
      <c r="B14" s="370">
        <v>1064.9545842500002</v>
      </c>
      <c r="C14" s="371">
        <v>1608.2434980399998</v>
      </c>
      <c r="D14" s="371">
        <v>1624.5139974299998</v>
      </c>
      <c r="E14" s="371">
        <v>1220.855072539</v>
      </c>
      <c r="F14" s="372">
        <v>543.2889137899997</v>
      </c>
      <c r="G14" s="372">
        <v>51.015219036088169</v>
      </c>
      <c r="H14" s="372">
        <v>-403.65892489099974</v>
      </c>
      <c r="I14" s="373">
        <v>-24.847980720978271</v>
      </c>
      <c r="K14" s="369" t="s">
        <v>433</v>
      </c>
      <c r="L14" s="379">
        <v>6241.1166349097848</v>
      </c>
      <c r="M14" s="376">
        <v>9013.8724536381997</v>
      </c>
      <c r="N14" s="376">
        <v>10873.652292877894</v>
      </c>
      <c r="O14" s="376">
        <v>14829.548196464</v>
      </c>
      <c r="P14" s="379">
        <v>2772.7558187284149</v>
      </c>
      <c r="Q14" s="376">
        <v>44.427239241435757</v>
      </c>
      <c r="R14" s="376">
        <v>3955.8959035861062</v>
      </c>
      <c r="S14" s="377">
        <v>36.380562823193898</v>
      </c>
    </row>
    <row r="15" spans="1:19" s="195" customFormat="1">
      <c r="A15" s="369" t="s">
        <v>434</v>
      </c>
      <c r="B15" s="378">
        <v>796.04308353999988</v>
      </c>
      <c r="C15" s="372">
        <v>608.2437358099744</v>
      </c>
      <c r="D15" s="372">
        <v>511.91883568000009</v>
      </c>
      <c r="E15" s="372">
        <v>619.71313758500003</v>
      </c>
      <c r="F15" s="378">
        <v>-187.79934773002549</v>
      </c>
      <c r="G15" s="372">
        <v>-23.591605983797091</v>
      </c>
      <c r="H15" s="372">
        <v>107.79430190499994</v>
      </c>
      <c r="I15" s="373">
        <v>21.056912618152236</v>
      </c>
      <c r="K15" s="369" t="s">
        <v>435</v>
      </c>
      <c r="L15" s="379">
        <v>0</v>
      </c>
      <c r="M15" s="376">
        <v>0</v>
      </c>
      <c r="N15" s="376">
        <v>0</v>
      </c>
      <c r="O15" s="376">
        <v>0</v>
      </c>
      <c r="P15" s="384">
        <v>0</v>
      </c>
      <c r="Q15" s="385"/>
      <c r="R15" s="385">
        <v>0</v>
      </c>
      <c r="S15" s="386"/>
    </row>
    <row r="16" spans="1:19" s="195" customFormat="1">
      <c r="A16" s="369" t="s">
        <v>436</v>
      </c>
      <c r="B16" s="378">
        <v>241.57251959000001</v>
      </c>
      <c r="C16" s="372">
        <v>263.39977919</v>
      </c>
      <c r="D16" s="372">
        <v>254.76278612000002</v>
      </c>
      <c r="E16" s="372">
        <v>499.59133123000004</v>
      </c>
      <c r="F16" s="378">
        <v>21.827259599999991</v>
      </c>
      <c r="G16" s="372">
        <v>9.0354894824318155</v>
      </c>
      <c r="H16" s="372">
        <v>244.82854511000002</v>
      </c>
      <c r="I16" s="373">
        <v>96.100591785285033</v>
      </c>
      <c r="K16" s="369" t="s">
        <v>437</v>
      </c>
      <c r="L16" s="379">
        <v>0</v>
      </c>
      <c r="M16" s="376">
        <v>0</v>
      </c>
      <c r="N16" s="376">
        <v>0</v>
      </c>
      <c r="O16" s="376">
        <v>0</v>
      </c>
      <c r="P16" s="384">
        <v>0</v>
      </c>
      <c r="Q16" s="385"/>
      <c r="R16" s="385">
        <v>0</v>
      </c>
      <c r="S16" s="386"/>
    </row>
    <row r="17" spans="1:19" s="195" customFormat="1">
      <c r="A17" s="369" t="s">
        <v>438</v>
      </c>
      <c r="B17" s="378">
        <v>11.854953219999999</v>
      </c>
      <c r="C17" s="372">
        <v>11.538784420000001</v>
      </c>
      <c r="D17" s="372">
        <v>14.135019659999999</v>
      </c>
      <c r="E17" s="372">
        <v>5.3099999999999987</v>
      </c>
      <c r="F17" s="378">
        <v>-0.31616879999999803</v>
      </c>
      <c r="G17" s="372">
        <v>-2.6669763611264425</v>
      </c>
      <c r="H17" s="372">
        <v>-8.8250196600000006</v>
      </c>
      <c r="I17" s="373">
        <v>-62.433727524083274</v>
      </c>
      <c r="J17" s="334"/>
      <c r="K17" s="369" t="s">
        <v>439</v>
      </c>
      <c r="L17" s="379">
        <v>31477.382981504998</v>
      </c>
      <c r="M17" s="376">
        <v>39013.054989519034</v>
      </c>
      <c r="N17" s="376">
        <v>42207.085875954006</v>
      </c>
      <c r="O17" s="376">
        <v>55018.801804540009</v>
      </c>
      <c r="P17" s="379">
        <v>7535.6720080140367</v>
      </c>
      <c r="Q17" s="387">
        <v>23.939957182723013</v>
      </c>
      <c r="R17" s="387">
        <v>12811.715928586003</v>
      </c>
      <c r="S17" s="388">
        <v>30.354419554667778</v>
      </c>
    </row>
    <row r="18" spans="1:19" s="195" customFormat="1">
      <c r="A18" s="369" t="s">
        <v>440</v>
      </c>
      <c r="B18" s="378">
        <v>16.026268829999999</v>
      </c>
      <c r="C18" s="372">
        <v>23.857872780000001</v>
      </c>
      <c r="D18" s="372">
        <v>27.84733919</v>
      </c>
      <c r="E18" s="372">
        <v>33.009804159999995</v>
      </c>
      <c r="F18" s="378">
        <v>7.8316039500000016</v>
      </c>
      <c r="G18" s="372">
        <v>48.86729427213784</v>
      </c>
      <c r="H18" s="372">
        <v>5.1624649699999949</v>
      </c>
      <c r="I18" s="373">
        <v>18.538449705291196</v>
      </c>
      <c r="K18" s="369" t="s">
        <v>441</v>
      </c>
      <c r="L18" s="379">
        <v>3063.0504860332953</v>
      </c>
      <c r="M18" s="376">
        <v>3738.9289761999999</v>
      </c>
      <c r="N18" s="376">
        <v>4210.6796657599998</v>
      </c>
      <c r="O18" s="376">
        <v>5181.2997140899997</v>
      </c>
      <c r="P18" s="379">
        <v>675.87849016670452</v>
      </c>
      <c r="Q18" s="387">
        <v>22.065535427787843</v>
      </c>
      <c r="R18" s="387">
        <v>970.62004832999992</v>
      </c>
      <c r="S18" s="388">
        <v>23.051386602091696</v>
      </c>
    </row>
    <row r="19" spans="1:19" s="195" customFormat="1">
      <c r="A19" s="369" t="s">
        <v>442</v>
      </c>
      <c r="B19" s="378">
        <v>517.13052965999998</v>
      </c>
      <c r="C19" s="372">
        <v>806.8740117100001</v>
      </c>
      <c r="D19" s="372">
        <v>511.20403726000012</v>
      </c>
      <c r="E19" s="372">
        <v>544.27021151999998</v>
      </c>
      <c r="F19" s="378">
        <v>289.74348205000013</v>
      </c>
      <c r="G19" s="372">
        <v>56.029080750753394</v>
      </c>
      <c r="H19" s="372">
        <v>33.066174259999855</v>
      </c>
      <c r="I19" s="373">
        <v>6.4682928634975321</v>
      </c>
      <c r="K19" s="369" t="s">
        <v>443</v>
      </c>
      <c r="L19" s="380">
        <v>8322.3224310699989</v>
      </c>
      <c r="M19" s="381">
        <v>11041.425357360011</v>
      </c>
      <c r="N19" s="381">
        <v>11357.696734170016</v>
      </c>
      <c r="O19" s="381">
        <v>13802.198690590014</v>
      </c>
      <c r="P19" s="376">
        <v>2719.102926290012</v>
      </c>
      <c r="Q19" s="387">
        <v>32.672405435034527</v>
      </c>
      <c r="R19" s="387">
        <v>2444.5019564199974</v>
      </c>
      <c r="S19" s="388">
        <v>21.522866947711591</v>
      </c>
    </row>
    <row r="20" spans="1:19" s="195" customFormat="1">
      <c r="A20" s="369" t="s">
        <v>444</v>
      </c>
      <c r="B20" s="382">
        <v>878.58424604000004</v>
      </c>
      <c r="C20" s="383">
        <v>389.99288006000006</v>
      </c>
      <c r="D20" s="383">
        <v>459.64340942000001</v>
      </c>
      <c r="E20" s="383">
        <v>651.96282832999998</v>
      </c>
      <c r="F20" s="372">
        <v>-488.59136597999998</v>
      </c>
      <c r="G20" s="372">
        <v>-55.611214084728246</v>
      </c>
      <c r="H20" s="372">
        <v>192.31941890999997</v>
      </c>
      <c r="I20" s="373">
        <v>41.841004345668267</v>
      </c>
      <c r="J20" s="334"/>
      <c r="K20" s="362" t="s">
        <v>445</v>
      </c>
      <c r="L20" s="366">
        <v>297464.8425950582</v>
      </c>
      <c r="M20" s="367">
        <v>351137.91774870985</v>
      </c>
      <c r="N20" s="367">
        <v>374349.8277711696</v>
      </c>
      <c r="O20" s="367">
        <v>426131.77458748809</v>
      </c>
      <c r="P20" s="367">
        <v>53673.075153651647</v>
      </c>
      <c r="Q20" s="389">
        <v>18.043502111178004</v>
      </c>
      <c r="R20" s="389">
        <v>51781.946816318494</v>
      </c>
      <c r="S20" s="390">
        <v>13.832501840490083</v>
      </c>
    </row>
    <row r="21" spans="1:19" s="356" customFormat="1">
      <c r="A21" s="362" t="s">
        <v>446</v>
      </c>
      <c r="B21" s="363">
        <v>255565.55740765922</v>
      </c>
      <c r="C21" s="364">
        <v>287386.8176757574</v>
      </c>
      <c r="D21" s="364">
        <v>296111.19728122093</v>
      </c>
      <c r="E21" s="364">
        <v>332838.81693743769</v>
      </c>
      <c r="F21" s="364">
        <v>31821.26026809818</v>
      </c>
      <c r="G21" s="364">
        <v>12.45131018079219</v>
      </c>
      <c r="H21" s="364">
        <v>36727.619656216761</v>
      </c>
      <c r="I21" s="365">
        <v>12.403320101852152</v>
      </c>
      <c r="J21" s="350"/>
      <c r="K21" s="369" t="s">
        <v>447</v>
      </c>
      <c r="L21" s="374">
        <v>66556.965644598677</v>
      </c>
      <c r="M21" s="375">
        <v>71596.64917379625</v>
      </c>
      <c r="N21" s="375">
        <v>75449.720605735507</v>
      </c>
      <c r="O21" s="375">
        <v>89238.732874726513</v>
      </c>
      <c r="P21" s="376">
        <v>5039.6835291975731</v>
      </c>
      <c r="Q21" s="387">
        <v>7.5719851113833947</v>
      </c>
      <c r="R21" s="387">
        <v>13789.012268991006</v>
      </c>
      <c r="S21" s="388">
        <v>18.275763194731827</v>
      </c>
    </row>
    <row r="22" spans="1:19" s="195" customFormat="1">
      <c r="A22" s="369" t="s">
        <v>448</v>
      </c>
      <c r="B22" s="370">
        <v>49144.707336350497</v>
      </c>
      <c r="C22" s="371">
        <v>56331.631866123411</v>
      </c>
      <c r="D22" s="371">
        <v>59646.213291206157</v>
      </c>
      <c r="E22" s="371">
        <v>67432.684708679488</v>
      </c>
      <c r="F22" s="372">
        <v>7186.924529772914</v>
      </c>
      <c r="G22" s="372">
        <v>14.624005145833916</v>
      </c>
      <c r="H22" s="372">
        <v>7786.4714174733308</v>
      </c>
      <c r="I22" s="373">
        <v>13.054427075626807</v>
      </c>
      <c r="J22" s="334"/>
      <c r="K22" s="369" t="s">
        <v>449</v>
      </c>
      <c r="L22" s="379">
        <v>48139.079228488103</v>
      </c>
      <c r="M22" s="376">
        <v>56546.81841589597</v>
      </c>
      <c r="N22" s="376">
        <v>59146.077144251867</v>
      </c>
      <c r="O22" s="376">
        <v>69431.606075980904</v>
      </c>
      <c r="P22" s="379">
        <v>8407.7391874078676</v>
      </c>
      <c r="Q22" s="387">
        <v>17.465517251589375</v>
      </c>
      <c r="R22" s="387">
        <v>10285.528931729037</v>
      </c>
      <c r="S22" s="388">
        <v>17.390044155664921</v>
      </c>
    </row>
    <row r="23" spans="1:19" s="195" customFormat="1">
      <c r="A23" s="369" t="s">
        <v>450</v>
      </c>
      <c r="B23" s="378">
        <v>14607.971609179998</v>
      </c>
      <c r="C23" s="372">
        <v>19782.356909300004</v>
      </c>
      <c r="D23" s="372">
        <v>19602.753444843507</v>
      </c>
      <c r="E23" s="372">
        <v>18796.785795012114</v>
      </c>
      <c r="F23" s="378">
        <v>5174.3853001200059</v>
      </c>
      <c r="G23" s="372">
        <v>35.421654960421051</v>
      </c>
      <c r="H23" s="372">
        <v>-805.96764983139292</v>
      </c>
      <c r="I23" s="373">
        <v>-4.1115022545131392</v>
      </c>
      <c r="K23" s="369" t="s">
        <v>451</v>
      </c>
      <c r="L23" s="379">
        <v>26139.835300735725</v>
      </c>
      <c r="M23" s="376">
        <v>35446.897963205723</v>
      </c>
      <c r="N23" s="376">
        <v>39671.87261881226</v>
      </c>
      <c r="O23" s="376">
        <v>39929.36805432001</v>
      </c>
      <c r="P23" s="379">
        <v>9307.062662469998</v>
      </c>
      <c r="Q23" s="387">
        <v>35.604901696561356</v>
      </c>
      <c r="R23" s="387">
        <v>257.49543550774979</v>
      </c>
      <c r="S23" s="388">
        <v>0.64906297210090957</v>
      </c>
    </row>
    <row r="24" spans="1:19" s="195" customFormat="1">
      <c r="A24" s="369" t="s">
        <v>452</v>
      </c>
      <c r="B24" s="378">
        <v>9952.8695671039495</v>
      </c>
      <c r="C24" s="372">
        <v>11711.545445650654</v>
      </c>
      <c r="D24" s="372">
        <v>13697.186892970001</v>
      </c>
      <c r="E24" s="372">
        <v>16551.123622247349</v>
      </c>
      <c r="F24" s="378">
        <v>1758.6758785467046</v>
      </c>
      <c r="G24" s="372">
        <v>17.670038441571158</v>
      </c>
      <c r="H24" s="372">
        <v>2853.9367292773477</v>
      </c>
      <c r="I24" s="391">
        <v>20.835933331260257</v>
      </c>
      <c r="K24" s="369" t="s">
        <v>453</v>
      </c>
      <c r="L24" s="379">
        <v>119664.8019044213</v>
      </c>
      <c r="M24" s="376">
        <v>140286.6905966294</v>
      </c>
      <c r="N24" s="376">
        <v>150233.75500248134</v>
      </c>
      <c r="O24" s="376">
        <v>170569.9310912035</v>
      </c>
      <c r="P24" s="379">
        <v>20621.8886922081</v>
      </c>
      <c r="Q24" s="387">
        <v>17.233044607953492</v>
      </c>
      <c r="R24" s="387">
        <v>20336.176088722161</v>
      </c>
      <c r="S24" s="388">
        <v>13.536356119426211</v>
      </c>
    </row>
    <row r="25" spans="1:19" s="195" customFormat="1">
      <c r="A25" s="369" t="s">
        <v>454</v>
      </c>
      <c r="B25" s="378">
        <v>5640.7019754739467</v>
      </c>
      <c r="C25" s="372">
        <v>8289.1525929906529</v>
      </c>
      <c r="D25" s="372">
        <v>9577.1869013099986</v>
      </c>
      <c r="E25" s="372">
        <v>12312.575488417351</v>
      </c>
      <c r="F25" s="378">
        <v>2648.4506175167062</v>
      </c>
      <c r="G25" s="372">
        <v>46.952500398572752</v>
      </c>
      <c r="H25" s="372">
        <v>2735.3885871073526</v>
      </c>
      <c r="I25" s="373">
        <v>28.561503657542669</v>
      </c>
      <c r="K25" s="369" t="s">
        <v>455</v>
      </c>
      <c r="L25" s="379">
        <v>35801.55782196435</v>
      </c>
      <c r="M25" s="376">
        <v>45790.083674546971</v>
      </c>
      <c r="N25" s="376">
        <v>48367.846879668592</v>
      </c>
      <c r="O25" s="376">
        <v>55531.318275947167</v>
      </c>
      <c r="P25" s="379">
        <v>9988.5258525826212</v>
      </c>
      <c r="Q25" s="387">
        <v>27.899696159183986</v>
      </c>
      <c r="R25" s="387">
        <v>7163.4713962785754</v>
      </c>
      <c r="S25" s="388">
        <v>14.810399590662238</v>
      </c>
    </row>
    <row r="26" spans="1:19" s="195" customFormat="1">
      <c r="A26" s="369" t="s">
        <v>456</v>
      </c>
      <c r="B26" s="378">
        <v>4312.167591630001</v>
      </c>
      <c r="C26" s="372">
        <v>3422.3928526600007</v>
      </c>
      <c r="D26" s="372">
        <v>4119.9999916600018</v>
      </c>
      <c r="E26" s="372">
        <v>4238.5481338299996</v>
      </c>
      <c r="F26" s="378">
        <v>-889.77473897000027</v>
      </c>
      <c r="G26" s="372">
        <v>-20.6340481918437</v>
      </c>
      <c r="H26" s="372">
        <v>118.54814216999785</v>
      </c>
      <c r="I26" s="373">
        <v>2.8773820973294044</v>
      </c>
      <c r="K26" s="369" t="s">
        <v>457</v>
      </c>
      <c r="L26" s="380">
        <v>1162.6026948499998</v>
      </c>
      <c r="M26" s="381">
        <v>1470.7779246355194</v>
      </c>
      <c r="N26" s="381">
        <v>1480.5555202200196</v>
      </c>
      <c r="O26" s="381">
        <v>1430.8182153099995</v>
      </c>
      <c r="P26" s="376">
        <v>308.1752297855196</v>
      </c>
      <c r="Q26" s="387">
        <v>26.507355535183986</v>
      </c>
      <c r="R26" s="387">
        <v>-49.737304910020157</v>
      </c>
      <c r="S26" s="388">
        <v>-3.35936776640628</v>
      </c>
    </row>
    <row r="27" spans="1:19" s="195" customFormat="1">
      <c r="A27" s="369" t="s">
        <v>458</v>
      </c>
      <c r="B27" s="378">
        <v>1277.4018440000004</v>
      </c>
      <c r="C27" s="372">
        <v>502.08695744600016</v>
      </c>
      <c r="D27" s="372">
        <v>494.77012422999985</v>
      </c>
      <c r="E27" s="372">
        <v>524.73319174000005</v>
      </c>
      <c r="F27" s="378">
        <v>-775.31488655400028</v>
      </c>
      <c r="G27" s="372">
        <v>-60.694674130594109</v>
      </c>
      <c r="H27" s="372">
        <v>29.963067510000201</v>
      </c>
      <c r="I27" s="373">
        <v>6.0559573108079396</v>
      </c>
      <c r="K27" s="362" t="s">
        <v>459</v>
      </c>
      <c r="L27" s="366">
        <v>107252.81507546373</v>
      </c>
      <c r="M27" s="367">
        <v>127079.68465605001</v>
      </c>
      <c r="N27" s="367">
        <v>135056.38298246288</v>
      </c>
      <c r="O27" s="367">
        <v>160573.87704640403</v>
      </c>
      <c r="P27" s="367">
        <v>19826.869580586281</v>
      </c>
      <c r="Q27" s="389">
        <v>18.486106464092316</v>
      </c>
      <c r="R27" s="389">
        <v>25517.494063941151</v>
      </c>
      <c r="S27" s="390">
        <v>18.893956361362505</v>
      </c>
    </row>
    <row r="28" spans="1:19" s="195" customFormat="1">
      <c r="A28" s="369" t="s">
        <v>460</v>
      </c>
      <c r="B28" s="378">
        <v>5944.7057402490782</v>
      </c>
      <c r="C28" s="372">
        <v>6669.7804529558543</v>
      </c>
      <c r="D28" s="372">
        <v>6808.2353451999998</v>
      </c>
      <c r="E28" s="372">
        <v>7504.7557612830051</v>
      </c>
      <c r="F28" s="378">
        <v>725.07471270677615</v>
      </c>
      <c r="G28" s="372">
        <v>12.196982397254807</v>
      </c>
      <c r="H28" s="372">
        <v>696.52041608300533</v>
      </c>
      <c r="I28" s="373">
        <v>10.230557270234087</v>
      </c>
      <c r="K28" s="369" t="s">
        <v>461</v>
      </c>
      <c r="L28" s="374">
        <v>2160.3991930699999</v>
      </c>
      <c r="M28" s="375">
        <v>2028.34635039</v>
      </c>
      <c r="N28" s="375">
        <v>1497.29522539</v>
      </c>
      <c r="O28" s="375">
        <v>871.39301871999999</v>
      </c>
      <c r="P28" s="376">
        <v>-132.05284267999991</v>
      </c>
      <c r="Q28" s="387">
        <v>-6.1124278838647585</v>
      </c>
      <c r="R28" s="387">
        <v>-625.90220667000006</v>
      </c>
      <c r="S28" s="388">
        <v>-41.802190780844271</v>
      </c>
    </row>
    <row r="29" spans="1:19" s="195" customFormat="1">
      <c r="A29" s="369" t="s">
        <v>462</v>
      </c>
      <c r="B29" s="378">
        <v>0</v>
      </c>
      <c r="C29" s="372">
        <v>0</v>
      </c>
      <c r="D29" s="372">
        <v>0</v>
      </c>
      <c r="E29" s="372">
        <v>0</v>
      </c>
      <c r="F29" s="392">
        <v>0</v>
      </c>
      <c r="G29" s="393"/>
      <c r="H29" s="393">
        <v>0</v>
      </c>
      <c r="I29" s="394"/>
      <c r="J29" s="334"/>
      <c r="K29" s="395" t="s">
        <v>463</v>
      </c>
      <c r="L29" s="379">
        <v>131.60030004000001</v>
      </c>
      <c r="M29" s="376">
        <v>140.62443199999998</v>
      </c>
      <c r="N29" s="376">
        <v>158.91970232</v>
      </c>
      <c r="O29" s="376">
        <v>142.27062748</v>
      </c>
      <c r="P29" s="379">
        <v>9.024131959999977</v>
      </c>
      <c r="Q29" s="387">
        <v>6.8572274966372309</v>
      </c>
      <c r="R29" s="387">
        <v>-16.649074839999997</v>
      </c>
      <c r="S29" s="388">
        <v>-10.476407013697706</v>
      </c>
    </row>
    <row r="30" spans="1:19" s="195" customFormat="1">
      <c r="A30" s="369" t="s">
        <v>464</v>
      </c>
      <c r="B30" s="378">
        <v>13283.049057741999</v>
      </c>
      <c r="C30" s="372">
        <v>14403.829311411992</v>
      </c>
      <c r="D30" s="372">
        <v>15064.411486055002</v>
      </c>
      <c r="E30" s="372">
        <v>16146.058821626002</v>
      </c>
      <c r="F30" s="378">
        <v>1120.7802536699928</v>
      </c>
      <c r="G30" s="396">
        <v>8.4376730733878329</v>
      </c>
      <c r="H30" s="396">
        <v>1081.6473355710004</v>
      </c>
      <c r="I30" s="397">
        <v>7.1801499618639086</v>
      </c>
      <c r="K30" s="369" t="s">
        <v>465</v>
      </c>
      <c r="L30" s="379">
        <v>567.73356982999996</v>
      </c>
      <c r="M30" s="376">
        <v>566.06657662999999</v>
      </c>
      <c r="N30" s="376">
        <v>507.23868614000003</v>
      </c>
      <c r="O30" s="376">
        <v>1359.73066077</v>
      </c>
      <c r="P30" s="379">
        <v>-1.666993199999979</v>
      </c>
      <c r="Q30" s="387">
        <v>-0.29362244696911921</v>
      </c>
      <c r="R30" s="387">
        <v>852.49197462999996</v>
      </c>
      <c r="S30" s="388">
        <v>168.06525170966722</v>
      </c>
    </row>
    <row r="31" spans="1:19" s="195" customFormat="1">
      <c r="A31" s="369" t="s">
        <v>466</v>
      </c>
      <c r="B31" s="378">
        <v>11736.549682733475</v>
      </c>
      <c r="C31" s="372">
        <v>13104.21185666927</v>
      </c>
      <c r="D31" s="372">
        <v>13731.801656999</v>
      </c>
      <c r="E31" s="372">
        <v>16003.357538999502</v>
      </c>
      <c r="F31" s="378">
        <v>1367.6621739357943</v>
      </c>
      <c r="G31" s="396">
        <v>11.653017376545217</v>
      </c>
      <c r="H31" s="396">
        <v>2271.5558820005026</v>
      </c>
      <c r="I31" s="397">
        <v>16.542300411415475</v>
      </c>
      <c r="K31" s="369" t="s">
        <v>583</v>
      </c>
      <c r="L31" s="379">
        <v>30965.701122430008</v>
      </c>
      <c r="M31" s="376">
        <v>37235.84500234</v>
      </c>
      <c r="N31" s="376">
        <v>40879.620896200009</v>
      </c>
      <c r="O31" s="376">
        <v>50707.619258160012</v>
      </c>
      <c r="P31" s="379">
        <v>6270.1438799099924</v>
      </c>
      <c r="Q31" s="387">
        <v>20.248674025236951</v>
      </c>
      <c r="R31" s="387">
        <v>9827.9983619600025</v>
      </c>
      <c r="S31" s="388">
        <v>24.041314832431752</v>
      </c>
    </row>
    <row r="32" spans="1:19" s="195" customFormat="1">
      <c r="A32" s="369" t="s">
        <v>467</v>
      </c>
      <c r="B32" s="378">
        <v>3889.9394175924995</v>
      </c>
      <c r="C32" s="372">
        <v>4574.248270645</v>
      </c>
      <c r="D32" s="372">
        <v>4792.5171924058332</v>
      </c>
      <c r="E32" s="372">
        <v>5860.5645937099989</v>
      </c>
      <c r="F32" s="378">
        <v>684.30885305250058</v>
      </c>
      <c r="G32" s="396">
        <v>17.591761197042558</v>
      </c>
      <c r="H32" s="396">
        <v>1068.0474013041658</v>
      </c>
      <c r="I32" s="397">
        <v>22.285729157040503</v>
      </c>
      <c r="K32" s="369" t="s">
        <v>584</v>
      </c>
      <c r="L32" s="379">
        <v>3379.172844783744</v>
      </c>
      <c r="M32" s="376">
        <v>3856.7026625600001</v>
      </c>
      <c r="N32" s="376">
        <v>4013.5000495628806</v>
      </c>
      <c r="O32" s="376">
        <v>4414.4206514000007</v>
      </c>
      <c r="P32" s="379">
        <v>477.5298177762561</v>
      </c>
      <c r="Q32" s="387">
        <v>14.131559399614446</v>
      </c>
      <c r="R32" s="387">
        <v>400.9206018371201</v>
      </c>
      <c r="S32" s="388">
        <v>9.9893010311731611</v>
      </c>
    </row>
    <row r="33" spans="1:19" s="195" customFormat="1">
      <c r="A33" s="369" t="s">
        <v>468</v>
      </c>
      <c r="B33" s="378">
        <v>6546.3175204399986</v>
      </c>
      <c r="C33" s="372">
        <v>7256.553717075999</v>
      </c>
      <c r="D33" s="372">
        <v>7318.6586114084985</v>
      </c>
      <c r="E33" s="372">
        <v>7770.8034413400001</v>
      </c>
      <c r="F33" s="378">
        <v>710.23619663600039</v>
      </c>
      <c r="G33" s="396">
        <v>10.849400360101432</v>
      </c>
      <c r="H33" s="396">
        <v>452.14482993150159</v>
      </c>
      <c r="I33" s="397">
        <v>6.1779740515111268</v>
      </c>
      <c r="K33" s="369" t="s">
        <v>469</v>
      </c>
      <c r="L33" s="379">
        <v>40.993670499999993</v>
      </c>
      <c r="M33" s="376">
        <v>62.74500544</v>
      </c>
      <c r="N33" s="376">
        <v>75.750901909999996</v>
      </c>
      <c r="O33" s="376">
        <v>171.44812609000002</v>
      </c>
      <c r="P33" s="379">
        <v>21.751334940000007</v>
      </c>
      <c r="Q33" s="387">
        <v>53.060227773455928</v>
      </c>
      <c r="R33" s="387">
        <v>95.697224180000021</v>
      </c>
      <c r="S33" s="388">
        <v>126.33146506123234</v>
      </c>
    </row>
    <row r="34" spans="1:19" s="195" customFormat="1">
      <c r="A34" s="369" t="s">
        <v>470</v>
      </c>
      <c r="B34" s="378">
        <v>0</v>
      </c>
      <c r="C34" s="372">
        <v>0</v>
      </c>
      <c r="D34" s="372">
        <v>0</v>
      </c>
      <c r="E34" s="372">
        <v>0</v>
      </c>
      <c r="F34" s="392">
        <v>0</v>
      </c>
      <c r="G34" s="393"/>
      <c r="H34" s="393">
        <v>0</v>
      </c>
      <c r="I34" s="394"/>
      <c r="K34" s="369" t="s">
        <v>471</v>
      </c>
      <c r="L34" s="379">
        <v>3323.2612199799996</v>
      </c>
      <c r="M34" s="376">
        <v>4804.324416630001</v>
      </c>
      <c r="N34" s="376">
        <v>5434.4995479699992</v>
      </c>
      <c r="O34" s="376">
        <v>5360.6208196999996</v>
      </c>
      <c r="P34" s="379">
        <v>1481.0631966500014</v>
      </c>
      <c r="Q34" s="387">
        <v>44.566559731916435</v>
      </c>
      <c r="R34" s="387">
        <v>-73.878728269999556</v>
      </c>
      <c r="S34" s="388">
        <v>-1.3594394040863651</v>
      </c>
    </row>
    <row r="35" spans="1:19" s="195" customFormat="1">
      <c r="A35" s="369" t="s">
        <v>472</v>
      </c>
      <c r="B35" s="378">
        <v>8346.0753699999987</v>
      </c>
      <c r="C35" s="372">
        <v>9128.7235188999985</v>
      </c>
      <c r="D35" s="372">
        <v>9756.6369618300014</v>
      </c>
      <c r="E35" s="372">
        <v>10765.530484589999</v>
      </c>
      <c r="F35" s="378">
        <v>782.6481488999998</v>
      </c>
      <c r="G35" s="372">
        <v>9.3774392658042807</v>
      </c>
      <c r="H35" s="372">
        <v>1008.8935227599977</v>
      </c>
      <c r="I35" s="373">
        <v>10.340586891846028</v>
      </c>
      <c r="K35" s="369" t="s">
        <v>473</v>
      </c>
      <c r="L35" s="379">
        <v>0</v>
      </c>
      <c r="M35" s="376">
        <v>0</v>
      </c>
      <c r="N35" s="376">
        <v>0</v>
      </c>
      <c r="O35" s="376">
        <v>0</v>
      </c>
      <c r="P35" s="384">
        <v>0</v>
      </c>
      <c r="Q35" s="385"/>
      <c r="R35" s="385">
        <v>0</v>
      </c>
      <c r="S35" s="386"/>
    </row>
    <row r="36" spans="1:19" s="195" customFormat="1">
      <c r="A36" s="369" t="s">
        <v>474</v>
      </c>
      <c r="B36" s="378">
        <v>1650.7727841995002</v>
      </c>
      <c r="C36" s="372">
        <v>1649.7929888849999</v>
      </c>
      <c r="D36" s="372">
        <v>1607.0436244189998</v>
      </c>
      <c r="E36" s="372">
        <v>1536.4526383780001</v>
      </c>
      <c r="F36" s="378">
        <v>-0.97979531450027935</v>
      </c>
      <c r="G36" s="372">
        <v>-5.9353735649052754E-2</v>
      </c>
      <c r="H36" s="372">
        <v>-70.590986040999724</v>
      </c>
      <c r="I36" s="373">
        <v>-4.3925992405166179</v>
      </c>
      <c r="K36" s="369" t="s">
        <v>475</v>
      </c>
      <c r="L36" s="379">
        <v>3358.7018524999999</v>
      </c>
      <c r="M36" s="376">
        <v>1981.1179864900005</v>
      </c>
      <c r="N36" s="376">
        <v>1614.92240128</v>
      </c>
      <c r="O36" s="376">
        <v>2524.8521151000004</v>
      </c>
      <c r="P36" s="379">
        <v>-1377.5838660099994</v>
      </c>
      <c r="Q36" s="387">
        <v>-41.015366248856395</v>
      </c>
      <c r="R36" s="387">
        <v>909.92971382000042</v>
      </c>
      <c r="S36" s="388">
        <v>56.345104452002339</v>
      </c>
    </row>
    <row r="37" spans="1:19" s="195" customFormat="1">
      <c r="A37" s="369" t="s">
        <v>476</v>
      </c>
      <c r="B37" s="378">
        <v>804.17682712000021</v>
      </c>
      <c r="C37" s="372">
        <v>955.38446366000005</v>
      </c>
      <c r="D37" s="372">
        <v>991.1339984</v>
      </c>
      <c r="E37" s="372">
        <v>1198.9199612800001</v>
      </c>
      <c r="F37" s="378">
        <v>151.20763653999984</v>
      </c>
      <c r="G37" s="372">
        <v>18.802784591732145</v>
      </c>
      <c r="H37" s="372">
        <v>207.78596288000006</v>
      </c>
      <c r="I37" s="373">
        <v>20.964467288523199</v>
      </c>
      <c r="K37" s="369" t="s">
        <v>477</v>
      </c>
      <c r="L37" s="379">
        <v>783.9566853</v>
      </c>
      <c r="M37" s="376">
        <v>625.83169956000006</v>
      </c>
      <c r="N37" s="376">
        <v>811.31831507999993</v>
      </c>
      <c r="O37" s="376">
        <v>682.70907755999997</v>
      </c>
      <c r="P37" s="379">
        <v>-158.12498573999994</v>
      </c>
      <c r="Q37" s="387">
        <v>-20.170117648718001</v>
      </c>
      <c r="R37" s="387">
        <v>-128.60923751999997</v>
      </c>
      <c r="S37" s="388">
        <v>-15.851883918991582</v>
      </c>
    </row>
    <row r="38" spans="1:19" s="195" customFormat="1">
      <c r="A38" s="369" t="s">
        <v>478</v>
      </c>
      <c r="B38" s="378">
        <v>589.60718425000005</v>
      </c>
      <c r="C38" s="372">
        <v>489.53973594000013</v>
      </c>
      <c r="D38" s="372">
        <v>476.60258767000005</v>
      </c>
      <c r="E38" s="372">
        <v>547.23902469000006</v>
      </c>
      <c r="F38" s="378">
        <v>-100.06744830999992</v>
      </c>
      <c r="G38" s="372">
        <v>-16.971884160008845</v>
      </c>
      <c r="H38" s="372">
        <v>70.636437020000017</v>
      </c>
      <c r="I38" s="373">
        <v>14.820825326468587</v>
      </c>
      <c r="K38" s="369" t="s">
        <v>479</v>
      </c>
      <c r="L38" s="379">
        <v>56501.032569479983</v>
      </c>
      <c r="M38" s="376">
        <v>64854.821649690013</v>
      </c>
      <c r="N38" s="376">
        <v>68126.247831810004</v>
      </c>
      <c r="O38" s="376">
        <v>84313.370428474009</v>
      </c>
      <c r="P38" s="379">
        <v>8353.7890802100301</v>
      </c>
      <c r="Q38" s="387">
        <v>14.785197190754484</v>
      </c>
      <c r="R38" s="387">
        <v>16187.122596664005</v>
      </c>
      <c r="S38" s="388">
        <v>23.760478687490249</v>
      </c>
    </row>
    <row r="39" spans="1:19" s="195" customFormat="1">
      <c r="A39" s="369" t="s">
        <v>480</v>
      </c>
      <c r="B39" s="378">
        <v>1541.6826397700002</v>
      </c>
      <c r="C39" s="372">
        <v>1706.6393995299998</v>
      </c>
      <c r="D39" s="372">
        <v>1822.8033438570001</v>
      </c>
      <c r="E39" s="372">
        <v>1871.3241977700004</v>
      </c>
      <c r="F39" s="378">
        <v>164.95675975999961</v>
      </c>
      <c r="G39" s="372">
        <v>10.699787070613256</v>
      </c>
      <c r="H39" s="372">
        <v>48.520853913000337</v>
      </c>
      <c r="I39" s="373">
        <v>2.6618808922267827</v>
      </c>
      <c r="K39" s="369" t="s">
        <v>481</v>
      </c>
      <c r="L39" s="380">
        <v>6040.2620475499971</v>
      </c>
      <c r="M39" s="381">
        <v>10923.258874319999</v>
      </c>
      <c r="N39" s="381">
        <v>11937.0694248</v>
      </c>
      <c r="O39" s="381">
        <v>10025.442262950002</v>
      </c>
      <c r="P39" s="376">
        <v>4882.9968267700024</v>
      </c>
      <c r="Q39" s="387">
        <v>80.840811016644636</v>
      </c>
      <c r="R39" s="387">
        <v>-1911.6271618499977</v>
      </c>
      <c r="S39" s="388">
        <v>-16.014208293691198</v>
      </c>
    </row>
    <row r="40" spans="1:19" s="195" customFormat="1">
      <c r="A40" s="369" t="s">
        <v>482</v>
      </c>
      <c r="B40" s="378">
        <v>12615.068088548751</v>
      </c>
      <c r="C40" s="372">
        <v>13640.851811706247</v>
      </c>
      <c r="D40" s="372">
        <v>14252.240938379999</v>
      </c>
      <c r="E40" s="372">
        <v>16090.808369984363</v>
      </c>
      <c r="F40" s="378">
        <v>1025.7837231574958</v>
      </c>
      <c r="G40" s="372">
        <v>8.1314164613082394</v>
      </c>
      <c r="H40" s="372">
        <v>1838.5674316043642</v>
      </c>
      <c r="I40" s="373">
        <v>12.900198919969617</v>
      </c>
      <c r="K40" s="362" t="s">
        <v>483</v>
      </c>
      <c r="L40" s="366">
        <v>107993.85060592178</v>
      </c>
      <c r="M40" s="367">
        <v>119813.25975674648</v>
      </c>
      <c r="N40" s="367">
        <v>126574.73428609353</v>
      </c>
      <c r="O40" s="367">
        <v>147851.51307349998</v>
      </c>
      <c r="P40" s="367">
        <v>11819.409150824707</v>
      </c>
      <c r="Q40" s="389">
        <v>10.944520530113033</v>
      </c>
      <c r="R40" s="389">
        <v>21276.778787406452</v>
      </c>
      <c r="S40" s="390">
        <v>16.809657083154615</v>
      </c>
    </row>
    <row r="41" spans="1:19" s="195" customFormat="1">
      <c r="A41" s="369" t="s">
        <v>484</v>
      </c>
      <c r="B41" s="378">
        <v>35459.97253626999</v>
      </c>
      <c r="C41" s="372">
        <v>38429.192426359987</v>
      </c>
      <c r="D41" s="372">
        <v>38608.395599509997</v>
      </c>
      <c r="E41" s="372">
        <v>46163.975344851009</v>
      </c>
      <c r="F41" s="378">
        <v>2969.2198900899966</v>
      </c>
      <c r="G41" s="372">
        <v>8.3734410314417218</v>
      </c>
      <c r="H41" s="372">
        <v>7555.5797453410123</v>
      </c>
      <c r="I41" s="373">
        <v>19.569784312500428</v>
      </c>
      <c r="K41" s="369" t="s">
        <v>485</v>
      </c>
      <c r="L41" s="374">
        <v>11154.811679539996</v>
      </c>
      <c r="M41" s="375">
        <v>11740.693527366493</v>
      </c>
      <c r="N41" s="375">
        <v>11478.185984962998</v>
      </c>
      <c r="O41" s="375">
        <v>12508.933893977</v>
      </c>
      <c r="P41" s="376">
        <v>585.8818478264966</v>
      </c>
      <c r="Q41" s="387">
        <v>5.252279147850726</v>
      </c>
      <c r="R41" s="387">
        <v>1030.7479090140023</v>
      </c>
      <c r="S41" s="388">
        <v>8.9800593087124909</v>
      </c>
    </row>
    <row r="42" spans="1:19" s="195" customFormat="1">
      <c r="A42" s="369" t="s">
        <v>486</v>
      </c>
      <c r="B42" s="378">
        <v>5652.9988508020997</v>
      </c>
      <c r="C42" s="372">
        <v>6559.3263823000007</v>
      </c>
      <c r="D42" s="372">
        <v>7090.8318297399992</v>
      </c>
      <c r="E42" s="372">
        <v>8803.9936675599984</v>
      </c>
      <c r="F42" s="378">
        <v>906.32753149790096</v>
      </c>
      <c r="G42" s="372">
        <v>16.032685578368778</v>
      </c>
      <c r="H42" s="372">
        <v>1713.1618378199992</v>
      </c>
      <c r="I42" s="373">
        <v>24.160237881185456</v>
      </c>
      <c r="K42" s="369" t="s">
        <v>487</v>
      </c>
      <c r="L42" s="379">
        <v>30110.321948470006</v>
      </c>
      <c r="M42" s="376">
        <v>36909.853186279994</v>
      </c>
      <c r="N42" s="376">
        <v>39907.145148835887</v>
      </c>
      <c r="O42" s="376">
        <v>49628.400673469987</v>
      </c>
      <c r="P42" s="379">
        <v>6799.5312378099879</v>
      </c>
      <c r="Q42" s="387">
        <v>22.582060894089818</v>
      </c>
      <c r="R42" s="387">
        <v>9721.2555246340999</v>
      </c>
      <c r="S42" s="388">
        <v>24.359686688632184</v>
      </c>
    </row>
    <row r="43" spans="1:19" s="195" customFormat="1">
      <c r="A43" s="369" t="s">
        <v>488</v>
      </c>
      <c r="B43" s="378">
        <v>38116.092331713007</v>
      </c>
      <c r="C43" s="372">
        <v>44251.458491514248</v>
      </c>
      <c r="D43" s="372">
        <v>41259.998918947495</v>
      </c>
      <c r="E43" s="372">
        <v>45747.120437076053</v>
      </c>
      <c r="F43" s="378">
        <v>6135.3661598012404</v>
      </c>
      <c r="G43" s="372">
        <v>16.096524550331591</v>
      </c>
      <c r="H43" s="372">
        <v>4487.1215181285588</v>
      </c>
      <c r="I43" s="373">
        <v>10.875234211574286</v>
      </c>
      <c r="K43" s="369" t="s">
        <v>489</v>
      </c>
      <c r="L43" s="379">
        <v>1011.4556164499999</v>
      </c>
      <c r="M43" s="376">
        <v>1116.8627272100005</v>
      </c>
      <c r="N43" s="376">
        <v>1022.18701226</v>
      </c>
      <c r="O43" s="376">
        <v>1508.87763851</v>
      </c>
      <c r="P43" s="379">
        <v>105.40711076000059</v>
      </c>
      <c r="Q43" s="387">
        <v>10.421328335686916</v>
      </c>
      <c r="R43" s="387">
        <v>486.69062625000004</v>
      </c>
      <c r="S43" s="388">
        <v>47.612679520741857</v>
      </c>
    </row>
    <row r="44" spans="1:19" s="195" customFormat="1">
      <c r="A44" s="369" t="s">
        <v>490</v>
      </c>
      <c r="B44" s="378">
        <v>3864.3572224248001</v>
      </c>
      <c r="C44" s="372">
        <v>3808.7198084576003</v>
      </c>
      <c r="D44" s="372">
        <v>4113.2320763216994</v>
      </c>
      <c r="E44" s="372">
        <v>5119.0053283594989</v>
      </c>
      <c r="F44" s="378">
        <v>-55.637413967199791</v>
      </c>
      <c r="G44" s="372">
        <v>-1.4397585617690005</v>
      </c>
      <c r="H44" s="372">
        <v>1005.7732520377995</v>
      </c>
      <c r="I44" s="373">
        <v>24.452139664757809</v>
      </c>
      <c r="K44" s="369" t="s">
        <v>491</v>
      </c>
      <c r="L44" s="379">
        <v>1863.5778728299995</v>
      </c>
      <c r="M44" s="376">
        <v>1801.4001797500007</v>
      </c>
      <c r="N44" s="376">
        <v>1973.4139351400001</v>
      </c>
      <c r="O44" s="376">
        <v>2691.2707974700002</v>
      </c>
      <c r="P44" s="379">
        <v>-62.177693079998789</v>
      </c>
      <c r="Q44" s="387">
        <v>-3.336468735034761</v>
      </c>
      <c r="R44" s="387">
        <v>717.85686233000001</v>
      </c>
      <c r="S44" s="388">
        <v>36.376395724552992</v>
      </c>
    </row>
    <row r="45" spans="1:19" s="195" customFormat="1">
      <c r="A45" s="369" t="s">
        <v>492</v>
      </c>
      <c r="B45" s="382">
        <v>30541.24179716959</v>
      </c>
      <c r="C45" s="383">
        <v>32430.9438612261</v>
      </c>
      <c r="D45" s="383">
        <v>34975.729356827804</v>
      </c>
      <c r="E45" s="383">
        <v>38403.580008261248</v>
      </c>
      <c r="F45" s="372">
        <v>1889.7020640565097</v>
      </c>
      <c r="G45" s="372">
        <v>6.1873779612708413</v>
      </c>
      <c r="H45" s="372">
        <v>3427.850651433444</v>
      </c>
      <c r="I45" s="373">
        <v>9.8006552385569456</v>
      </c>
      <c r="K45" s="369" t="s">
        <v>493</v>
      </c>
      <c r="L45" s="379">
        <v>17695.735656157649</v>
      </c>
      <c r="M45" s="376">
        <v>20165.175470140002</v>
      </c>
      <c r="N45" s="376">
        <v>21023.335356708365</v>
      </c>
      <c r="O45" s="376">
        <v>23627.777201250003</v>
      </c>
      <c r="P45" s="379">
        <v>2469.4398139823534</v>
      </c>
      <c r="Q45" s="387">
        <v>13.954999452780894</v>
      </c>
      <c r="R45" s="387">
        <v>2604.4418445416377</v>
      </c>
      <c r="S45" s="388">
        <v>12.388338007986837</v>
      </c>
    </row>
    <row r="46" spans="1:19" s="356" customFormat="1">
      <c r="A46" s="362" t="s">
        <v>494</v>
      </c>
      <c r="B46" s="363">
        <v>152872.33680894147</v>
      </c>
      <c r="C46" s="364">
        <v>171682.50089809447</v>
      </c>
      <c r="D46" s="364">
        <v>182872.14447774141</v>
      </c>
      <c r="E46" s="364">
        <v>216503.91096462877</v>
      </c>
      <c r="F46" s="364">
        <v>18810.164089152997</v>
      </c>
      <c r="G46" s="364">
        <v>12.304491762078431</v>
      </c>
      <c r="H46" s="364">
        <v>33631.766486887354</v>
      </c>
      <c r="I46" s="365">
        <v>18.390863509002543</v>
      </c>
      <c r="K46" s="369" t="s">
        <v>495</v>
      </c>
      <c r="L46" s="379">
        <v>25902.419926873616</v>
      </c>
      <c r="M46" s="376">
        <v>25759.327339659998</v>
      </c>
      <c r="N46" s="376">
        <v>27130.412025736256</v>
      </c>
      <c r="O46" s="376">
        <v>29180.31244850099</v>
      </c>
      <c r="P46" s="379">
        <v>-143.09258721361766</v>
      </c>
      <c r="Q46" s="387">
        <v>-0.55242941631550002</v>
      </c>
      <c r="R46" s="387">
        <v>2049.9004227647347</v>
      </c>
      <c r="S46" s="388">
        <v>7.5557290498211858</v>
      </c>
    </row>
    <row r="47" spans="1:19" s="195" customFormat="1">
      <c r="A47" s="369" t="s">
        <v>496</v>
      </c>
      <c r="B47" s="370">
        <v>126107.459511857</v>
      </c>
      <c r="C47" s="371">
        <v>139765.63777990616</v>
      </c>
      <c r="D47" s="371">
        <v>149442.77513241951</v>
      </c>
      <c r="E47" s="371">
        <v>176384.53819925684</v>
      </c>
      <c r="F47" s="372">
        <v>13658.17826804916</v>
      </c>
      <c r="G47" s="372">
        <v>10.830587120633396</v>
      </c>
      <c r="H47" s="372">
        <v>26941.763066837331</v>
      </c>
      <c r="I47" s="373">
        <v>18.028146923104543</v>
      </c>
      <c r="K47" s="369" t="s">
        <v>497</v>
      </c>
      <c r="L47" s="379">
        <v>2766.5871358700001</v>
      </c>
      <c r="M47" s="376">
        <v>3271.5395113699997</v>
      </c>
      <c r="N47" s="376">
        <v>3048.4579758499995</v>
      </c>
      <c r="O47" s="376">
        <v>3577.2383396000005</v>
      </c>
      <c r="P47" s="379">
        <v>504.95237549999956</v>
      </c>
      <c r="Q47" s="387">
        <v>18.251815348704305</v>
      </c>
      <c r="R47" s="387">
        <v>528.78036375000102</v>
      </c>
      <c r="S47" s="388">
        <v>17.345830841002869</v>
      </c>
    </row>
    <row r="48" spans="1:19" s="195" customFormat="1">
      <c r="A48" s="369" t="s">
        <v>498</v>
      </c>
      <c r="B48" s="378">
        <v>11680.472307719998</v>
      </c>
      <c r="C48" s="372">
        <v>13339.700687727911</v>
      </c>
      <c r="D48" s="372">
        <v>13822.840305757914</v>
      </c>
      <c r="E48" s="372">
        <v>14912.266598277916</v>
      </c>
      <c r="F48" s="378">
        <v>1659.2283800079131</v>
      </c>
      <c r="G48" s="372">
        <v>14.205148013674721</v>
      </c>
      <c r="H48" s="372">
        <v>1089.4262925200019</v>
      </c>
      <c r="I48" s="373">
        <v>7.8813490456530886</v>
      </c>
      <c r="K48" s="369" t="s">
        <v>499</v>
      </c>
      <c r="L48" s="380">
        <v>17488.940769730503</v>
      </c>
      <c r="M48" s="381">
        <v>19048.407814970004</v>
      </c>
      <c r="N48" s="381">
        <v>20991.596846599998</v>
      </c>
      <c r="O48" s="381">
        <v>25128.702080721996</v>
      </c>
      <c r="P48" s="376">
        <v>1559.4670452395003</v>
      </c>
      <c r="Q48" s="385">
        <v>8.916875331515751</v>
      </c>
      <c r="R48" s="387">
        <v>4137.1052341219984</v>
      </c>
      <c r="S48" s="388">
        <v>19.70838742928737</v>
      </c>
    </row>
    <row r="49" spans="1:19" s="195" customFormat="1">
      <c r="A49" s="369" t="s">
        <v>500</v>
      </c>
      <c r="B49" s="382">
        <v>15084.404989364477</v>
      </c>
      <c r="C49" s="383">
        <v>18577.16243046039</v>
      </c>
      <c r="D49" s="383">
        <v>19606.529039563993</v>
      </c>
      <c r="E49" s="383">
        <v>25207.106167094003</v>
      </c>
      <c r="F49" s="372">
        <v>3492.7574410959132</v>
      </c>
      <c r="G49" s="372">
        <v>23.15475780157416</v>
      </c>
      <c r="H49" s="372">
        <v>5600.5771275300103</v>
      </c>
      <c r="I49" s="373">
        <v>28.564857738096389</v>
      </c>
      <c r="K49" s="362" t="s">
        <v>501</v>
      </c>
      <c r="L49" s="366">
        <v>58687.866354016878</v>
      </c>
      <c r="M49" s="367">
        <v>63464.855856992588</v>
      </c>
      <c r="N49" s="367">
        <v>65186.970792073036</v>
      </c>
      <c r="O49" s="367">
        <v>82614.63665071725</v>
      </c>
      <c r="P49" s="367">
        <v>4776.9895029757099</v>
      </c>
      <c r="Q49" s="389">
        <v>8.1396544119698593</v>
      </c>
      <c r="R49" s="389">
        <v>17427.665858644214</v>
      </c>
      <c r="S49" s="390">
        <v>26.734891416005908</v>
      </c>
    </row>
    <row r="50" spans="1:19" s="356" customFormat="1">
      <c r="A50" s="362" t="s">
        <v>502</v>
      </c>
      <c r="B50" s="363">
        <v>16208.358571580195</v>
      </c>
      <c r="C50" s="364">
        <v>18222.792971451203</v>
      </c>
      <c r="D50" s="364">
        <v>19473.464319079496</v>
      </c>
      <c r="E50" s="364">
        <v>24167.548678591</v>
      </c>
      <c r="F50" s="364">
        <v>2014.4343998710083</v>
      </c>
      <c r="G50" s="364">
        <v>12.428367690502148</v>
      </c>
      <c r="H50" s="364">
        <v>4694.0843595115039</v>
      </c>
      <c r="I50" s="365">
        <v>24.105029709132882</v>
      </c>
      <c r="K50" s="369" t="s">
        <v>503</v>
      </c>
      <c r="L50" s="374">
        <v>32646.192379403477</v>
      </c>
      <c r="M50" s="375">
        <v>30745.269031100001</v>
      </c>
      <c r="N50" s="375">
        <v>31271.072266219999</v>
      </c>
      <c r="O50" s="375">
        <v>36354.640615839024</v>
      </c>
      <c r="P50" s="376">
        <v>-1900.9233483034768</v>
      </c>
      <c r="Q50" s="387">
        <v>-5.8228026295120765</v>
      </c>
      <c r="R50" s="387">
        <v>5083.568349619025</v>
      </c>
      <c r="S50" s="388">
        <v>16.256456786454542</v>
      </c>
    </row>
    <row r="51" spans="1:19" s="195" customFormat="1">
      <c r="A51" s="369" t="s">
        <v>504</v>
      </c>
      <c r="B51" s="370">
        <v>3481.4254344400001</v>
      </c>
      <c r="C51" s="371">
        <v>3700.3415541900004</v>
      </c>
      <c r="D51" s="371">
        <v>3887.3781986699992</v>
      </c>
      <c r="E51" s="371">
        <v>5152.1790648304996</v>
      </c>
      <c r="F51" s="372">
        <v>218.91611975000023</v>
      </c>
      <c r="G51" s="372">
        <v>6.2881174355875205</v>
      </c>
      <c r="H51" s="372">
        <v>1264.8008661605004</v>
      </c>
      <c r="I51" s="373">
        <v>32.536089917704189</v>
      </c>
      <c r="K51" s="369" t="s">
        <v>505</v>
      </c>
      <c r="L51" s="379">
        <v>7280.0603892459239</v>
      </c>
      <c r="M51" s="376">
        <v>7898.0274218699888</v>
      </c>
      <c r="N51" s="376">
        <v>7501.0507342409865</v>
      </c>
      <c r="O51" s="376">
        <v>17915.050315869987</v>
      </c>
      <c r="P51" s="379">
        <v>617.96703262406481</v>
      </c>
      <c r="Q51" s="387">
        <v>8.4884877265156096</v>
      </c>
      <c r="R51" s="387">
        <v>10413.999581628999</v>
      </c>
      <c r="S51" s="388">
        <v>138.8338774205447</v>
      </c>
    </row>
    <row r="52" spans="1:19" s="195" customFormat="1">
      <c r="A52" s="369" t="s">
        <v>506</v>
      </c>
      <c r="B52" s="378">
        <v>105</v>
      </c>
      <c r="C52" s="372">
        <v>96.6</v>
      </c>
      <c r="D52" s="372">
        <v>91.5</v>
      </c>
      <c r="E52" s="372">
        <v>141.30000000000001</v>
      </c>
      <c r="F52" s="378">
        <v>-8.4000000000000057</v>
      </c>
      <c r="G52" s="372">
        <v>-8.0000000000000053</v>
      </c>
      <c r="H52" s="372">
        <v>49.800000000000011</v>
      </c>
      <c r="I52" s="373">
        <v>54.426229508196734</v>
      </c>
      <c r="K52" s="369" t="s">
        <v>507</v>
      </c>
      <c r="L52" s="379">
        <v>18336.651318759999</v>
      </c>
      <c r="M52" s="376">
        <v>24246.200387159995</v>
      </c>
      <c r="N52" s="376">
        <v>25868.472679219867</v>
      </c>
      <c r="O52" s="376">
        <v>27449.827196759859</v>
      </c>
      <c r="P52" s="379">
        <v>5909.549068399996</v>
      </c>
      <c r="Q52" s="387">
        <v>32.228071340125283</v>
      </c>
      <c r="R52" s="387">
        <v>1581.3545175399922</v>
      </c>
      <c r="S52" s="388">
        <v>6.1130571454660849</v>
      </c>
    </row>
    <row r="53" spans="1:19" s="195" customFormat="1">
      <c r="A53" s="369" t="s">
        <v>508</v>
      </c>
      <c r="B53" s="378">
        <v>1058.8240239400002</v>
      </c>
      <c r="C53" s="372">
        <v>1004.9857177700004</v>
      </c>
      <c r="D53" s="372">
        <v>1009.2920061000003</v>
      </c>
      <c r="E53" s="372">
        <v>2607.5030162300013</v>
      </c>
      <c r="F53" s="378">
        <v>-53.838306169999782</v>
      </c>
      <c r="G53" s="372">
        <v>-5.0847265412114044</v>
      </c>
      <c r="H53" s="372">
        <v>1598.2110101300009</v>
      </c>
      <c r="I53" s="373">
        <v>158.34971449993341</v>
      </c>
      <c r="K53" s="369" t="s">
        <v>509</v>
      </c>
      <c r="L53" s="380">
        <v>424.96226660747988</v>
      </c>
      <c r="M53" s="381">
        <v>575.3590168625974</v>
      </c>
      <c r="N53" s="381">
        <v>546.3751123921819</v>
      </c>
      <c r="O53" s="381">
        <v>895.11852224836923</v>
      </c>
      <c r="P53" s="376">
        <v>150.39675025511752</v>
      </c>
      <c r="Q53" s="387">
        <v>35.390612784459947</v>
      </c>
      <c r="R53" s="387">
        <v>348.74340985618733</v>
      </c>
      <c r="S53" s="388">
        <v>63.82856794653253</v>
      </c>
    </row>
    <row r="54" spans="1:19" s="195" customFormat="1">
      <c r="A54" s="369" t="s">
        <v>510</v>
      </c>
      <c r="B54" s="378">
        <v>588.85996012999999</v>
      </c>
      <c r="C54" s="372">
        <v>825.52869716999999</v>
      </c>
      <c r="D54" s="372">
        <v>970.18571304000011</v>
      </c>
      <c r="E54" s="372">
        <v>953.26432555999986</v>
      </c>
      <c r="F54" s="378">
        <v>236.66873704</v>
      </c>
      <c r="G54" s="372">
        <v>40.191005173411973</v>
      </c>
      <c r="H54" s="372">
        <v>-16.921387480000249</v>
      </c>
      <c r="I54" s="373">
        <v>-1.744139008909791</v>
      </c>
      <c r="K54" s="362" t="s">
        <v>511</v>
      </c>
      <c r="L54" s="366">
        <v>1715.20585942</v>
      </c>
      <c r="M54" s="367">
        <v>1620.1323618199999</v>
      </c>
      <c r="N54" s="367">
        <v>1654.9809354899999</v>
      </c>
      <c r="O54" s="367">
        <v>1560.2090555499999</v>
      </c>
      <c r="P54" s="367">
        <v>-95.07349760000011</v>
      </c>
      <c r="Q54" s="389">
        <v>-5.5429788254192056</v>
      </c>
      <c r="R54" s="389">
        <v>-94.771879939999963</v>
      </c>
      <c r="S54" s="390">
        <v>-5.7264635445447176</v>
      </c>
    </row>
    <row r="55" spans="1:19" s="195" customFormat="1">
      <c r="A55" s="369" t="s">
        <v>512</v>
      </c>
      <c r="B55" s="378">
        <v>398.30915320000003</v>
      </c>
      <c r="C55" s="372">
        <v>503.68929410999993</v>
      </c>
      <c r="D55" s="372">
        <v>543.40985409999996</v>
      </c>
      <c r="E55" s="372">
        <v>801.58358518999989</v>
      </c>
      <c r="F55" s="378">
        <v>105.38014090999991</v>
      </c>
      <c r="G55" s="372">
        <v>26.456871518864183</v>
      </c>
      <c r="H55" s="372">
        <v>258.17373108999993</v>
      </c>
      <c r="I55" s="373">
        <v>47.509946524173628</v>
      </c>
      <c r="K55" s="362" t="s">
        <v>513</v>
      </c>
      <c r="L55" s="366">
        <v>212595.52070235155</v>
      </c>
      <c r="M55" s="366">
        <v>258316.19224543203</v>
      </c>
      <c r="N55" s="366">
        <v>284468.56294568279</v>
      </c>
      <c r="O55" s="366">
        <v>334629.5731108507</v>
      </c>
      <c r="P55" s="367">
        <v>45720.671543080476</v>
      </c>
      <c r="Q55" s="389">
        <v>21.505943018946567</v>
      </c>
      <c r="R55" s="389">
        <v>50161.010165167914</v>
      </c>
      <c r="S55" s="390">
        <v>17.633234985879898</v>
      </c>
    </row>
    <row r="56" spans="1:19" s="195" customFormat="1" ht="13.5" thickBot="1">
      <c r="A56" s="369" t="s">
        <v>514</v>
      </c>
      <c r="B56" s="378">
        <v>1385.9421205899998</v>
      </c>
      <c r="C56" s="372">
        <v>1257.7267176999999</v>
      </c>
      <c r="D56" s="372">
        <v>1475.18554584</v>
      </c>
      <c r="E56" s="372">
        <v>1695.2853054739999</v>
      </c>
      <c r="F56" s="378">
        <v>-128.21540288999995</v>
      </c>
      <c r="G56" s="372">
        <v>-9.2511368970746251</v>
      </c>
      <c r="H56" s="372">
        <v>220.09975963399984</v>
      </c>
      <c r="I56" s="373">
        <v>14.920140741256427</v>
      </c>
      <c r="K56" s="398" t="s">
        <v>515</v>
      </c>
      <c r="L56" s="399">
        <v>1362086.7756197201</v>
      </c>
      <c r="M56" s="399">
        <v>1580686.4014664209</v>
      </c>
      <c r="N56" s="399">
        <v>1681852.6269443983</v>
      </c>
      <c r="O56" s="399">
        <v>1958561.0661170431</v>
      </c>
      <c r="P56" s="399">
        <v>218599.5258467005</v>
      </c>
      <c r="Q56" s="400">
        <v>16.048869261449401</v>
      </c>
      <c r="R56" s="400">
        <v>276708.43917264504</v>
      </c>
      <c r="S56" s="401">
        <v>16.452597257309691</v>
      </c>
    </row>
    <row r="57" spans="1:19" s="195" customFormat="1" ht="13.5" thickTop="1">
      <c r="A57" s="369" t="s">
        <v>516</v>
      </c>
      <c r="B57" s="378">
        <v>3501.7259398301962</v>
      </c>
      <c r="C57" s="372">
        <v>3706.8791975411968</v>
      </c>
      <c r="D57" s="372">
        <v>3634.4989916394998</v>
      </c>
      <c r="E57" s="372">
        <v>3790.8920800074998</v>
      </c>
      <c r="F57" s="378">
        <v>205.15325771100061</v>
      </c>
      <c r="G57" s="372">
        <v>5.8586326067810086</v>
      </c>
      <c r="H57" s="372">
        <v>156.39308836800001</v>
      </c>
      <c r="I57" s="373">
        <v>4.3030164192576121</v>
      </c>
      <c r="K57" s="253" t="s">
        <v>305</v>
      </c>
    </row>
    <row r="58" spans="1:19" s="195" customFormat="1">
      <c r="A58" s="369" t="s">
        <v>517</v>
      </c>
      <c r="B58" s="378">
        <v>2301.5686457199995</v>
      </c>
      <c r="C58" s="372">
        <v>3029.379397390001</v>
      </c>
      <c r="D58" s="372">
        <v>2955.3369070400004</v>
      </c>
      <c r="E58" s="372">
        <v>3072.9000827759996</v>
      </c>
      <c r="F58" s="378">
        <v>727.81075167000154</v>
      </c>
      <c r="G58" s="372">
        <v>31.622378633956433</v>
      </c>
      <c r="H58" s="372">
        <v>117.56317573599927</v>
      </c>
      <c r="I58" s="373">
        <v>3.9779957221103404</v>
      </c>
    </row>
    <row r="59" spans="1:19" s="195" customFormat="1">
      <c r="A59" s="369" t="s">
        <v>518</v>
      </c>
      <c r="B59" s="378">
        <v>670.02099745999976</v>
      </c>
      <c r="C59" s="372">
        <v>1211.5130625499999</v>
      </c>
      <c r="D59" s="372">
        <v>1918.6132841600004</v>
      </c>
      <c r="E59" s="372">
        <v>2575.8835693399997</v>
      </c>
      <c r="F59" s="378">
        <v>541.4920650900001</v>
      </c>
      <c r="G59" s="372">
        <v>80.817178438102175</v>
      </c>
      <c r="H59" s="372">
        <v>657.27028517999929</v>
      </c>
      <c r="I59" s="373">
        <v>34.257569808694548</v>
      </c>
    </row>
    <row r="60" spans="1:19" s="195" customFormat="1">
      <c r="A60" s="369" t="s">
        <v>519</v>
      </c>
      <c r="B60" s="378">
        <v>1998.9845559299993</v>
      </c>
      <c r="C60" s="372">
        <v>2133.9889910000002</v>
      </c>
      <c r="D60" s="372">
        <v>2239.3474177900002</v>
      </c>
      <c r="E60" s="372">
        <v>2527.8217415130002</v>
      </c>
      <c r="F60" s="378">
        <v>135.00443507000091</v>
      </c>
      <c r="G60" s="372">
        <v>6.7536507307927653</v>
      </c>
      <c r="H60" s="372">
        <v>288.474323723</v>
      </c>
      <c r="I60" s="373">
        <v>12.882070974395464</v>
      </c>
    </row>
    <row r="61" spans="1:19" s="195" customFormat="1">
      <c r="A61" s="369" t="s">
        <v>520</v>
      </c>
      <c r="B61" s="378">
        <v>611.52664983</v>
      </c>
      <c r="C61" s="372">
        <v>675.75512019000007</v>
      </c>
      <c r="D61" s="372">
        <v>675.67252008999992</v>
      </c>
      <c r="E61" s="372">
        <v>758.62036799999987</v>
      </c>
      <c r="F61" s="378">
        <v>64.228470360000074</v>
      </c>
      <c r="G61" s="372">
        <v>10.502971600314577</v>
      </c>
      <c r="H61" s="372">
        <v>82.94784790999995</v>
      </c>
      <c r="I61" s="373">
        <v>12.276338824457632</v>
      </c>
    </row>
    <row r="62" spans="1:19" s="195" customFormat="1">
      <c r="A62" s="369" t="s">
        <v>521</v>
      </c>
      <c r="B62" s="378">
        <v>101.79091411</v>
      </c>
      <c r="C62" s="372">
        <v>66.806699499999993</v>
      </c>
      <c r="D62" s="372">
        <v>63.511422489999987</v>
      </c>
      <c r="E62" s="372">
        <v>83.335493689999993</v>
      </c>
      <c r="F62" s="378">
        <v>-34.984214610000009</v>
      </c>
      <c r="G62" s="372">
        <v>-34.368700699744615</v>
      </c>
      <c r="H62" s="372">
        <v>19.824071200000006</v>
      </c>
      <c r="I62" s="373">
        <v>31.213395044208543</v>
      </c>
    </row>
    <row r="63" spans="1:19" s="195" customFormat="1" ht="13.5" thickBot="1">
      <c r="A63" s="402" t="s">
        <v>522</v>
      </c>
      <c r="B63" s="403">
        <v>4.4153975499999945</v>
      </c>
      <c r="C63" s="403">
        <v>9.6640716899999966</v>
      </c>
      <c r="D63" s="403">
        <v>9.5646649999999962</v>
      </c>
      <c r="E63" s="403">
        <v>6.9854959999999968</v>
      </c>
      <c r="F63" s="403">
        <v>5.2486741400000021</v>
      </c>
      <c r="G63" s="403">
        <v>118.87206260736383</v>
      </c>
      <c r="H63" s="403">
        <v>-2.5791689999999994</v>
      </c>
      <c r="I63" s="404">
        <v>-26.965596808670249</v>
      </c>
    </row>
    <row r="64" spans="1:19" ht="13.5" thickTop="1">
      <c r="A64" s="253" t="s">
        <v>305</v>
      </c>
      <c r="B64" s="264"/>
      <c r="C64" s="264"/>
      <c r="D64" s="264"/>
      <c r="E64" s="264"/>
    </row>
  </sheetData>
  <mergeCells count="10">
    <mergeCell ref="F5:G5"/>
    <mergeCell ref="H5:I5"/>
    <mergeCell ref="P5:Q5"/>
    <mergeCell ref="R5:S5"/>
    <mergeCell ref="A1:S1"/>
    <mergeCell ref="A2:S2"/>
    <mergeCell ref="H3:I3"/>
    <mergeCell ref="R3:S3"/>
    <mergeCell ref="F4:I4"/>
    <mergeCell ref="P4:S4"/>
  </mergeCells>
  <pageMargins left="0.7" right="0.43" top="0.78" bottom="0.75" header="0.3" footer="0.3"/>
  <pageSetup scale="4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view="pageBreakPreview" zoomScaleSheetLayoutView="100" workbookViewId="0">
      <selection activeCell="A2" sqref="A2:I2"/>
    </sheetView>
  </sheetViews>
  <sheetFormatPr defaultRowHeight="12.75"/>
  <cols>
    <col min="1" max="1" width="34.42578125" style="263" bestFit="1" customWidth="1"/>
    <col min="2" max="2" width="12.7109375" style="263" bestFit="1" customWidth="1"/>
    <col min="3" max="4" width="13.28515625" style="263" bestFit="1" customWidth="1"/>
    <col min="5" max="5" width="13.42578125" style="263" bestFit="1" customWidth="1"/>
    <col min="6" max="6" width="12.5703125" style="263" bestFit="1" customWidth="1"/>
    <col min="7" max="7" width="7.42578125" style="263" bestFit="1" customWidth="1"/>
    <col min="8" max="8" width="9.5703125" style="263" customWidth="1"/>
    <col min="9" max="9" width="7.42578125" style="263" bestFit="1" customWidth="1"/>
    <col min="10" max="256" width="9.140625" style="263"/>
    <col min="257" max="257" width="34.42578125" style="263" bestFit="1" customWidth="1"/>
    <col min="258" max="258" width="12.5703125" style="263" bestFit="1" customWidth="1"/>
    <col min="259" max="260" width="9.42578125" style="263" bestFit="1" customWidth="1"/>
    <col min="261" max="262" width="9.140625" style="263"/>
    <col min="263" max="263" width="7.28515625" style="263" bestFit="1" customWidth="1"/>
    <col min="264" max="264" width="9.5703125" style="263" customWidth="1"/>
    <col min="265" max="265" width="7.28515625" style="263" bestFit="1" customWidth="1"/>
    <col min="266" max="512" width="9.140625" style="263"/>
    <col min="513" max="513" width="34.42578125" style="263" bestFit="1" customWidth="1"/>
    <col min="514" max="514" width="12.5703125" style="263" bestFit="1" customWidth="1"/>
    <col min="515" max="516" width="9.42578125" style="263" bestFit="1" customWidth="1"/>
    <col min="517" max="518" width="9.140625" style="263"/>
    <col min="519" max="519" width="7.28515625" style="263" bestFit="1" customWidth="1"/>
    <col min="520" max="520" width="9.5703125" style="263" customWidth="1"/>
    <col min="521" max="521" width="7.28515625" style="263" bestFit="1" customWidth="1"/>
    <col min="522" max="768" width="9.140625" style="263"/>
    <col min="769" max="769" width="34.42578125" style="263" bestFit="1" customWidth="1"/>
    <col min="770" max="770" width="12.5703125" style="263" bestFit="1" customWidth="1"/>
    <col min="771" max="772" width="9.42578125" style="263" bestFit="1" customWidth="1"/>
    <col min="773" max="774" width="9.140625" style="263"/>
    <col min="775" max="775" width="7.28515625" style="263" bestFit="1" customWidth="1"/>
    <col min="776" max="776" width="9.5703125" style="263" customWidth="1"/>
    <col min="777" max="777" width="7.28515625" style="263" bestFit="1" customWidth="1"/>
    <col min="778" max="1024" width="9.140625" style="263"/>
    <col min="1025" max="1025" width="34.42578125" style="263" bestFit="1" customWidth="1"/>
    <col min="1026" max="1026" width="12.5703125" style="263" bestFit="1" customWidth="1"/>
    <col min="1027" max="1028" width="9.42578125" style="263" bestFit="1" customWidth="1"/>
    <col min="1029" max="1030" width="9.140625" style="263"/>
    <col min="1031" max="1031" width="7.28515625" style="263" bestFit="1" customWidth="1"/>
    <col min="1032" max="1032" width="9.5703125" style="263" customWidth="1"/>
    <col min="1033" max="1033" width="7.28515625" style="263" bestFit="1" customWidth="1"/>
    <col min="1034" max="1280" width="9.140625" style="263"/>
    <col min="1281" max="1281" width="34.42578125" style="263" bestFit="1" customWidth="1"/>
    <col min="1282" max="1282" width="12.5703125" style="263" bestFit="1" customWidth="1"/>
    <col min="1283" max="1284" width="9.42578125" style="263" bestFit="1" customWidth="1"/>
    <col min="1285" max="1286" width="9.140625" style="263"/>
    <col min="1287" max="1287" width="7.28515625" style="263" bestFit="1" customWidth="1"/>
    <col min="1288" max="1288" width="9.5703125" style="263" customWidth="1"/>
    <col min="1289" max="1289" width="7.28515625" style="263" bestFit="1" customWidth="1"/>
    <col min="1290" max="1536" width="9.140625" style="263"/>
    <col min="1537" max="1537" width="34.42578125" style="263" bestFit="1" customWidth="1"/>
    <col min="1538" max="1538" width="12.5703125" style="263" bestFit="1" customWidth="1"/>
    <col min="1539" max="1540" width="9.42578125" style="263" bestFit="1" customWidth="1"/>
    <col min="1541" max="1542" width="9.140625" style="263"/>
    <col min="1543" max="1543" width="7.28515625" style="263" bestFit="1" customWidth="1"/>
    <col min="1544" max="1544" width="9.5703125" style="263" customWidth="1"/>
    <col min="1545" max="1545" width="7.28515625" style="263" bestFit="1" customWidth="1"/>
    <col min="1546" max="1792" width="9.140625" style="263"/>
    <col min="1793" max="1793" width="34.42578125" style="263" bestFit="1" customWidth="1"/>
    <col min="1794" max="1794" width="12.5703125" style="263" bestFit="1" customWidth="1"/>
    <col min="1795" max="1796" width="9.42578125" style="263" bestFit="1" customWidth="1"/>
    <col min="1797" max="1798" width="9.140625" style="263"/>
    <col min="1799" max="1799" width="7.28515625" style="263" bestFit="1" customWidth="1"/>
    <col min="1800" max="1800" width="9.5703125" style="263" customWidth="1"/>
    <col min="1801" max="1801" width="7.28515625" style="263" bestFit="1" customWidth="1"/>
    <col min="1802" max="2048" width="9.140625" style="263"/>
    <col min="2049" max="2049" width="34.42578125" style="263" bestFit="1" customWidth="1"/>
    <col min="2050" max="2050" width="12.5703125" style="263" bestFit="1" customWidth="1"/>
    <col min="2051" max="2052" width="9.42578125" style="263" bestFit="1" customWidth="1"/>
    <col min="2053" max="2054" width="9.140625" style="263"/>
    <col min="2055" max="2055" width="7.28515625" style="263" bestFit="1" customWidth="1"/>
    <col min="2056" max="2056" width="9.5703125" style="263" customWidth="1"/>
    <col min="2057" max="2057" width="7.28515625" style="263" bestFit="1" customWidth="1"/>
    <col min="2058" max="2304" width="9.140625" style="263"/>
    <col min="2305" max="2305" width="34.42578125" style="263" bestFit="1" customWidth="1"/>
    <col min="2306" max="2306" width="12.5703125" style="263" bestFit="1" customWidth="1"/>
    <col min="2307" max="2308" width="9.42578125" style="263" bestFit="1" customWidth="1"/>
    <col min="2309" max="2310" width="9.140625" style="263"/>
    <col min="2311" max="2311" width="7.28515625" style="263" bestFit="1" customWidth="1"/>
    <col min="2312" max="2312" width="9.5703125" style="263" customWidth="1"/>
    <col min="2313" max="2313" width="7.28515625" style="263" bestFit="1" customWidth="1"/>
    <col min="2314" max="2560" width="9.140625" style="263"/>
    <col min="2561" max="2561" width="34.42578125" style="263" bestFit="1" customWidth="1"/>
    <col min="2562" max="2562" width="12.5703125" style="263" bestFit="1" customWidth="1"/>
    <col min="2563" max="2564" width="9.42578125" style="263" bestFit="1" customWidth="1"/>
    <col min="2565" max="2566" width="9.140625" style="263"/>
    <col min="2567" max="2567" width="7.28515625" style="263" bestFit="1" customWidth="1"/>
    <col min="2568" max="2568" width="9.5703125" style="263" customWidth="1"/>
    <col min="2569" max="2569" width="7.28515625" style="263" bestFit="1" customWidth="1"/>
    <col min="2570" max="2816" width="9.140625" style="263"/>
    <col min="2817" max="2817" width="34.42578125" style="263" bestFit="1" customWidth="1"/>
    <col min="2818" max="2818" width="12.5703125" style="263" bestFit="1" customWidth="1"/>
    <col min="2819" max="2820" width="9.42578125" style="263" bestFit="1" customWidth="1"/>
    <col min="2821" max="2822" width="9.140625" style="263"/>
    <col min="2823" max="2823" width="7.28515625" style="263" bestFit="1" customWidth="1"/>
    <col min="2824" max="2824" width="9.5703125" style="263" customWidth="1"/>
    <col min="2825" max="2825" width="7.28515625" style="263" bestFit="1" customWidth="1"/>
    <col min="2826" max="3072" width="9.140625" style="263"/>
    <col min="3073" max="3073" width="34.42578125" style="263" bestFit="1" customWidth="1"/>
    <col min="3074" max="3074" width="12.5703125" style="263" bestFit="1" customWidth="1"/>
    <col min="3075" max="3076" width="9.42578125" style="263" bestFit="1" customWidth="1"/>
    <col min="3077" max="3078" width="9.140625" style="263"/>
    <col min="3079" max="3079" width="7.28515625" style="263" bestFit="1" customWidth="1"/>
    <col min="3080" max="3080" width="9.5703125" style="263" customWidth="1"/>
    <col min="3081" max="3081" width="7.28515625" style="263" bestFit="1" customWidth="1"/>
    <col min="3082" max="3328" width="9.140625" style="263"/>
    <col min="3329" max="3329" width="34.42578125" style="263" bestFit="1" customWidth="1"/>
    <col min="3330" max="3330" width="12.5703125" style="263" bestFit="1" customWidth="1"/>
    <col min="3331" max="3332" width="9.42578125" style="263" bestFit="1" customWidth="1"/>
    <col min="3333" max="3334" width="9.140625" style="263"/>
    <col min="3335" max="3335" width="7.28515625" style="263" bestFit="1" customWidth="1"/>
    <col min="3336" max="3336" width="9.5703125" style="263" customWidth="1"/>
    <col min="3337" max="3337" width="7.28515625" style="263" bestFit="1" customWidth="1"/>
    <col min="3338" max="3584" width="9.140625" style="263"/>
    <col min="3585" max="3585" width="34.42578125" style="263" bestFit="1" customWidth="1"/>
    <col min="3586" max="3586" width="12.5703125" style="263" bestFit="1" customWidth="1"/>
    <col min="3587" max="3588" width="9.42578125" style="263" bestFit="1" customWidth="1"/>
    <col min="3589" max="3590" width="9.140625" style="263"/>
    <col min="3591" max="3591" width="7.28515625" style="263" bestFit="1" customWidth="1"/>
    <col min="3592" max="3592" width="9.5703125" style="263" customWidth="1"/>
    <col min="3593" max="3593" width="7.28515625" style="263" bestFit="1" customWidth="1"/>
    <col min="3594" max="3840" width="9.140625" style="263"/>
    <col min="3841" max="3841" width="34.42578125" style="263" bestFit="1" customWidth="1"/>
    <col min="3842" max="3842" width="12.5703125" style="263" bestFit="1" customWidth="1"/>
    <col min="3843" max="3844" width="9.42578125" style="263" bestFit="1" customWidth="1"/>
    <col min="3845" max="3846" width="9.140625" style="263"/>
    <col min="3847" max="3847" width="7.28515625" style="263" bestFit="1" customWidth="1"/>
    <col min="3848" max="3848" width="9.5703125" style="263" customWidth="1"/>
    <col min="3849" max="3849" width="7.28515625" style="263" bestFit="1" customWidth="1"/>
    <col min="3850" max="4096" width="9.140625" style="263"/>
    <col min="4097" max="4097" width="34.42578125" style="263" bestFit="1" customWidth="1"/>
    <col min="4098" max="4098" width="12.5703125" style="263" bestFit="1" customWidth="1"/>
    <col min="4099" max="4100" width="9.42578125" style="263" bestFit="1" customWidth="1"/>
    <col min="4101" max="4102" width="9.140625" style="263"/>
    <col min="4103" max="4103" width="7.28515625" style="263" bestFit="1" customWidth="1"/>
    <col min="4104" max="4104" width="9.5703125" style="263" customWidth="1"/>
    <col min="4105" max="4105" width="7.28515625" style="263" bestFit="1" customWidth="1"/>
    <col min="4106" max="4352" width="9.140625" style="263"/>
    <col min="4353" max="4353" width="34.42578125" style="263" bestFit="1" customWidth="1"/>
    <col min="4354" max="4354" width="12.5703125" style="263" bestFit="1" customWidth="1"/>
    <col min="4355" max="4356" width="9.42578125" style="263" bestFit="1" customWidth="1"/>
    <col min="4357" max="4358" width="9.140625" style="263"/>
    <col min="4359" max="4359" width="7.28515625" style="263" bestFit="1" customWidth="1"/>
    <col min="4360" max="4360" width="9.5703125" style="263" customWidth="1"/>
    <col min="4361" max="4361" width="7.28515625" style="263" bestFit="1" customWidth="1"/>
    <col min="4362" max="4608" width="9.140625" style="263"/>
    <col min="4609" max="4609" width="34.42578125" style="263" bestFit="1" customWidth="1"/>
    <col min="4610" max="4610" width="12.5703125" style="263" bestFit="1" customWidth="1"/>
    <col min="4611" max="4612" width="9.42578125" style="263" bestFit="1" customWidth="1"/>
    <col min="4613" max="4614" width="9.140625" style="263"/>
    <col min="4615" max="4615" width="7.28515625" style="263" bestFit="1" customWidth="1"/>
    <col min="4616" max="4616" width="9.5703125" style="263" customWidth="1"/>
    <col min="4617" max="4617" width="7.28515625" style="263" bestFit="1" customWidth="1"/>
    <col min="4618" max="4864" width="9.140625" style="263"/>
    <col min="4865" max="4865" width="34.42578125" style="263" bestFit="1" customWidth="1"/>
    <col min="4866" max="4866" width="12.5703125" style="263" bestFit="1" customWidth="1"/>
    <col min="4867" max="4868" width="9.42578125" style="263" bestFit="1" customWidth="1"/>
    <col min="4869" max="4870" width="9.140625" style="263"/>
    <col min="4871" max="4871" width="7.28515625" style="263" bestFit="1" customWidth="1"/>
    <col min="4872" max="4872" width="9.5703125" style="263" customWidth="1"/>
    <col min="4873" max="4873" width="7.28515625" style="263" bestFit="1" customWidth="1"/>
    <col min="4874" max="5120" width="9.140625" style="263"/>
    <col min="5121" max="5121" width="34.42578125" style="263" bestFit="1" customWidth="1"/>
    <col min="5122" max="5122" width="12.5703125" style="263" bestFit="1" customWidth="1"/>
    <col min="5123" max="5124" width="9.42578125" style="263" bestFit="1" customWidth="1"/>
    <col min="5125" max="5126" width="9.140625" style="263"/>
    <col min="5127" max="5127" width="7.28515625" style="263" bestFit="1" customWidth="1"/>
    <col min="5128" max="5128" width="9.5703125" style="263" customWidth="1"/>
    <col min="5129" max="5129" width="7.28515625" style="263" bestFit="1" customWidth="1"/>
    <col min="5130" max="5376" width="9.140625" style="263"/>
    <col min="5377" max="5377" width="34.42578125" style="263" bestFit="1" customWidth="1"/>
    <col min="5378" max="5378" width="12.5703125" style="263" bestFit="1" customWidth="1"/>
    <col min="5379" max="5380" width="9.42578125" style="263" bestFit="1" customWidth="1"/>
    <col min="5381" max="5382" width="9.140625" style="263"/>
    <col min="5383" max="5383" width="7.28515625" style="263" bestFit="1" customWidth="1"/>
    <col min="5384" max="5384" width="9.5703125" style="263" customWidth="1"/>
    <col min="5385" max="5385" width="7.28515625" style="263" bestFit="1" customWidth="1"/>
    <col min="5386" max="5632" width="9.140625" style="263"/>
    <col min="5633" max="5633" width="34.42578125" style="263" bestFit="1" customWidth="1"/>
    <col min="5634" max="5634" width="12.5703125" style="263" bestFit="1" customWidth="1"/>
    <col min="5635" max="5636" width="9.42578125" style="263" bestFit="1" customWidth="1"/>
    <col min="5637" max="5638" width="9.140625" style="263"/>
    <col min="5639" max="5639" width="7.28515625" style="263" bestFit="1" customWidth="1"/>
    <col min="5640" max="5640" width="9.5703125" style="263" customWidth="1"/>
    <col min="5641" max="5641" width="7.28515625" style="263" bestFit="1" customWidth="1"/>
    <col min="5642" max="5888" width="9.140625" style="263"/>
    <col min="5889" max="5889" width="34.42578125" style="263" bestFit="1" customWidth="1"/>
    <col min="5890" max="5890" width="12.5703125" style="263" bestFit="1" customWidth="1"/>
    <col min="5891" max="5892" width="9.42578125" style="263" bestFit="1" customWidth="1"/>
    <col min="5893" max="5894" width="9.140625" style="263"/>
    <col min="5895" max="5895" width="7.28515625" style="263" bestFit="1" customWidth="1"/>
    <col min="5896" max="5896" width="9.5703125" style="263" customWidth="1"/>
    <col min="5897" max="5897" width="7.28515625" style="263" bestFit="1" customWidth="1"/>
    <col min="5898" max="6144" width="9.140625" style="263"/>
    <col min="6145" max="6145" width="34.42578125" style="263" bestFit="1" customWidth="1"/>
    <col min="6146" max="6146" width="12.5703125" style="263" bestFit="1" customWidth="1"/>
    <col min="6147" max="6148" width="9.42578125" style="263" bestFit="1" customWidth="1"/>
    <col min="6149" max="6150" width="9.140625" style="263"/>
    <col min="6151" max="6151" width="7.28515625" style="263" bestFit="1" customWidth="1"/>
    <col min="6152" max="6152" width="9.5703125" style="263" customWidth="1"/>
    <col min="6153" max="6153" width="7.28515625" style="263" bestFit="1" customWidth="1"/>
    <col min="6154" max="6400" width="9.140625" style="263"/>
    <col min="6401" max="6401" width="34.42578125" style="263" bestFit="1" customWidth="1"/>
    <col min="6402" max="6402" width="12.5703125" style="263" bestFit="1" customWidth="1"/>
    <col min="6403" max="6404" width="9.42578125" style="263" bestFit="1" customWidth="1"/>
    <col min="6405" max="6406" width="9.140625" style="263"/>
    <col min="6407" max="6407" width="7.28515625" style="263" bestFit="1" customWidth="1"/>
    <col min="6408" max="6408" width="9.5703125" style="263" customWidth="1"/>
    <col min="6409" max="6409" width="7.28515625" style="263" bestFit="1" customWidth="1"/>
    <col min="6410" max="6656" width="9.140625" style="263"/>
    <col min="6657" max="6657" width="34.42578125" style="263" bestFit="1" customWidth="1"/>
    <col min="6658" max="6658" width="12.5703125" style="263" bestFit="1" customWidth="1"/>
    <col min="6659" max="6660" width="9.42578125" style="263" bestFit="1" customWidth="1"/>
    <col min="6661" max="6662" width="9.140625" style="263"/>
    <col min="6663" max="6663" width="7.28515625" style="263" bestFit="1" customWidth="1"/>
    <col min="6664" max="6664" width="9.5703125" style="263" customWidth="1"/>
    <col min="6665" max="6665" width="7.28515625" style="263" bestFit="1" customWidth="1"/>
    <col min="6666" max="6912" width="9.140625" style="263"/>
    <col min="6913" max="6913" width="34.42578125" style="263" bestFit="1" customWidth="1"/>
    <col min="6914" max="6914" width="12.5703125" style="263" bestFit="1" customWidth="1"/>
    <col min="6915" max="6916" width="9.42578125" style="263" bestFit="1" customWidth="1"/>
    <col min="6917" max="6918" width="9.140625" style="263"/>
    <col min="6919" max="6919" width="7.28515625" style="263" bestFit="1" customWidth="1"/>
    <col min="6920" max="6920" width="9.5703125" style="263" customWidth="1"/>
    <col min="6921" max="6921" width="7.28515625" style="263" bestFit="1" customWidth="1"/>
    <col min="6922" max="7168" width="9.140625" style="263"/>
    <col min="7169" max="7169" width="34.42578125" style="263" bestFit="1" customWidth="1"/>
    <col min="7170" max="7170" width="12.5703125" style="263" bestFit="1" customWidth="1"/>
    <col min="7171" max="7172" width="9.42578125" style="263" bestFit="1" customWidth="1"/>
    <col min="7173" max="7174" width="9.140625" style="263"/>
    <col min="7175" max="7175" width="7.28515625" style="263" bestFit="1" customWidth="1"/>
    <col min="7176" max="7176" width="9.5703125" style="263" customWidth="1"/>
    <col min="7177" max="7177" width="7.28515625" style="263" bestFit="1" customWidth="1"/>
    <col min="7178" max="7424" width="9.140625" style="263"/>
    <col min="7425" max="7425" width="34.42578125" style="263" bestFit="1" customWidth="1"/>
    <col min="7426" max="7426" width="12.5703125" style="263" bestFit="1" customWidth="1"/>
    <col min="7427" max="7428" width="9.42578125" style="263" bestFit="1" customWidth="1"/>
    <col min="7429" max="7430" width="9.140625" style="263"/>
    <col min="7431" max="7431" width="7.28515625" style="263" bestFit="1" customWidth="1"/>
    <col min="7432" max="7432" width="9.5703125" style="263" customWidth="1"/>
    <col min="7433" max="7433" width="7.28515625" style="263" bestFit="1" customWidth="1"/>
    <col min="7434" max="7680" width="9.140625" style="263"/>
    <col min="7681" max="7681" width="34.42578125" style="263" bestFit="1" customWidth="1"/>
    <col min="7682" max="7682" width="12.5703125" style="263" bestFit="1" customWidth="1"/>
    <col min="7683" max="7684" width="9.42578125" style="263" bestFit="1" customWidth="1"/>
    <col min="7685" max="7686" width="9.140625" style="263"/>
    <col min="7687" max="7687" width="7.28515625" style="263" bestFit="1" customWidth="1"/>
    <col min="7688" max="7688" width="9.5703125" style="263" customWidth="1"/>
    <col min="7689" max="7689" width="7.28515625" style="263" bestFit="1" customWidth="1"/>
    <col min="7690" max="7936" width="9.140625" style="263"/>
    <col min="7937" max="7937" width="34.42578125" style="263" bestFit="1" customWidth="1"/>
    <col min="7938" max="7938" width="12.5703125" style="263" bestFit="1" customWidth="1"/>
    <col min="7939" max="7940" width="9.42578125" style="263" bestFit="1" customWidth="1"/>
    <col min="7941" max="7942" width="9.140625" style="263"/>
    <col min="7943" max="7943" width="7.28515625" style="263" bestFit="1" customWidth="1"/>
    <col min="7944" max="7944" width="9.5703125" style="263" customWidth="1"/>
    <col min="7945" max="7945" width="7.28515625" style="263" bestFit="1" customWidth="1"/>
    <col min="7946" max="8192" width="9.140625" style="263"/>
    <col min="8193" max="8193" width="34.42578125" style="263" bestFit="1" customWidth="1"/>
    <col min="8194" max="8194" width="12.5703125" style="263" bestFit="1" customWidth="1"/>
    <col min="8195" max="8196" width="9.42578125" style="263" bestFit="1" customWidth="1"/>
    <col min="8197" max="8198" width="9.140625" style="263"/>
    <col min="8199" max="8199" width="7.28515625" style="263" bestFit="1" customWidth="1"/>
    <col min="8200" max="8200" width="9.5703125" style="263" customWidth="1"/>
    <col min="8201" max="8201" width="7.28515625" style="263" bestFit="1" customWidth="1"/>
    <col min="8202" max="8448" width="9.140625" style="263"/>
    <col min="8449" max="8449" width="34.42578125" style="263" bestFit="1" customWidth="1"/>
    <col min="8450" max="8450" width="12.5703125" style="263" bestFit="1" customWidth="1"/>
    <col min="8451" max="8452" width="9.42578125" style="263" bestFit="1" customWidth="1"/>
    <col min="8453" max="8454" width="9.140625" style="263"/>
    <col min="8455" max="8455" width="7.28515625" style="263" bestFit="1" customWidth="1"/>
    <col min="8456" max="8456" width="9.5703125" style="263" customWidth="1"/>
    <col min="8457" max="8457" width="7.28515625" style="263" bestFit="1" customWidth="1"/>
    <col min="8458" max="8704" width="9.140625" style="263"/>
    <col min="8705" max="8705" width="34.42578125" style="263" bestFit="1" customWidth="1"/>
    <col min="8706" max="8706" width="12.5703125" style="263" bestFit="1" customWidth="1"/>
    <col min="8707" max="8708" width="9.42578125" style="263" bestFit="1" customWidth="1"/>
    <col min="8709" max="8710" width="9.140625" style="263"/>
    <col min="8711" max="8711" width="7.28515625" style="263" bestFit="1" customWidth="1"/>
    <col min="8712" max="8712" width="9.5703125" style="263" customWidth="1"/>
    <col min="8713" max="8713" width="7.28515625" style="263" bestFit="1" customWidth="1"/>
    <col min="8714" max="8960" width="9.140625" style="263"/>
    <col min="8961" max="8961" width="34.42578125" style="263" bestFit="1" customWidth="1"/>
    <col min="8962" max="8962" width="12.5703125" style="263" bestFit="1" customWidth="1"/>
    <col min="8963" max="8964" width="9.42578125" style="263" bestFit="1" customWidth="1"/>
    <col min="8965" max="8966" width="9.140625" style="263"/>
    <col min="8967" max="8967" width="7.28515625" style="263" bestFit="1" customWidth="1"/>
    <col min="8968" max="8968" width="9.5703125" style="263" customWidth="1"/>
    <col min="8969" max="8969" width="7.28515625" style="263" bestFit="1" customWidth="1"/>
    <col min="8970" max="9216" width="9.140625" style="263"/>
    <col min="9217" max="9217" width="34.42578125" style="263" bestFit="1" customWidth="1"/>
    <col min="9218" max="9218" width="12.5703125" style="263" bestFit="1" customWidth="1"/>
    <col min="9219" max="9220" width="9.42578125" style="263" bestFit="1" customWidth="1"/>
    <col min="9221" max="9222" width="9.140625" style="263"/>
    <col min="9223" max="9223" width="7.28515625" style="263" bestFit="1" customWidth="1"/>
    <col min="9224" max="9224" width="9.5703125" style="263" customWidth="1"/>
    <col min="9225" max="9225" width="7.28515625" style="263" bestFit="1" customWidth="1"/>
    <col min="9226" max="9472" width="9.140625" style="263"/>
    <col min="9473" max="9473" width="34.42578125" style="263" bestFit="1" customWidth="1"/>
    <col min="9474" max="9474" width="12.5703125" style="263" bestFit="1" customWidth="1"/>
    <col min="9475" max="9476" width="9.42578125" style="263" bestFit="1" customWidth="1"/>
    <col min="9477" max="9478" width="9.140625" style="263"/>
    <col min="9479" max="9479" width="7.28515625" style="263" bestFit="1" customWidth="1"/>
    <col min="9480" max="9480" width="9.5703125" style="263" customWidth="1"/>
    <col min="9481" max="9481" width="7.28515625" style="263" bestFit="1" customWidth="1"/>
    <col min="9482" max="9728" width="9.140625" style="263"/>
    <col min="9729" max="9729" width="34.42578125" style="263" bestFit="1" customWidth="1"/>
    <col min="9730" max="9730" width="12.5703125" style="263" bestFit="1" customWidth="1"/>
    <col min="9731" max="9732" width="9.42578125" style="263" bestFit="1" customWidth="1"/>
    <col min="9733" max="9734" width="9.140625" style="263"/>
    <col min="9735" max="9735" width="7.28515625" style="263" bestFit="1" customWidth="1"/>
    <col min="9736" max="9736" width="9.5703125" style="263" customWidth="1"/>
    <col min="9737" max="9737" width="7.28515625" style="263" bestFit="1" customWidth="1"/>
    <col min="9738" max="9984" width="9.140625" style="263"/>
    <col min="9985" max="9985" width="34.42578125" style="263" bestFit="1" customWidth="1"/>
    <col min="9986" max="9986" width="12.5703125" style="263" bestFit="1" customWidth="1"/>
    <col min="9987" max="9988" width="9.42578125" style="263" bestFit="1" customWidth="1"/>
    <col min="9989" max="9990" width="9.140625" style="263"/>
    <col min="9991" max="9991" width="7.28515625" style="263" bestFit="1" customWidth="1"/>
    <col min="9992" max="9992" width="9.5703125" style="263" customWidth="1"/>
    <col min="9993" max="9993" width="7.28515625" style="263" bestFit="1" customWidth="1"/>
    <col min="9994" max="10240" width="9.140625" style="263"/>
    <col min="10241" max="10241" width="34.42578125" style="263" bestFit="1" customWidth="1"/>
    <col min="10242" max="10242" width="12.5703125" style="263" bestFit="1" customWidth="1"/>
    <col min="10243" max="10244" width="9.42578125" style="263" bestFit="1" customWidth="1"/>
    <col min="10245" max="10246" width="9.140625" style="263"/>
    <col min="10247" max="10247" width="7.28515625" style="263" bestFit="1" customWidth="1"/>
    <col min="10248" max="10248" width="9.5703125" style="263" customWidth="1"/>
    <col min="10249" max="10249" width="7.28515625" style="263" bestFit="1" customWidth="1"/>
    <col min="10250" max="10496" width="9.140625" style="263"/>
    <col min="10497" max="10497" width="34.42578125" style="263" bestFit="1" customWidth="1"/>
    <col min="10498" max="10498" width="12.5703125" style="263" bestFit="1" customWidth="1"/>
    <col min="10499" max="10500" width="9.42578125" style="263" bestFit="1" customWidth="1"/>
    <col min="10501" max="10502" width="9.140625" style="263"/>
    <col min="10503" max="10503" width="7.28515625" style="263" bestFit="1" customWidth="1"/>
    <col min="10504" max="10504" width="9.5703125" style="263" customWidth="1"/>
    <col min="10505" max="10505" width="7.28515625" style="263" bestFit="1" customWidth="1"/>
    <col min="10506" max="10752" width="9.140625" style="263"/>
    <col min="10753" max="10753" width="34.42578125" style="263" bestFit="1" customWidth="1"/>
    <col min="10754" max="10754" width="12.5703125" style="263" bestFit="1" customWidth="1"/>
    <col min="10755" max="10756" width="9.42578125" style="263" bestFit="1" customWidth="1"/>
    <col min="10757" max="10758" width="9.140625" style="263"/>
    <col min="10759" max="10759" width="7.28515625" style="263" bestFit="1" customWidth="1"/>
    <col min="10760" max="10760" width="9.5703125" style="263" customWidth="1"/>
    <col min="10761" max="10761" width="7.28515625" style="263" bestFit="1" customWidth="1"/>
    <col min="10762" max="11008" width="9.140625" style="263"/>
    <col min="11009" max="11009" width="34.42578125" style="263" bestFit="1" customWidth="1"/>
    <col min="11010" max="11010" width="12.5703125" style="263" bestFit="1" customWidth="1"/>
    <col min="11011" max="11012" width="9.42578125" style="263" bestFit="1" customWidth="1"/>
    <col min="11013" max="11014" width="9.140625" style="263"/>
    <col min="11015" max="11015" width="7.28515625" style="263" bestFit="1" customWidth="1"/>
    <col min="11016" max="11016" width="9.5703125" style="263" customWidth="1"/>
    <col min="11017" max="11017" width="7.28515625" style="263" bestFit="1" customWidth="1"/>
    <col min="11018" max="11264" width="9.140625" style="263"/>
    <col min="11265" max="11265" width="34.42578125" style="263" bestFit="1" customWidth="1"/>
    <col min="11266" max="11266" width="12.5703125" style="263" bestFit="1" customWidth="1"/>
    <col min="11267" max="11268" width="9.42578125" style="263" bestFit="1" customWidth="1"/>
    <col min="11269" max="11270" width="9.140625" style="263"/>
    <col min="11271" max="11271" width="7.28515625" style="263" bestFit="1" customWidth="1"/>
    <col min="11272" max="11272" width="9.5703125" style="263" customWidth="1"/>
    <col min="11273" max="11273" width="7.28515625" style="263" bestFit="1" customWidth="1"/>
    <col min="11274" max="11520" width="9.140625" style="263"/>
    <col min="11521" max="11521" width="34.42578125" style="263" bestFit="1" customWidth="1"/>
    <col min="11522" max="11522" width="12.5703125" style="263" bestFit="1" customWidth="1"/>
    <col min="11523" max="11524" width="9.42578125" style="263" bestFit="1" customWidth="1"/>
    <col min="11525" max="11526" width="9.140625" style="263"/>
    <col min="11527" max="11527" width="7.28515625" style="263" bestFit="1" customWidth="1"/>
    <col min="11528" max="11528" width="9.5703125" style="263" customWidth="1"/>
    <col min="11529" max="11529" width="7.28515625" style="263" bestFit="1" customWidth="1"/>
    <col min="11530" max="11776" width="9.140625" style="263"/>
    <col min="11777" max="11777" width="34.42578125" style="263" bestFit="1" customWidth="1"/>
    <col min="11778" max="11778" width="12.5703125" style="263" bestFit="1" customWidth="1"/>
    <col min="11779" max="11780" width="9.42578125" style="263" bestFit="1" customWidth="1"/>
    <col min="11781" max="11782" width="9.140625" style="263"/>
    <col min="11783" max="11783" width="7.28515625" style="263" bestFit="1" customWidth="1"/>
    <col min="11784" max="11784" width="9.5703125" style="263" customWidth="1"/>
    <col min="11785" max="11785" width="7.28515625" style="263" bestFit="1" customWidth="1"/>
    <col min="11786" max="12032" width="9.140625" style="263"/>
    <col min="12033" max="12033" width="34.42578125" style="263" bestFit="1" customWidth="1"/>
    <col min="12034" max="12034" width="12.5703125" style="263" bestFit="1" customWidth="1"/>
    <col min="12035" max="12036" width="9.42578125" style="263" bestFit="1" customWidth="1"/>
    <col min="12037" max="12038" width="9.140625" style="263"/>
    <col min="12039" max="12039" width="7.28515625" style="263" bestFit="1" customWidth="1"/>
    <col min="12040" max="12040" width="9.5703125" style="263" customWidth="1"/>
    <col min="12041" max="12041" width="7.28515625" style="263" bestFit="1" customWidth="1"/>
    <col min="12042" max="12288" width="9.140625" style="263"/>
    <col min="12289" max="12289" width="34.42578125" style="263" bestFit="1" customWidth="1"/>
    <col min="12290" max="12290" width="12.5703125" style="263" bestFit="1" customWidth="1"/>
    <col min="12291" max="12292" width="9.42578125" style="263" bestFit="1" customWidth="1"/>
    <col min="12293" max="12294" width="9.140625" style="263"/>
    <col min="12295" max="12295" width="7.28515625" style="263" bestFit="1" customWidth="1"/>
    <col min="12296" max="12296" width="9.5703125" style="263" customWidth="1"/>
    <col min="12297" max="12297" width="7.28515625" style="263" bestFit="1" customWidth="1"/>
    <col min="12298" max="12544" width="9.140625" style="263"/>
    <col min="12545" max="12545" width="34.42578125" style="263" bestFit="1" customWidth="1"/>
    <col min="12546" max="12546" width="12.5703125" style="263" bestFit="1" customWidth="1"/>
    <col min="12547" max="12548" width="9.42578125" style="263" bestFit="1" customWidth="1"/>
    <col min="12549" max="12550" width="9.140625" style="263"/>
    <col min="12551" max="12551" width="7.28515625" style="263" bestFit="1" customWidth="1"/>
    <col min="12552" max="12552" width="9.5703125" style="263" customWidth="1"/>
    <col min="12553" max="12553" width="7.28515625" style="263" bestFit="1" customWidth="1"/>
    <col min="12554" max="12800" width="9.140625" style="263"/>
    <col min="12801" max="12801" width="34.42578125" style="263" bestFit="1" customWidth="1"/>
    <col min="12802" max="12802" width="12.5703125" style="263" bestFit="1" customWidth="1"/>
    <col min="12803" max="12804" width="9.42578125" style="263" bestFit="1" customWidth="1"/>
    <col min="12805" max="12806" width="9.140625" style="263"/>
    <col min="12807" max="12807" width="7.28515625" style="263" bestFit="1" customWidth="1"/>
    <col min="12808" max="12808" width="9.5703125" style="263" customWidth="1"/>
    <col min="12809" max="12809" width="7.28515625" style="263" bestFit="1" customWidth="1"/>
    <col min="12810" max="13056" width="9.140625" style="263"/>
    <col min="13057" max="13057" width="34.42578125" style="263" bestFit="1" customWidth="1"/>
    <col min="13058" max="13058" width="12.5703125" style="263" bestFit="1" customWidth="1"/>
    <col min="13059" max="13060" width="9.42578125" style="263" bestFit="1" customWidth="1"/>
    <col min="13061" max="13062" width="9.140625" style="263"/>
    <col min="13063" max="13063" width="7.28515625" style="263" bestFit="1" customWidth="1"/>
    <col min="13064" max="13064" width="9.5703125" style="263" customWidth="1"/>
    <col min="13065" max="13065" width="7.28515625" style="263" bestFit="1" customWidth="1"/>
    <col min="13066" max="13312" width="9.140625" style="263"/>
    <col min="13313" max="13313" width="34.42578125" style="263" bestFit="1" customWidth="1"/>
    <col min="13314" max="13314" width="12.5703125" style="263" bestFit="1" customWidth="1"/>
    <col min="13315" max="13316" width="9.42578125" style="263" bestFit="1" customWidth="1"/>
    <col min="13317" max="13318" width="9.140625" style="263"/>
    <col min="13319" max="13319" width="7.28515625" style="263" bestFit="1" customWidth="1"/>
    <col min="13320" max="13320" width="9.5703125" style="263" customWidth="1"/>
    <col min="13321" max="13321" width="7.28515625" style="263" bestFit="1" customWidth="1"/>
    <col min="13322" max="13568" width="9.140625" style="263"/>
    <col min="13569" max="13569" width="34.42578125" style="263" bestFit="1" customWidth="1"/>
    <col min="13570" max="13570" width="12.5703125" style="263" bestFit="1" customWidth="1"/>
    <col min="13571" max="13572" width="9.42578125" style="263" bestFit="1" customWidth="1"/>
    <col min="13573" max="13574" width="9.140625" style="263"/>
    <col min="13575" max="13575" width="7.28515625" style="263" bestFit="1" customWidth="1"/>
    <col min="13576" max="13576" width="9.5703125" style="263" customWidth="1"/>
    <col min="13577" max="13577" width="7.28515625" style="263" bestFit="1" customWidth="1"/>
    <col min="13578" max="13824" width="9.140625" style="263"/>
    <col min="13825" max="13825" width="34.42578125" style="263" bestFit="1" customWidth="1"/>
    <col min="13826" max="13826" width="12.5703125" style="263" bestFit="1" customWidth="1"/>
    <col min="13827" max="13828" width="9.42578125" style="263" bestFit="1" customWidth="1"/>
    <col min="13829" max="13830" width="9.140625" style="263"/>
    <col min="13831" max="13831" width="7.28515625" style="263" bestFit="1" customWidth="1"/>
    <col min="13832" max="13832" width="9.5703125" style="263" customWidth="1"/>
    <col min="13833" max="13833" width="7.28515625" style="263" bestFit="1" customWidth="1"/>
    <col min="13834" max="14080" width="9.140625" style="263"/>
    <col min="14081" max="14081" width="34.42578125" style="263" bestFit="1" customWidth="1"/>
    <col min="14082" max="14082" width="12.5703125" style="263" bestFit="1" customWidth="1"/>
    <col min="14083" max="14084" width="9.42578125" style="263" bestFit="1" customWidth="1"/>
    <col min="14085" max="14086" width="9.140625" style="263"/>
    <col min="14087" max="14087" width="7.28515625" style="263" bestFit="1" customWidth="1"/>
    <col min="14088" max="14088" width="9.5703125" style="263" customWidth="1"/>
    <col min="14089" max="14089" width="7.28515625" style="263" bestFit="1" customWidth="1"/>
    <col min="14090" max="14336" width="9.140625" style="263"/>
    <col min="14337" max="14337" width="34.42578125" style="263" bestFit="1" customWidth="1"/>
    <col min="14338" max="14338" width="12.5703125" style="263" bestFit="1" customWidth="1"/>
    <col min="14339" max="14340" width="9.42578125" style="263" bestFit="1" customWidth="1"/>
    <col min="14341" max="14342" width="9.140625" style="263"/>
    <col min="14343" max="14343" width="7.28515625" style="263" bestFit="1" customWidth="1"/>
    <col min="14344" max="14344" width="9.5703125" style="263" customWidth="1"/>
    <col min="14345" max="14345" width="7.28515625" style="263" bestFit="1" customWidth="1"/>
    <col min="14346" max="14592" width="9.140625" style="263"/>
    <col min="14593" max="14593" width="34.42578125" style="263" bestFit="1" customWidth="1"/>
    <col min="14594" max="14594" width="12.5703125" style="263" bestFit="1" customWidth="1"/>
    <col min="14595" max="14596" width="9.42578125" style="263" bestFit="1" customWidth="1"/>
    <col min="14597" max="14598" width="9.140625" style="263"/>
    <col min="14599" max="14599" width="7.28515625" style="263" bestFit="1" customWidth="1"/>
    <col min="14600" max="14600" width="9.5703125" style="263" customWidth="1"/>
    <col min="14601" max="14601" width="7.28515625" style="263" bestFit="1" customWidth="1"/>
    <col min="14602" max="14848" width="9.140625" style="263"/>
    <col min="14849" max="14849" width="34.42578125" style="263" bestFit="1" customWidth="1"/>
    <col min="14850" max="14850" width="12.5703125" style="263" bestFit="1" customWidth="1"/>
    <col min="14851" max="14852" width="9.42578125" style="263" bestFit="1" customWidth="1"/>
    <col min="14853" max="14854" width="9.140625" style="263"/>
    <col min="14855" max="14855" width="7.28515625" style="263" bestFit="1" customWidth="1"/>
    <col min="14856" max="14856" width="9.5703125" style="263" customWidth="1"/>
    <col min="14857" max="14857" width="7.28515625" style="263" bestFit="1" customWidth="1"/>
    <col min="14858" max="15104" width="9.140625" style="263"/>
    <col min="15105" max="15105" width="34.42578125" style="263" bestFit="1" customWidth="1"/>
    <col min="15106" max="15106" width="12.5703125" style="263" bestFit="1" customWidth="1"/>
    <col min="15107" max="15108" width="9.42578125" style="263" bestFit="1" customWidth="1"/>
    <col min="15109" max="15110" width="9.140625" style="263"/>
    <col min="15111" max="15111" width="7.28515625" style="263" bestFit="1" customWidth="1"/>
    <col min="15112" max="15112" width="9.5703125" style="263" customWidth="1"/>
    <col min="15113" max="15113" width="7.28515625" style="263" bestFit="1" customWidth="1"/>
    <col min="15114" max="15360" width="9.140625" style="263"/>
    <col min="15361" max="15361" width="34.42578125" style="263" bestFit="1" customWidth="1"/>
    <col min="15362" max="15362" width="12.5703125" style="263" bestFit="1" customWidth="1"/>
    <col min="15363" max="15364" width="9.42578125" style="263" bestFit="1" customWidth="1"/>
    <col min="15365" max="15366" width="9.140625" style="263"/>
    <col min="15367" max="15367" width="7.28515625" style="263" bestFit="1" customWidth="1"/>
    <col min="15368" max="15368" width="9.5703125" style="263" customWidth="1"/>
    <col min="15369" max="15369" width="7.28515625" style="263" bestFit="1" customWidth="1"/>
    <col min="15370" max="15616" width="9.140625" style="263"/>
    <col min="15617" max="15617" width="34.42578125" style="263" bestFit="1" customWidth="1"/>
    <col min="15618" max="15618" width="12.5703125" style="263" bestFit="1" customWidth="1"/>
    <col min="15619" max="15620" width="9.42578125" style="263" bestFit="1" customWidth="1"/>
    <col min="15621" max="15622" width="9.140625" style="263"/>
    <col min="15623" max="15623" width="7.28515625" style="263" bestFit="1" customWidth="1"/>
    <col min="15624" max="15624" width="9.5703125" style="263" customWidth="1"/>
    <col min="15625" max="15625" width="7.28515625" style="263" bestFit="1" customWidth="1"/>
    <col min="15626" max="15872" width="9.140625" style="263"/>
    <col min="15873" max="15873" width="34.42578125" style="263" bestFit="1" customWidth="1"/>
    <col min="15874" max="15874" width="12.5703125" style="263" bestFit="1" customWidth="1"/>
    <col min="15875" max="15876" width="9.42578125" style="263" bestFit="1" customWidth="1"/>
    <col min="15877" max="15878" width="9.140625" style="263"/>
    <col min="15879" max="15879" width="7.28515625" style="263" bestFit="1" customWidth="1"/>
    <col min="15880" max="15880" width="9.5703125" style="263" customWidth="1"/>
    <col min="15881" max="15881" width="7.28515625" style="263" bestFit="1" customWidth="1"/>
    <col min="15882" max="16128" width="9.140625" style="263"/>
    <col min="16129" max="16129" width="34.42578125" style="263" bestFit="1" customWidth="1"/>
    <col min="16130" max="16130" width="12.5703125" style="263" bestFit="1" customWidth="1"/>
    <col min="16131" max="16132" width="9.42578125" style="263" bestFit="1" customWidth="1"/>
    <col min="16133" max="16134" width="9.140625" style="263"/>
    <col min="16135" max="16135" width="7.28515625" style="263" bestFit="1" customWidth="1"/>
    <col min="16136" max="16136" width="9.5703125" style="263" customWidth="1"/>
    <col min="16137" max="16137" width="7.28515625" style="263" bestFit="1" customWidth="1"/>
    <col min="16138" max="16384" width="9.140625" style="263"/>
  </cols>
  <sheetData>
    <row r="1" spans="1:10">
      <c r="A1" s="1762" t="s">
        <v>523</v>
      </c>
      <c r="B1" s="1762"/>
      <c r="C1" s="1762"/>
      <c r="D1" s="1762"/>
      <c r="E1" s="1762"/>
      <c r="F1" s="1762"/>
      <c r="G1" s="1762"/>
      <c r="H1" s="1762"/>
      <c r="I1" s="1762"/>
    </row>
    <row r="2" spans="1:10" ht="15.75">
      <c r="A2" s="1763" t="s">
        <v>104</v>
      </c>
      <c r="B2" s="1763"/>
      <c r="C2" s="1763"/>
      <c r="D2" s="1763"/>
      <c r="E2" s="1763"/>
      <c r="F2" s="1763"/>
      <c r="G2" s="1763"/>
      <c r="H2" s="1763"/>
      <c r="I2" s="1763"/>
    </row>
    <row r="3" spans="1:10" ht="13.5" thickBot="1">
      <c r="A3" s="356"/>
      <c r="B3" s="356"/>
      <c r="C3" s="356"/>
      <c r="D3" s="356"/>
      <c r="E3" s="356"/>
      <c r="F3" s="356"/>
      <c r="G3" s="356"/>
      <c r="H3" s="1764" t="s">
        <v>43</v>
      </c>
      <c r="I3" s="1764"/>
    </row>
    <row r="4" spans="1:10" ht="13.5" customHeight="1" thickTop="1">
      <c r="A4" s="357"/>
      <c r="B4" s="405">
        <f>'Sect credit'!B4</f>
        <v>2015</v>
      </c>
      <c r="C4" s="406">
        <f>'Sect credit'!C4</f>
        <v>2016</v>
      </c>
      <c r="D4" s="319">
        <f>'Sect credit'!D4</f>
        <v>2016</v>
      </c>
      <c r="E4" s="319">
        <f>'Sect credit'!E4</f>
        <v>2017</v>
      </c>
      <c r="F4" s="1756" t="str">
        <f>'Sect credit'!F4</f>
        <v>Changes during ten months</v>
      </c>
      <c r="G4" s="1757"/>
      <c r="H4" s="1757"/>
      <c r="I4" s="1758"/>
    </row>
    <row r="5" spans="1:10">
      <c r="A5" s="358" t="s">
        <v>311</v>
      </c>
      <c r="B5" s="321" t="s">
        <v>272</v>
      </c>
      <c r="C5" s="203" t="s">
        <v>273</v>
      </c>
      <c r="D5" s="321" t="s">
        <v>274</v>
      </c>
      <c r="E5" s="203" t="s">
        <v>524</v>
      </c>
      <c r="F5" s="1759" t="str">
        <f>'Sect credit'!F5:G5</f>
        <v>2015/16</v>
      </c>
      <c r="G5" s="1760"/>
      <c r="H5" s="1759" t="str">
        <f>'Sect credit'!H5:I5</f>
        <v>2016/17</v>
      </c>
      <c r="I5" s="1761"/>
    </row>
    <row r="6" spans="1:10">
      <c r="A6" s="359"/>
      <c r="B6" s="361"/>
      <c r="C6" s="361"/>
      <c r="D6" s="361"/>
      <c r="E6" s="361"/>
      <c r="F6" s="361" t="s">
        <v>3</v>
      </c>
      <c r="G6" s="361" t="s">
        <v>275</v>
      </c>
      <c r="H6" s="361" t="s">
        <v>3</v>
      </c>
      <c r="I6" s="407" t="s">
        <v>275</v>
      </c>
    </row>
    <row r="7" spans="1:10" s="356" customFormat="1">
      <c r="A7" s="362" t="s">
        <v>525</v>
      </c>
      <c r="B7" s="408">
        <v>31372.375535628991</v>
      </c>
      <c r="C7" s="408">
        <v>30076.445226179996</v>
      </c>
      <c r="D7" s="408">
        <v>30642.247245480001</v>
      </c>
      <c r="E7" s="408">
        <v>35359.703757679024</v>
      </c>
      <c r="F7" s="408">
        <v>-1295.9303094489951</v>
      </c>
      <c r="G7" s="408">
        <v>-4.1308007038779468</v>
      </c>
      <c r="H7" s="408">
        <v>4717.4565121990236</v>
      </c>
      <c r="I7" s="409">
        <v>15.3952693952461</v>
      </c>
    </row>
    <row r="8" spans="1:10" s="356" customFormat="1">
      <c r="A8" s="362" t="s">
        <v>526</v>
      </c>
      <c r="B8" s="408">
        <v>784.73157558000014</v>
      </c>
      <c r="C8" s="408">
        <v>1006.4952871300003</v>
      </c>
      <c r="D8" s="408">
        <v>1014.6742012399998</v>
      </c>
      <c r="E8" s="408">
        <v>1807.3416012099999</v>
      </c>
      <c r="F8" s="408">
        <v>221.76371155000015</v>
      </c>
      <c r="G8" s="408">
        <v>28.259817554313798</v>
      </c>
      <c r="H8" s="408">
        <v>792.66739997000013</v>
      </c>
      <c r="I8" s="409">
        <v>78.120385735766959</v>
      </c>
    </row>
    <row r="9" spans="1:10" s="356" customFormat="1">
      <c r="A9" s="362" t="s">
        <v>527</v>
      </c>
      <c r="B9" s="408">
        <v>18762.58201681</v>
      </c>
      <c r="C9" s="408">
        <v>26281.715027809991</v>
      </c>
      <c r="D9" s="408">
        <v>29668.697392400001</v>
      </c>
      <c r="E9" s="408">
        <v>32401.981331510004</v>
      </c>
      <c r="F9" s="408">
        <v>7519.1330109999908</v>
      </c>
      <c r="G9" s="408">
        <v>40.075150660305489</v>
      </c>
      <c r="H9" s="408">
        <v>2733.2839391100024</v>
      </c>
      <c r="I9" s="409">
        <v>9.2126860271599469</v>
      </c>
    </row>
    <row r="10" spans="1:10" s="356" customFormat="1">
      <c r="A10" s="362" t="s">
        <v>528</v>
      </c>
      <c r="B10" s="408">
        <v>9911.1850882694434</v>
      </c>
      <c r="C10" s="408">
        <v>11720.203666659989</v>
      </c>
      <c r="D10" s="408">
        <v>10549.536879520989</v>
      </c>
      <c r="E10" s="408">
        <v>22342.980060509992</v>
      </c>
      <c r="F10" s="408">
        <v>1809.0185783905454</v>
      </c>
      <c r="G10" s="408">
        <v>18.252293366326505</v>
      </c>
      <c r="H10" s="408">
        <v>11793.443180989003</v>
      </c>
      <c r="I10" s="409">
        <v>111.79109865839432</v>
      </c>
    </row>
    <row r="11" spans="1:10">
      <c r="A11" s="369" t="s">
        <v>529</v>
      </c>
      <c r="B11" s="410">
        <v>9012.1673873894433</v>
      </c>
      <c r="C11" s="410">
        <v>10404.303761119987</v>
      </c>
      <c r="D11" s="410">
        <v>9573.2858712009893</v>
      </c>
      <c r="E11" s="410">
        <v>21003.684434009989</v>
      </c>
      <c r="F11" s="410">
        <v>1392.1363737305437</v>
      </c>
      <c r="G11" s="410">
        <v>15.447298234590429</v>
      </c>
      <c r="H11" s="410">
        <v>11430.398562808999</v>
      </c>
      <c r="I11" s="411">
        <v>119.39890562753071</v>
      </c>
      <c r="J11" s="356"/>
    </row>
    <row r="12" spans="1:10">
      <c r="A12" s="369" t="s">
        <v>530</v>
      </c>
      <c r="B12" s="410">
        <v>899.01770087999989</v>
      </c>
      <c r="C12" s="410">
        <v>1315.8999055399997</v>
      </c>
      <c r="D12" s="410">
        <v>976.25100831999998</v>
      </c>
      <c r="E12" s="410">
        <v>1339.295626500003</v>
      </c>
      <c r="F12" s="410">
        <v>416.88220465999984</v>
      </c>
      <c r="G12" s="410">
        <v>46.370856130189246</v>
      </c>
      <c r="H12" s="410">
        <v>363.044618180003</v>
      </c>
      <c r="I12" s="411">
        <v>37.187630546446783</v>
      </c>
      <c r="J12" s="356"/>
    </row>
    <row r="13" spans="1:10" s="356" customFormat="1">
      <c r="A13" s="362" t="s">
        <v>531</v>
      </c>
      <c r="B13" s="408">
        <v>1132441.7169778894</v>
      </c>
      <c r="C13" s="408">
        <v>1369139.3161427062</v>
      </c>
      <c r="D13" s="408">
        <v>1463885.5165692642</v>
      </c>
      <c r="E13" s="408">
        <v>1706309.3907057659</v>
      </c>
      <c r="F13" s="408">
        <v>236697.59916481678</v>
      </c>
      <c r="G13" s="408">
        <v>20.901525934286845</v>
      </c>
      <c r="H13" s="408">
        <v>242423.87413650169</v>
      </c>
      <c r="I13" s="409">
        <v>16.560302796399128</v>
      </c>
    </row>
    <row r="14" spans="1:10">
      <c r="A14" s="369" t="s">
        <v>532</v>
      </c>
      <c r="B14" s="410">
        <v>957843.18075650383</v>
      </c>
      <c r="C14" s="410">
        <v>1145262.003154885</v>
      </c>
      <c r="D14" s="410">
        <v>1207457.4441309331</v>
      </c>
      <c r="E14" s="410">
        <v>1434681.4990465196</v>
      </c>
      <c r="F14" s="410">
        <v>187418.82239838119</v>
      </c>
      <c r="G14" s="410">
        <v>19.56675436686389</v>
      </c>
      <c r="H14" s="410">
        <v>227224.05491558649</v>
      </c>
      <c r="I14" s="411">
        <v>18.818390330860137</v>
      </c>
      <c r="J14" s="356"/>
    </row>
    <row r="15" spans="1:10">
      <c r="A15" s="369" t="s">
        <v>533</v>
      </c>
      <c r="B15" s="410">
        <v>811773.974706145</v>
      </c>
      <c r="C15" s="410">
        <v>971525.2127876468</v>
      </c>
      <c r="D15" s="410">
        <v>1021955.0148755575</v>
      </c>
      <c r="E15" s="410">
        <v>1194577.0034229977</v>
      </c>
      <c r="F15" s="410">
        <v>159751.2380815018</v>
      </c>
      <c r="G15" s="410">
        <v>19.679275643116096</v>
      </c>
      <c r="H15" s="410">
        <v>172621.98854744015</v>
      </c>
      <c r="I15" s="411">
        <v>16.891349035403497</v>
      </c>
      <c r="J15" s="356"/>
    </row>
    <row r="16" spans="1:10">
      <c r="A16" s="369" t="s">
        <v>534</v>
      </c>
      <c r="B16" s="410">
        <v>29897.539750808795</v>
      </c>
      <c r="C16" s="410">
        <v>38267.308878460884</v>
      </c>
      <c r="D16" s="410">
        <v>38739.909665018989</v>
      </c>
      <c r="E16" s="410">
        <v>51833.465632993539</v>
      </c>
      <c r="F16" s="410">
        <v>8369.7691276520891</v>
      </c>
      <c r="G16" s="410">
        <v>27.994842376372013</v>
      </c>
      <c r="H16" s="410">
        <v>13093.555967974549</v>
      </c>
      <c r="I16" s="411">
        <v>33.798622870299695</v>
      </c>
      <c r="J16" s="356"/>
    </row>
    <row r="17" spans="1:10">
      <c r="A17" s="369" t="s">
        <v>535</v>
      </c>
      <c r="B17" s="410">
        <v>897.60511292000024</v>
      </c>
      <c r="C17" s="410">
        <v>848.90678338000009</v>
      </c>
      <c r="D17" s="410">
        <v>913.77268212334366</v>
      </c>
      <c r="E17" s="410">
        <v>1039.8352255400002</v>
      </c>
      <c r="F17" s="410">
        <v>-48.698329540000145</v>
      </c>
      <c r="G17" s="410">
        <v>-5.4253623156824</v>
      </c>
      <c r="H17" s="410">
        <v>126.06254341665658</v>
      </c>
      <c r="I17" s="411">
        <v>13.795831926571022</v>
      </c>
      <c r="J17" s="356"/>
    </row>
    <row r="18" spans="1:10">
      <c r="A18" s="369" t="s">
        <v>536</v>
      </c>
      <c r="B18" s="410">
        <v>84902.036607182032</v>
      </c>
      <c r="C18" s="410">
        <v>104777.93319219291</v>
      </c>
      <c r="D18" s="410">
        <v>115407.51848351916</v>
      </c>
      <c r="E18" s="410">
        <v>157365.3678463609</v>
      </c>
      <c r="F18" s="410">
        <v>19875.89658501088</v>
      </c>
      <c r="G18" s="410">
        <v>23.410388465674966</v>
      </c>
      <c r="H18" s="410">
        <v>41957.849362841735</v>
      </c>
      <c r="I18" s="411">
        <v>36.356252967031388</v>
      </c>
      <c r="J18" s="356"/>
    </row>
    <row r="19" spans="1:10">
      <c r="A19" s="369" t="s">
        <v>537</v>
      </c>
      <c r="B19" s="410">
        <v>30372.024579448011</v>
      </c>
      <c r="C19" s="410">
        <v>29842.641513204497</v>
      </c>
      <c r="D19" s="410">
        <v>30441.228424714001</v>
      </c>
      <c r="E19" s="410">
        <v>29865.826918627503</v>
      </c>
      <c r="F19" s="410">
        <v>-529.38306624351389</v>
      </c>
      <c r="G19" s="410">
        <v>-1.7429956467298995</v>
      </c>
      <c r="H19" s="410">
        <v>-575.40150608649856</v>
      </c>
      <c r="I19" s="411">
        <v>-1.8902046200584777</v>
      </c>
      <c r="J19" s="356"/>
    </row>
    <row r="20" spans="1:10">
      <c r="A20" s="369" t="s">
        <v>538</v>
      </c>
      <c r="B20" s="410">
        <v>174598.53622138541</v>
      </c>
      <c r="C20" s="410">
        <v>223877.31298782132</v>
      </c>
      <c r="D20" s="410">
        <v>256428.07243833123</v>
      </c>
      <c r="E20" s="410">
        <v>271627.89165924612</v>
      </c>
      <c r="F20" s="410">
        <v>49278.776766435913</v>
      </c>
      <c r="G20" s="410">
        <v>28.224049200476681</v>
      </c>
      <c r="H20" s="410">
        <v>15199.819220914884</v>
      </c>
      <c r="I20" s="411">
        <v>5.9275176373563037</v>
      </c>
      <c r="J20" s="356"/>
    </row>
    <row r="21" spans="1:10">
      <c r="A21" s="369" t="s">
        <v>539</v>
      </c>
      <c r="B21" s="410">
        <v>14736.283729769999</v>
      </c>
      <c r="C21" s="410">
        <v>17298.014203739993</v>
      </c>
      <c r="D21" s="410">
        <v>17327.638864479995</v>
      </c>
      <c r="E21" s="410">
        <v>20399.106502030005</v>
      </c>
      <c r="F21" s="410">
        <v>2561.7304739699939</v>
      </c>
      <c r="G21" s="410">
        <v>17.383829742602121</v>
      </c>
      <c r="H21" s="410">
        <v>3071.4676375500094</v>
      </c>
      <c r="I21" s="411">
        <v>17.72582901555171</v>
      </c>
      <c r="J21" s="356"/>
    </row>
    <row r="22" spans="1:10">
      <c r="A22" s="369" t="s">
        <v>540</v>
      </c>
      <c r="B22" s="410">
        <v>6347.3665649200002</v>
      </c>
      <c r="C22" s="410">
        <v>6356.9445159400002</v>
      </c>
      <c r="D22" s="410">
        <v>6520.465008359999</v>
      </c>
      <c r="E22" s="410">
        <v>7728.6307935600007</v>
      </c>
      <c r="F22" s="410">
        <v>9.5779510200000004</v>
      </c>
      <c r="G22" s="410">
        <v>0.15089645323045428</v>
      </c>
      <c r="H22" s="410">
        <v>1208.1657852000017</v>
      </c>
      <c r="I22" s="411">
        <v>18.528828598128996</v>
      </c>
      <c r="J22" s="356"/>
    </row>
    <row r="23" spans="1:10">
      <c r="A23" s="369" t="s">
        <v>541</v>
      </c>
      <c r="B23" s="410">
        <v>390.41168038000001</v>
      </c>
      <c r="C23" s="410">
        <v>449.88332686999996</v>
      </c>
      <c r="D23" s="410">
        <v>287.13090332000002</v>
      </c>
      <c r="E23" s="410">
        <v>245.10871605000003</v>
      </c>
      <c r="F23" s="410">
        <v>59.471646489999955</v>
      </c>
      <c r="G23" s="410">
        <v>15.233060248636598</v>
      </c>
      <c r="H23" s="410">
        <v>-42.022187269999989</v>
      </c>
      <c r="I23" s="411">
        <v>-14.635201848394333</v>
      </c>
      <c r="J23" s="356"/>
    </row>
    <row r="24" spans="1:10">
      <c r="A24" s="369" t="s">
        <v>542</v>
      </c>
      <c r="B24" s="410">
        <v>7998.5054844700007</v>
      </c>
      <c r="C24" s="410">
        <v>10491.186360929994</v>
      </c>
      <c r="D24" s="410">
        <v>10520.042952799995</v>
      </c>
      <c r="E24" s="410">
        <v>12425.366992420002</v>
      </c>
      <c r="F24" s="410">
        <v>2492.6808764599937</v>
      </c>
      <c r="G24" s="410">
        <v>31.164332903188157</v>
      </c>
      <c r="H24" s="410">
        <v>1905.3240396200072</v>
      </c>
      <c r="I24" s="411">
        <v>18.111371295426981</v>
      </c>
      <c r="J24" s="356"/>
    </row>
    <row r="25" spans="1:10">
      <c r="A25" s="369" t="s">
        <v>543</v>
      </c>
      <c r="B25" s="410">
        <v>159862.25249161539</v>
      </c>
      <c r="C25" s="410">
        <v>206579.29878408133</v>
      </c>
      <c r="D25" s="410">
        <v>239100.43357385125</v>
      </c>
      <c r="E25" s="410">
        <v>251228.7851572161</v>
      </c>
      <c r="F25" s="410">
        <v>46717.046292465937</v>
      </c>
      <c r="G25" s="410">
        <v>29.223312923678591</v>
      </c>
      <c r="H25" s="410">
        <v>12128.351583364856</v>
      </c>
      <c r="I25" s="411">
        <v>5.0724925095624123</v>
      </c>
      <c r="J25" s="356"/>
    </row>
    <row r="26" spans="1:10">
      <c r="A26" s="369" t="s">
        <v>544</v>
      </c>
      <c r="B26" s="410">
        <v>17614.07052342538</v>
      </c>
      <c r="C26" s="410">
        <v>21498.333769029381</v>
      </c>
      <c r="D26" s="410">
        <v>21244.037959647005</v>
      </c>
      <c r="E26" s="410">
        <v>20502.694639700141</v>
      </c>
      <c r="F26" s="410">
        <v>3884.263245604001</v>
      </c>
      <c r="G26" s="410">
        <v>22.052047767369984</v>
      </c>
      <c r="H26" s="410">
        <v>-741.34331994686363</v>
      </c>
      <c r="I26" s="411">
        <v>-3.489653527050947</v>
      </c>
      <c r="J26" s="356"/>
    </row>
    <row r="27" spans="1:10">
      <c r="A27" s="369" t="s">
        <v>545</v>
      </c>
      <c r="B27" s="410">
        <v>3638.109822330001</v>
      </c>
      <c r="C27" s="410">
        <v>4123.7493712824999</v>
      </c>
      <c r="D27" s="410">
        <v>4896.8193568699999</v>
      </c>
      <c r="E27" s="410">
        <v>5302.6090565480008</v>
      </c>
      <c r="F27" s="410">
        <v>485.6395489524989</v>
      </c>
      <c r="G27" s="410">
        <v>13.34867754600862</v>
      </c>
      <c r="H27" s="410">
        <v>405.78969967800094</v>
      </c>
      <c r="I27" s="411">
        <v>8.2868014951112645</v>
      </c>
      <c r="J27" s="356"/>
    </row>
    <row r="28" spans="1:10">
      <c r="A28" s="369" t="s">
        <v>546</v>
      </c>
      <c r="B28" s="410">
        <v>138610.07214586</v>
      </c>
      <c r="C28" s="410">
        <v>180957.21564376945</v>
      </c>
      <c r="D28" s="410">
        <v>212959.57625733424</v>
      </c>
      <c r="E28" s="410">
        <v>225423.48146096797</v>
      </c>
      <c r="F28" s="410">
        <v>42347.143497909448</v>
      </c>
      <c r="G28" s="410">
        <v>30.55127440763999</v>
      </c>
      <c r="H28" s="410">
        <v>12463.905203633738</v>
      </c>
      <c r="I28" s="411">
        <v>5.8527094309075416</v>
      </c>
    </row>
    <row r="29" spans="1:10">
      <c r="A29" s="369" t="s">
        <v>547</v>
      </c>
      <c r="B29" s="410">
        <v>6111.5645975400021</v>
      </c>
      <c r="C29" s="410">
        <v>7165.9457767700014</v>
      </c>
      <c r="D29" s="410">
        <v>5278.9611000700006</v>
      </c>
      <c r="E29" s="410">
        <v>6858.1836549024993</v>
      </c>
      <c r="F29" s="410">
        <v>1054.3811792299994</v>
      </c>
      <c r="G29" s="410">
        <v>17.252229971591955</v>
      </c>
      <c r="H29" s="410">
        <v>1579.2225548324986</v>
      </c>
      <c r="I29" s="411">
        <v>29.915404279291955</v>
      </c>
    </row>
    <row r="30" spans="1:10">
      <c r="A30" s="369" t="s">
        <v>548</v>
      </c>
      <c r="B30" s="410">
        <v>4633.8310043600013</v>
      </c>
      <c r="C30" s="410">
        <v>5457.5703482100007</v>
      </c>
      <c r="D30" s="410">
        <v>6049.5126459699995</v>
      </c>
      <c r="E30" s="410">
        <v>8533.4041788100003</v>
      </c>
      <c r="F30" s="410">
        <v>823.73934384999939</v>
      </c>
      <c r="G30" s="410">
        <v>17.77663758291871</v>
      </c>
      <c r="H30" s="410">
        <v>2483.8915328400008</v>
      </c>
      <c r="I30" s="411">
        <v>41.059365906023743</v>
      </c>
    </row>
    <row r="31" spans="1:10">
      <c r="A31" s="369" t="s">
        <v>549</v>
      </c>
      <c r="B31" s="410">
        <v>127864.67654396</v>
      </c>
      <c r="C31" s="410">
        <v>168333.69951878945</v>
      </c>
      <c r="D31" s="410">
        <v>201631.10251129424</v>
      </c>
      <c r="E31" s="410">
        <v>210031.89362725549</v>
      </c>
      <c r="F31" s="410">
        <v>40469.022974829451</v>
      </c>
      <c r="G31" s="410">
        <v>31.649884916352299</v>
      </c>
      <c r="H31" s="410">
        <v>8400.7911159612413</v>
      </c>
      <c r="I31" s="411">
        <v>4.1664162975504615</v>
      </c>
    </row>
    <row r="32" spans="1:10" s="356" customFormat="1">
      <c r="A32" s="362" t="s">
        <v>550</v>
      </c>
      <c r="B32" s="408">
        <v>13965.210994323697</v>
      </c>
      <c r="C32" s="408">
        <v>14771.774205768599</v>
      </c>
      <c r="D32" s="408">
        <v>15710.448766480469</v>
      </c>
      <c r="E32" s="408">
        <v>18137.747294849862</v>
      </c>
      <c r="F32" s="408">
        <v>806.56321144490175</v>
      </c>
      <c r="G32" s="408">
        <v>5.7755175469438846</v>
      </c>
      <c r="H32" s="408">
        <v>2427.2985283693924</v>
      </c>
      <c r="I32" s="409">
        <v>15.45021765099564</v>
      </c>
    </row>
    <row r="33" spans="1:10">
      <c r="A33" s="369" t="s">
        <v>551</v>
      </c>
      <c r="B33" s="410">
        <v>3529.000557676497</v>
      </c>
      <c r="C33" s="410">
        <v>1560.1709870935026</v>
      </c>
      <c r="D33" s="410">
        <v>3525.8661369574529</v>
      </c>
      <c r="E33" s="410">
        <v>767.74098545000368</v>
      </c>
      <c r="F33" s="410">
        <v>-1968.8295705829944</v>
      </c>
      <c r="G33" s="410">
        <v>-55.790004518425938</v>
      </c>
      <c r="H33" s="410">
        <v>-2758.1251515074491</v>
      </c>
      <c r="I33" s="411">
        <v>-78.225464166018952</v>
      </c>
      <c r="J33" s="356"/>
    </row>
    <row r="34" spans="1:10">
      <c r="A34" s="369" t="s">
        <v>552</v>
      </c>
      <c r="B34" s="410">
        <v>10436.210436647201</v>
      </c>
      <c r="C34" s="410">
        <v>13211.603218675096</v>
      </c>
      <c r="D34" s="410">
        <v>12184.582629523016</v>
      </c>
      <c r="E34" s="410">
        <v>17370.006309399861</v>
      </c>
      <c r="F34" s="410">
        <v>2775.392782027895</v>
      </c>
      <c r="G34" s="410">
        <v>26.593875227754932</v>
      </c>
      <c r="H34" s="410">
        <v>5185.4236798768452</v>
      </c>
      <c r="I34" s="411">
        <v>42.557253190705609</v>
      </c>
      <c r="J34" s="356"/>
    </row>
    <row r="35" spans="1:10">
      <c r="A35" s="369" t="s">
        <v>553</v>
      </c>
      <c r="B35" s="410">
        <v>9867.0592467171991</v>
      </c>
      <c r="C35" s="410">
        <v>10216.427846166645</v>
      </c>
      <c r="D35" s="410">
        <v>11320.202087583017</v>
      </c>
      <c r="E35" s="410">
        <v>13663.843860607863</v>
      </c>
      <c r="F35" s="410">
        <v>349.36859944944626</v>
      </c>
      <c r="G35" s="410">
        <v>3.5407570859137412</v>
      </c>
      <c r="H35" s="410">
        <v>2343.6417730248468</v>
      </c>
      <c r="I35" s="411">
        <v>20.703179633122957</v>
      </c>
      <c r="J35" s="356"/>
    </row>
    <row r="36" spans="1:10">
      <c r="A36" s="369" t="s">
        <v>554</v>
      </c>
      <c r="B36" s="410">
        <v>314.94784489</v>
      </c>
      <c r="C36" s="410">
        <v>329.81600000000003</v>
      </c>
      <c r="D36" s="410">
        <v>265.39942653000003</v>
      </c>
      <c r="E36" s="410">
        <v>464.54404017000002</v>
      </c>
      <c r="F36" s="410">
        <v>14.868155110000032</v>
      </c>
      <c r="G36" s="410">
        <v>4.7208308776308483</v>
      </c>
      <c r="H36" s="410">
        <v>199.14461363999999</v>
      </c>
      <c r="I36" s="411">
        <v>75.035811585481795</v>
      </c>
      <c r="J36" s="356"/>
    </row>
    <row r="37" spans="1:10">
      <c r="A37" s="369" t="s">
        <v>555</v>
      </c>
      <c r="B37" s="410">
        <v>132.45744493999985</v>
      </c>
      <c r="C37" s="410">
        <v>2569.7045837708497</v>
      </c>
      <c r="D37" s="410">
        <v>384.82057557999997</v>
      </c>
      <c r="E37" s="410">
        <v>268.66877601000004</v>
      </c>
      <c r="F37" s="410">
        <v>2437.24713883085</v>
      </c>
      <c r="G37" s="410">
        <v>1840.0227634882028</v>
      </c>
      <c r="H37" s="410">
        <v>-116.15179956999992</v>
      </c>
      <c r="I37" s="411">
        <v>-30.183365168283018</v>
      </c>
      <c r="J37" s="356"/>
    </row>
    <row r="38" spans="1:10">
      <c r="A38" s="369" t="s">
        <v>556</v>
      </c>
      <c r="B38" s="410">
        <v>121.74590009999999</v>
      </c>
      <c r="C38" s="410">
        <v>95.654788737600015</v>
      </c>
      <c r="D38" s="410">
        <v>214.16053982999998</v>
      </c>
      <c r="E38" s="410">
        <v>2972.9496326120002</v>
      </c>
      <c r="F38" s="410">
        <v>-26.091111362399971</v>
      </c>
      <c r="G38" s="410">
        <v>-21.430792610649871</v>
      </c>
      <c r="H38" s="410">
        <v>2758.7890927820004</v>
      </c>
      <c r="I38" s="411">
        <v>1288.187401363444</v>
      </c>
      <c r="J38" s="356"/>
    </row>
    <row r="39" spans="1:10" s="356" customFormat="1">
      <c r="A39" s="362" t="s">
        <v>557</v>
      </c>
      <c r="B39" s="412">
        <v>40499.244876769997</v>
      </c>
      <c r="C39" s="412">
        <v>50084.266658770015</v>
      </c>
      <c r="D39" s="412">
        <v>52982.202178080013</v>
      </c>
      <c r="E39" s="412">
        <v>58666.79165464401</v>
      </c>
      <c r="F39" s="412">
        <v>9585.021782000018</v>
      </c>
      <c r="G39" s="412">
        <v>23.667161724039701</v>
      </c>
      <c r="H39" s="412">
        <v>5684.5894765639969</v>
      </c>
      <c r="I39" s="413">
        <v>10.729243487194735</v>
      </c>
    </row>
    <row r="40" spans="1:10">
      <c r="A40" s="369" t="s">
        <v>558</v>
      </c>
      <c r="B40" s="410">
        <v>2385.5424673799994</v>
      </c>
      <c r="C40" s="410">
        <v>2543.9827430399996</v>
      </c>
      <c r="D40" s="410">
        <v>2364.1932916099995</v>
      </c>
      <c r="E40" s="410">
        <v>2563.02631109</v>
      </c>
      <c r="F40" s="410">
        <v>158.44027566000022</v>
      </c>
      <c r="G40" s="410">
        <v>6.6416874914833306</v>
      </c>
      <c r="H40" s="410">
        <v>198.83301948000053</v>
      </c>
      <c r="I40" s="411">
        <v>8.4101845727087987</v>
      </c>
      <c r="J40" s="356"/>
    </row>
    <row r="41" spans="1:10">
      <c r="A41" s="369" t="s">
        <v>559</v>
      </c>
      <c r="B41" s="410">
        <v>27840.505172060002</v>
      </c>
      <c r="C41" s="410">
        <v>30200.789260970007</v>
      </c>
      <c r="D41" s="410">
        <v>33199.255564790001</v>
      </c>
      <c r="E41" s="410">
        <v>38473.169698924023</v>
      </c>
      <c r="F41" s="410">
        <v>2360.2840889100044</v>
      </c>
      <c r="G41" s="410">
        <v>8.4778780928110571</v>
      </c>
      <c r="H41" s="410">
        <v>5273.9141341340219</v>
      </c>
      <c r="I41" s="411">
        <v>15.885639736233589</v>
      </c>
      <c r="J41" s="356"/>
    </row>
    <row r="42" spans="1:10">
      <c r="A42" s="369" t="s">
        <v>560</v>
      </c>
      <c r="B42" s="410">
        <v>2363.42399965</v>
      </c>
      <c r="C42" s="410">
        <v>3919.7620416200139</v>
      </c>
      <c r="D42" s="410">
        <v>4053.484134090002</v>
      </c>
      <c r="E42" s="410">
        <v>5186.4965695699884</v>
      </c>
      <c r="F42" s="410">
        <v>1556.3380419700138</v>
      </c>
      <c r="G42" s="410">
        <v>65.850987474126185</v>
      </c>
      <c r="H42" s="410">
        <v>1133.0124354799864</v>
      </c>
      <c r="I42" s="411">
        <v>27.95156951402118</v>
      </c>
      <c r="J42" s="356"/>
    </row>
    <row r="43" spans="1:10">
      <c r="A43" s="369" t="s">
        <v>561</v>
      </c>
      <c r="B43" s="410">
        <v>3581.0110196199985</v>
      </c>
      <c r="C43" s="410">
        <v>4757.8549286200023</v>
      </c>
      <c r="D43" s="410">
        <v>4855.5547392700009</v>
      </c>
      <c r="E43" s="410">
        <v>5756.6500455299984</v>
      </c>
      <c r="F43" s="410">
        <v>1176.8439090000038</v>
      </c>
      <c r="G43" s="410">
        <v>32.863453995315702</v>
      </c>
      <c r="H43" s="410">
        <v>901.09530625999741</v>
      </c>
      <c r="I43" s="411">
        <v>18.558030022239453</v>
      </c>
      <c r="J43" s="356"/>
    </row>
    <row r="44" spans="1:10">
      <c r="A44" s="369" t="s">
        <v>562</v>
      </c>
      <c r="B44" s="410">
        <v>4328.7651767799998</v>
      </c>
      <c r="C44" s="410">
        <v>8661.8940262800006</v>
      </c>
      <c r="D44" s="410">
        <v>8509.69</v>
      </c>
      <c r="E44" s="410">
        <v>6687.4490295300002</v>
      </c>
      <c r="F44" s="410">
        <v>4333.1288495000008</v>
      </c>
      <c r="G44" s="410">
        <v>100.10080640879779</v>
      </c>
      <c r="H44" s="410">
        <v>-1822.2409704700003</v>
      </c>
      <c r="I44" s="411">
        <v>-21.413717426486748</v>
      </c>
      <c r="J44" s="356"/>
    </row>
    <row r="45" spans="1:10" s="356" customFormat="1">
      <c r="A45" s="362" t="s">
        <v>563</v>
      </c>
      <c r="B45" s="408">
        <v>424.96186282739984</v>
      </c>
      <c r="C45" s="408">
        <v>575.36045419260176</v>
      </c>
      <c r="D45" s="408">
        <v>546.32794058218929</v>
      </c>
      <c r="E45" s="408">
        <v>895.14658419837394</v>
      </c>
      <c r="F45" s="408">
        <v>150.39859136520192</v>
      </c>
      <c r="G45" s="408">
        <v>35.391079652313877</v>
      </c>
      <c r="H45" s="408">
        <v>348.81864361618466</v>
      </c>
      <c r="I45" s="409">
        <v>63.847849927731929</v>
      </c>
    </row>
    <row r="46" spans="1:10" s="356" customFormat="1">
      <c r="A46" s="362" t="s">
        <v>564</v>
      </c>
      <c r="B46" s="408">
        <v>0</v>
      </c>
      <c r="C46" s="408">
        <v>0</v>
      </c>
      <c r="D46" s="408">
        <v>0</v>
      </c>
      <c r="E46" s="408">
        <v>0</v>
      </c>
      <c r="F46" s="408">
        <v>0</v>
      </c>
      <c r="G46" s="414"/>
      <c r="H46" s="414">
        <v>0</v>
      </c>
      <c r="I46" s="415"/>
    </row>
    <row r="47" spans="1:10" s="356" customFormat="1">
      <c r="A47" s="362" t="s">
        <v>565</v>
      </c>
      <c r="B47" s="408">
        <v>113924.7790809148</v>
      </c>
      <c r="C47" s="408">
        <v>77030.821484902277</v>
      </c>
      <c r="D47" s="408">
        <v>76853.009754380895</v>
      </c>
      <c r="E47" s="408">
        <v>82639.980739448205</v>
      </c>
      <c r="F47" s="408">
        <v>-36893.957596012522</v>
      </c>
      <c r="G47" s="408">
        <v>-32.384489040622746</v>
      </c>
      <c r="H47" s="408">
        <v>5786.9709850673098</v>
      </c>
      <c r="I47" s="409">
        <v>7.5299210838485493</v>
      </c>
    </row>
    <row r="48" spans="1:10" ht="13.5" thickBot="1">
      <c r="A48" s="416" t="s">
        <v>566</v>
      </c>
      <c r="B48" s="417">
        <v>1362086.7880090137</v>
      </c>
      <c r="C48" s="417">
        <v>1580686.39815412</v>
      </c>
      <c r="D48" s="417">
        <v>1681852.6609274289</v>
      </c>
      <c r="E48" s="417">
        <v>1958561.0637298154</v>
      </c>
      <c r="F48" s="417">
        <v>218599.61014510592</v>
      </c>
      <c r="G48" s="417">
        <v>16.048875304387675</v>
      </c>
      <c r="H48" s="417">
        <v>276708.40280238655</v>
      </c>
      <c r="I48" s="418">
        <v>16.45259476236167</v>
      </c>
      <c r="J48" s="356"/>
    </row>
    <row r="49" spans="1:8" ht="13.5" thickTop="1">
      <c r="A49" s="253" t="s">
        <v>305</v>
      </c>
      <c r="B49" s="264"/>
      <c r="C49" s="264"/>
      <c r="D49" s="264"/>
      <c r="E49" s="264"/>
      <c r="F49" s="264"/>
      <c r="H49" s="264"/>
    </row>
    <row r="54" spans="1:8">
      <c r="B54" s="264"/>
      <c r="C54" s="264"/>
      <c r="D54" s="264"/>
      <c r="E54" s="264"/>
    </row>
    <row r="55" spans="1:8">
      <c r="B55" s="264"/>
      <c r="C55" s="264"/>
      <c r="D55" s="264"/>
      <c r="E55" s="264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7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26"/>
  <sheetViews>
    <sheetView view="pageBreakPreview" zoomScaleSheetLayoutView="100" workbookViewId="0">
      <selection activeCell="A2" sqref="A2:I2"/>
    </sheetView>
  </sheetViews>
  <sheetFormatPr defaultRowHeight="12.75"/>
  <cols>
    <col min="1" max="1" width="23.140625" style="334" bestFit="1" customWidth="1"/>
    <col min="2" max="2" width="9.85546875" style="334" bestFit="1" customWidth="1"/>
    <col min="3" max="3" width="10.5703125" style="419" bestFit="1" customWidth="1"/>
    <col min="4" max="4" width="9.42578125" style="334" bestFit="1" customWidth="1"/>
    <col min="5" max="5" width="9.7109375" style="334" bestFit="1" customWidth="1"/>
    <col min="6" max="6" width="9.85546875" style="334" bestFit="1" customWidth="1"/>
    <col min="7" max="7" width="7.5703125" style="334" bestFit="1" customWidth="1"/>
    <col min="8" max="8" width="7.7109375" style="334" bestFit="1" customWidth="1"/>
    <col min="9" max="9" width="7.28515625" style="334" bestFit="1" customWidth="1"/>
    <col min="10" max="256" width="9.140625" style="334"/>
    <col min="257" max="257" width="23.140625" style="334" bestFit="1" customWidth="1"/>
    <col min="258" max="261" width="7.42578125" style="334" bestFit="1" customWidth="1"/>
    <col min="262" max="265" width="7.140625" style="334" bestFit="1" customWidth="1"/>
    <col min="266" max="512" width="9.140625" style="334"/>
    <col min="513" max="513" width="23.140625" style="334" bestFit="1" customWidth="1"/>
    <col min="514" max="517" width="7.42578125" style="334" bestFit="1" customWidth="1"/>
    <col min="518" max="521" width="7.140625" style="334" bestFit="1" customWidth="1"/>
    <col min="522" max="768" width="9.140625" style="334"/>
    <col min="769" max="769" width="23.140625" style="334" bestFit="1" customWidth="1"/>
    <col min="770" max="773" width="7.42578125" style="334" bestFit="1" customWidth="1"/>
    <col min="774" max="777" width="7.140625" style="334" bestFit="1" customWidth="1"/>
    <col min="778" max="1024" width="9.140625" style="334"/>
    <col min="1025" max="1025" width="23.140625" style="334" bestFit="1" customWidth="1"/>
    <col min="1026" max="1029" width="7.42578125" style="334" bestFit="1" customWidth="1"/>
    <col min="1030" max="1033" width="7.140625" style="334" bestFit="1" customWidth="1"/>
    <col min="1034" max="1280" width="9.140625" style="334"/>
    <col min="1281" max="1281" width="23.140625" style="334" bestFit="1" customWidth="1"/>
    <col min="1282" max="1285" width="7.42578125" style="334" bestFit="1" customWidth="1"/>
    <col min="1286" max="1289" width="7.140625" style="334" bestFit="1" customWidth="1"/>
    <col min="1290" max="1536" width="9.140625" style="334"/>
    <col min="1537" max="1537" width="23.140625" style="334" bestFit="1" customWidth="1"/>
    <col min="1538" max="1541" width="7.42578125" style="334" bestFit="1" customWidth="1"/>
    <col min="1542" max="1545" width="7.140625" style="334" bestFit="1" customWidth="1"/>
    <col min="1546" max="1792" width="9.140625" style="334"/>
    <col min="1793" max="1793" width="23.140625" style="334" bestFit="1" customWidth="1"/>
    <col min="1794" max="1797" width="7.42578125" style="334" bestFit="1" customWidth="1"/>
    <col min="1798" max="1801" width="7.140625" style="334" bestFit="1" customWidth="1"/>
    <col min="1802" max="2048" width="9.140625" style="334"/>
    <col min="2049" max="2049" width="23.140625" style="334" bestFit="1" customWidth="1"/>
    <col min="2050" max="2053" width="7.42578125" style="334" bestFit="1" customWidth="1"/>
    <col min="2054" max="2057" width="7.140625" style="334" bestFit="1" customWidth="1"/>
    <col min="2058" max="2304" width="9.140625" style="334"/>
    <col min="2305" max="2305" width="23.140625" style="334" bestFit="1" customWidth="1"/>
    <col min="2306" max="2309" width="7.42578125" style="334" bestFit="1" customWidth="1"/>
    <col min="2310" max="2313" width="7.140625" style="334" bestFit="1" customWidth="1"/>
    <col min="2314" max="2560" width="9.140625" style="334"/>
    <col min="2561" max="2561" width="23.140625" style="334" bestFit="1" customWidth="1"/>
    <col min="2562" max="2565" width="7.42578125" style="334" bestFit="1" customWidth="1"/>
    <col min="2566" max="2569" width="7.140625" style="334" bestFit="1" customWidth="1"/>
    <col min="2570" max="2816" width="9.140625" style="334"/>
    <col min="2817" max="2817" width="23.140625" style="334" bestFit="1" customWidth="1"/>
    <col min="2818" max="2821" width="7.42578125" style="334" bestFit="1" customWidth="1"/>
    <col min="2822" max="2825" width="7.140625" style="334" bestFit="1" customWidth="1"/>
    <col min="2826" max="3072" width="9.140625" style="334"/>
    <col min="3073" max="3073" width="23.140625" style="334" bestFit="1" customWidth="1"/>
    <col min="3074" max="3077" width="7.42578125" style="334" bestFit="1" customWidth="1"/>
    <col min="3078" max="3081" width="7.140625" style="334" bestFit="1" customWidth="1"/>
    <col min="3082" max="3328" width="9.140625" style="334"/>
    <col min="3329" max="3329" width="23.140625" style="334" bestFit="1" customWidth="1"/>
    <col min="3330" max="3333" width="7.42578125" style="334" bestFit="1" customWidth="1"/>
    <col min="3334" max="3337" width="7.140625" style="334" bestFit="1" customWidth="1"/>
    <col min="3338" max="3584" width="9.140625" style="334"/>
    <col min="3585" max="3585" width="23.140625" style="334" bestFit="1" customWidth="1"/>
    <col min="3586" max="3589" width="7.42578125" style="334" bestFit="1" customWidth="1"/>
    <col min="3590" max="3593" width="7.140625" style="334" bestFit="1" customWidth="1"/>
    <col min="3594" max="3840" width="9.140625" style="334"/>
    <col min="3841" max="3841" width="23.140625" style="334" bestFit="1" customWidth="1"/>
    <col min="3842" max="3845" width="7.42578125" style="334" bestFit="1" customWidth="1"/>
    <col min="3846" max="3849" width="7.140625" style="334" bestFit="1" customWidth="1"/>
    <col min="3850" max="4096" width="9.140625" style="334"/>
    <col min="4097" max="4097" width="23.140625" style="334" bestFit="1" customWidth="1"/>
    <col min="4098" max="4101" width="7.42578125" style="334" bestFit="1" customWidth="1"/>
    <col min="4102" max="4105" width="7.140625" style="334" bestFit="1" customWidth="1"/>
    <col min="4106" max="4352" width="9.140625" style="334"/>
    <col min="4353" max="4353" width="23.140625" style="334" bestFit="1" customWidth="1"/>
    <col min="4354" max="4357" width="7.42578125" style="334" bestFit="1" customWidth="1"/>
    <col min="4358" max="4361" width="7.140625" style="334" bestFit="1" customWidth="1"/>
    <col min="4362" max="4608" width="9.140625" style="334"/>
    <col min="4609" max="4609" width="23.140625" style="334" bestFit="1" customWidth="1"/>
    <col min="4610" max="4613" width="7.42578125" style="334" bestFit="1" customWidth="1"/>
    <col min="4614" max="4617" width="7.140625" style="334" bestFit="1" customWidth="1"/>
    <col min="4618" max="4864" width="9.140625" style="334"/>
    <col min="4865" max="4865" width="23.140625" style="334" bestFit="1" customWidth="1"/>
    <col min="4866" max="4869" width="7.42578125" style="334" bestFit="1" customWidth="1"/>
    <col min="4870" max="4873" width="7.140625" style="334" bestFit="1" customWidth="1"/>
    <col min="4874" max="5120" width="9.140625" style="334"/>
    <col min="5121" max="5121" width="23.140625" style="334" bestFit="1" customWidth="1"/>
    <col min="5122" max="5125" width="7.42578125" style="334" bestFit="1" customWidth="1"/>
    <col min="5126" max="5129" width="7.140625" style="334" bestFit="1" customWidth="1"/>
    <col min="5130" max="5376" width="9.140625" style="334"/>
    <col min="5377" max="5377" width="23.140625" style="334" bestFit="1" customWidth="1"/>
    <col min="5378" max="5381" width="7.42578125" style="334" bestFit="1" customWidth="1"/>
    <col min="5382" max="5385" width="7.140625" style="334" bestFit="1" customWidth="1"/>
    <col min="5386" max="5632" width="9.140625" style="334"/>
    <col min="5633" max="5633" width="23.140625" style="334" bestFit="1" customWidth="1"/>
    <col min="5634" max="5637" width="7.42578125" style="334" bestFit="1" customWidth="1"/>
    <col min="5638" max="5641" width="7.140625" style="334" bestFit="1" customWidth="1"/>
    <col min="5642" max="5888" width="9.140625" style="334"/>
    <col min="5889" max="5889" width="23.140625" style="334" bestFit="1" customWidth="1"/>
    <col min="5890" max="5893" width="7.42578125" style="334" bestFit="1" customWidth="1"/>
    <col min="5894" max="5897" width="7.140625" style="334" bestFit="1" customWidth="1"/>
    <col min="5898" max="6144" width="9.140625" style="334"/>
    <col min="6145" max="6145" width="23.140625" style="334" bestFit="1" customWidth="1"/>
    <col min="6146" max="6149" width="7.42578125" style="334" bestFit="1" customWidth="1"/>
    <col min="6150" max="6153" width="7.140625" style="334" bestFit="1" customWidth="1"/>
    <col min="6154" max="6400" width="9.140625" style="334"/>
    <col min="6401" max="6401" width="23.140625" style="334" bestFit="1" customWidth="1"/>
    <col min="6402" max="6405" width="7.42578125" style="334" bestFit="1" customWidth="1"/>
    <col min="6406" max="6409" width="7.140625" style="334" bestFit="1" customWidth="1"/>
    <col min="6410" max="6656" width="9.140625" style="334"/>
    <col min="6657" max="6657" width="23.140625" style="334" bestFit="1" customWidth="1"/>
    <col min="6658" max="6661" width="7.42578125" style="334" bestFit="1" customWidth="1"/>
    <col min="6662" max="6665" width="7.140625" style="334" bestFit="1" customWidth="1"/>
    <col min="6666" max="6912" width="9.140625" style="334"/>
    <col min="6913" max="6913" width="23.140625" style="334" bestFit="1" customWidth="1"/>
    <col min="6914" max="6917" width="7.42578125" style="334" bestFit="1" customWidth="1"/>
    <col min="6918" max="6921" width="7.140625" style="334" bestFit="1" customWidth="1"/>
    <col min="6922" max="7168" width="9.140625" style="334"/>
    <col min="7169" max="7169" width="23.140625" style="334" bestFit="1" customWidth="1"/>
    <col min="7170" max="7173" width="7.42578125" style="334" bestFit="1" customWidth="1"/>
    <col min="7174" max="7177" width="7.140625" style="334" bestFit="1" customWidth="1"/>
    <col min="7178" max="7424" width="9.140625" style="334"/>
    <col min="7425" max="7425" width="23.140625" style="334" bestFit="1" customWidth="1"/>
    <col min="7426" max="7429" width="7.42578125" style="334" bestFit="1" customWidth="1"/>
    <col min="7430" max="7433" width="7.140625" style="334" bestFit="1" customWidth="1"/>
    <col min="7434" max="7680" width="9.140625" style="334"/>
    <col min="7681" max="7681" width="23.140625" style="334" bestFit="1" customWidth="1"/>
    <col min="7682" max="7685" width="7.42578125" style="334" bestFit="1" customWidth="1"/>
    <col min="7686" max="7689" width="7.140625" style="334" bestFit="1" customWidth="1"/>
    <col min="7690" max="7936" width="9.140625" style="334"/>
    <col min="7937" max="7937" width="23.140625" style="334" bestFit="1" customWidth="1"/>
    <col min="7938" max="7941" width="7.42578125" style="334" bestFit="1" customWidth="1"/>
    <col min="7942" max="7945" width="7.140625" style="334" bestFit="1" customWidth="1"/>
    <col min="7946" max="8192" width="9.140625" style="334"/>
    <col min="8193" max="8193" width="23.140625" style="334" bestFit="1" customWidth="1"/>
    <col min="8194" max="8197" width="7.42578125" style="334" bestFit="1" customWidth="1"/>
    <col min="8198" max="8201" width="7.140625" style="334" bestFit="1" customWidth="1"/>
    <col min="8202" max="8448" width="9.140625" style="334"/>
    <col min="8449" max="8449" width="23.140625" style="334" bestFit="1" customWidth="1"/>
    <col min="8450" max="8453" width="7.42578125" style="334" bestFit="1" customWidth="1"/>
    <col min="8454" max="8457" width="7.140625" style="334" bestFit="1" customWidth="1"/>
    <col min="8458" max="8704" width="9.140625" style="334"/>
    <col min="8705" max="8705" width="23.140625" style="334" bestFit="1" customWidth="1"/>
    <col min="8706" max="8709" width="7.42578125" style="334" bestFit="1" customWidth="1"/>
    <col min="8710" max="8713" width="7.140625" style="334" bestFit="1" customWidth="1"/>
    <col min="8714" max="8960" width="9.140625" style="334"/>
    <col min="8961" max="8961" width="23.140625" style="334" bestFit="1" customWidth="1"/>
    <col min="8962" max="8965" width="7.42578125" style="334" bestFit="1" customWidth="1"/>
    <col min="8966" max="8969" width="7.140625" style="334" bestFit="1" customWidth="1"/>
    <col min="8970" max="9216" width="9.140625" style="334"/>
    <col min="9217" max="9217" width="23.140625" style="334" bestFit="1" customWidth="1"/>
    <col min="9218" max="9221" width="7.42578125" style="334" bestFit="1" customWidth="1"/>
    <col min="9222" max="9225" width="7.140625" style="334" bestFit="1" customWidth="1"/>
    <col min="9226" max="9472" width="9.140625" style="334"/>
    <col min="9473" max="9473" width="23.140625" style="334" bestFit="1" customWidth="1"/>
    <col min="9474" max="9477" width="7.42578125" style="334" bestFit="1" customWidth="1"/>
    <col min="9478" max="9481" width="7.140625" style="334" bestFit="1" customWidth="1"/>
    <col min="9482" max="9728" width="9.140625" style="334"/>
    <col min="9729" max="9729" width="23.140625" style="334" bestFit="1" customWidth="1"/>
    <col min="9730" max="9733" width="7.42578125" style="334" bestFit="1" customWidth="1"/>
    <col min="9734" max="9737" width="7.140625" style="334" bestFit="1" customWidth="1"/>
    <col min="9738" max="9984" width="9.140625" style="334"/>
    <col min="9985" max="9985" width="23.140625" style="334" bestFit="1" customWidth="1"/>
    <col min="9986" max="9989" width="7.42578125" style="334" bestFit="1" customWidth="1"/>
    <col min="9990" max="9993" width="7.140625" style="334" bestFit="1" customWidth="1"/>
    <col min="9994" max="10240" width="9.140625" style="334"/>
    <col min="10241" max="10241" width="23.140625" style="334" bestFit="1" customWidth="1"/>
    <col min="10242" max="10245" width="7.42578125" style="334" bestFit="1" customWidth="1"/>
    <col min="10246" max="10249" width="7.140625" style="334" bestFit="1" customWidth="1"/>
    <col min="10250" max="10496" width="9.140625" style="334"/>
    <col min="10497" max="10497" width="23.140625" style="334" bestFit="1" customWidth="1"/>
    <col min="10498" max="10501" width="7.42578125" style="334" bestFit="1" customWidth="1"/>
    <col min="10502" max="10505" width="7.140625" style="334" bestFit="1" customWidth="1"/>
    <col min="10506" max="10752" width="9.140625" style="334"/>
    <col min="10753" max="10753" width="23.140625" style="334" bestFit="1" customWidth="1"/>
    <col min="10754" max="10757" width="7.42578125" style="334" bestFit="1" customWidth="1"/>
    <col min="10758" max="10761" width="7.140625" style="334" bestFit="1" customWidth="1"/>
    <col min="10762" max="11008" width="9.140625" style="334"/>
    <col min="11009" max="11009" width="23.140625" style="334" bestFit="1" customWidth="1"/>
    <col min="11010" max="11013" width="7.42578125" style="334" bestFit="1" customWidth="1"/>
    <col min="11014" max="11017" width="7.140625" style="334" bestFit="1" customWidth="1"/>
    <col min="11018" max="11264" width="9.140625" style="334"/>
    <col min="11265" max="11265" width="23.140625" style="334" bestFit="1" customWidth="1"/>
    <col min="11266" max="11269" width="7.42578125" style="334" bestFit="1" customWidth="1"/>
    <col min="11270" max="11273" width="7.140625" style="334" bestFit="1" customWidth="1"/>
    <col min="11274" max="11520" width="9.140625" style="334"/>
    <col min="11521" max="11521" width="23.140625" style="334" bestFit="1" customWidth="1"/>
    <col min="11522" max="11525" width="7.42578125" style="334" bestFit="1" customWidth="1"/>
    <col min="11526" max="11529" width="7.140625" style="334" bestFit="1" customWidth="1"/>
    <col min="11530" max="11776" width="9.140625" style="334"/>
    <col min="11777" max="11777" width="23.140625" style="334" bestFit="1" customWidth="1"/>
    <col min="11778" max="11781" width="7.42578125" style="334" bestFit="1" customWidth="1"/>
    <col min="11782" max="11785" width="7.140625" style="334" bestFit="1" customWidth="1"/>
    <col min="11786" max="12032" width="9.140625" style="334"/>
    <col min="12033" max="12033" width="23.140625" style="334" bestFit="1" customWidth="1"/>
    <col min="12034" max="12037" width="7.42578125" style="334" bestFit="1" customWidth="1"/>
    <col min="12038" max="12041" width="7.140625" style="334" bestFit="1" customWidth="1"/>
    <col min="12042" max="12288" width="9.140625" style="334"/>
    <col min="12289" max="12289" width="23.140625" style="334" bestFit="1" customWidth="1"/>
    <col min="12290" max="12293" width="7.42578125" style="334" bestFit="1" customWidth="1"/>
    <col min="12294" max="12297" width="7.140625" style="334" bestFit="1" customWidth="1"/>
    <col min="12298" max="12544" width="9.140625" style="334"/>
    <col min="12545" max="12545" width="23.140625" style="334" bestFit="1" customWidth="1"/>
    <col min="12546" max="12549" width="7.42578125" style="334" bestFit="1" customWidth="1"/>
    <col min="12550" max="12553" width="7.140625" style="334" bestFit="1" customWidth="1"/>
    <col min="12554" max="12800" width="9.140625" style="334"/>
    <col min="12801" max="12801" width="23.140625" style="334" bestFit="1" customWidth="1"/>
    <col min="12802" max="12805" width="7.42578125" style="334" bestFit="1" customWidth="1"/>
    <col min="12806" max="12809" width="7.140625" style="334" bestFit="1" customWidth="1"/>
    <col min="12810" max="13056" width="9.140625" style="334"/>
    <col min="13057" max="13057" width="23.140625" style="334" bestFit="1" customWidth="1"/>
    <col min="13058" max="13061" width="7.42578125" style="334" bestFit="1" customWidth="1"/>
    <col min="13062" max="13065" width="7.140625" style="334" bestFit="1" customWidth="1"/>
    <col min="13066" max="13312" width="9.140625" style="334"/>
    <col min="13313" max="13313" width="23.140625" style="334" bestFit="1" customWidth="1"/>
    <col min="13314" max="13317" width="7.42578125" style="334" bestFit="1" customWidth="1"/>
    <col min="13318" max="13321" width="7.140625" style="334" bestFit="1" customWidth="1"/>
    <col min="13322" max="13568" width="9.140625" style="334"/>
    <col min="13569" max="13569" width="23.140625" style="334" bestFit="1" customWidth="1"/>
    <col min="13570" max="13573" width="7.42578125" style="334" bestFit="1" customWidth="1"/>
    <col min="13574" max="13577" width="7.140625" style="334" bestFit="1" customWidth="1"/>
    <col min="13578" max="13824" width="9.140625" style="334"/>
    <col min="13825" max="13825" width="23.140625" style="334" bestFit="1" customWidth="1"/>
    <col min="13826" max="13829" width="7.42578125" style="334" bestFit="1" customWidth="1"/>
    <col min="13830" max="13833" width="7.140625" style="334" bestFit="1" customWidth="1"/>
    <col min="13834" max="14080" width="9.140625" style="334"/>
    <col min="14081" max="14081" width="23.140625" style="334" bestFit="1" customWidth="1"/>
    <col min="14082" max="14085" width="7.42578125" style="334" bestFit="1" customWidth="1"/>
    <col min="14086" max="14089" width="7.140625" style="334" bestFit="1" customWidth="1"/>
    <col min="14090" max="14336" width="9.140625" style="334"/>
    <col min="14337" max="14337" width="23.140625" style="334" bestFit="1" customWidth="1"/>
    <col min="14338" max="14341" width="7.42578125" style="334" bestFit="1" customWidth="1"/>
    <col min="14342" max="14345" width="7.140625" style="334" bestFit="1" customWidth="1"/>
    <col min="14346" max="14592" width="9.140625" style="334"/>
    <col min="14593" max="14593" width="23.140625" style="334" bestFit="1" customWidth="1"/>
    <col min="14594" max="14597" width="7.42578125" style="334" bestFit="1" customWidth="1"/>
    <col min="14598" max="14601" width="7.140625" style="334" bestFit="1" customWidth="1"/>
    <col min="14602" max="14848" width="9.140625" style="334"/>
    <col min="14849" max="14849" width="23.140625" style="334" bestFit="1" customWidth="1"/>
    <col min="14850" max="14853" width="7.42578125" style="334" bestFit="1" customWidth="1"/>
    <col min="14854" max="14857" width="7.140625" style="334" bestFit="1" customWidth="1"/>
    <col min="14858" max="15104" width="9.140625" style="334"/>
    <col min="15105" max="15105" width="23.140625" style="334" bestFit="1" customWidth="1"/>
    <col min="15106" max="15109" width="7.42578125" style="334" bestFit="1" customWidth="1"/>
    <col min="15110" max="15113" width="7.140625" style="334" bestFit="1" customWidth="1"/>
    <col min="15114" max="15360" width="9.140625" style="334"/>
    <col min="15361" max="15361" width="23.140625" style="334" bestFit="1" customWidth="1"/>
    <col min="15362" max="15365" width="7.42578125" style="334" bestFit="1" customWidth="1"/>
    <col min="15366" max="15369" width="7.140625" style="334" bestFit="1" customWidth="1"/>
    <col min="15370" max="15616" width="9.140625" style="334"/>
    <col min="15617" max="15617" width="23.140625" style="334" bestFit="1" customWidth="1"/>
    <col min="15618" max="15621" width="7.42578125" style="334" bestFit="1" customWidth="1"/>
    <col min="15622" max="15625" width="7.140625" style="334" bestFit="1" customWidth="1"/>
    <col min="15626" max="15872" width="9.140625" style="334"/>
    <col min="15873" max="15873" width="23.140625" style="334" bestFit="1" customWidth="1"/>
    <col min="15874" max="15877" width="7.42578125" style="334" bestFit="1" customWidth="1"/>
    <col min="15878" max="15881" width="7.140625" style="334" bestFit="1" customWidth="1"/>
    <col min="15882" max="16128" width="9.140625" style="334"/>
    <col min="16129" max="16129" width="23.140625" style="334" bestFit="1" customWidth="1"/>
    <col min="16130" max="16133" width="7.42578125" style="334" bestFit="1" customWidth="1"/>
    <col min="16134" max="16137" width="7.140625" style="334" bestFit="1" customWidth="1"/>
    <col min="16138" max="16384" width="9.140625" style="334"/>
  </cols>
  <sheetData>
    <row r="1" spans="1:12">
      <c r="A1" s="1765" t="s">
        <v>567</v>
      </c>
      <c r="B1" s="1765"/>
      <c r="C1" s="1765"/>
      <c r="D1" s="1765"/>
      <c r="E1" s="1765"/>
      <c r="F1" s="1765"/>
      <c r="G1" s="1765"/>
      <c r="H1" s="1765"/>
      <c r="I1" s="1765"/>
    </row>
    <row r="2" spans="1:12" ht="15.75" customHeight="1">
      <c r="A2" s="1766" t="s">
        <v>568</v>
      </c>
      <c r="B2" s="1766"/>
      <c r="C2" s="1766"/>
      <c r="D2" s="1766"/>
      <c r="E2" s="1766"/>
      <c r="F2" s="1766"/>
      <c r="G2" s="1766"/>
      <c r="H2" s="1766"/>
      <c r="I2" s="1766"/>
      <c r="J2" s="349"/>
    </row>
    <row r="3" spans="1:12" ht="13.5" thickBot="1">
      <c r="H3" s="1754" t="s">
        <v>43</v>
      </c>
      <c r="I3" s="1754"/>
    </row>
    <row r="4" spans="1:12" s="421" customFormat="1" ht="13.5" customHeight="1" thickTop="1">
      <c r="A4" s="420"/>
      <c r="B4" s="405">
        <v>2015</v>
      </c>
      <c r="C4" s="406">
        <v>2016</v>
      </c>
      <c r="D4" s="319">
        <v>2016</v>
      </c>
      <c r="E4" s="319">
        <v>2017</v>
      </c>
      <c r="F4" s="1756" t="str">
        <f>'Secu Credit'!F4</f>
        <v>Changes during ten months</v>
      </c>
      <c r="G4" s="1757"/>
      <c r="H4" s="1757"/>
      <c r="I4" s="1758"/>
    </row>
    <row r="5" spans="1:12" s="421" customFormat="1" ht="14.25" customHeight="1">
      <c r="A5" s="322" t="s">
        <v>311</v>
      </c>
      <c r="B5" s="321" t="s">
        <v>272</v>
      </c>
      <c r="C5" s="203" t="s">
        <v>273</v>
      </c>
      <c r="D5" s="321" t="s">
        <v>274</v>
      </c>
      <c r="E5" s="203" t="s">
        <v>524</v>
      </c>
      <c r="F5" s="1759" t="str">
        <f>'Secu Credit'!F5:G5</f>
        <v>2015/16</v>
      </c>
      <c r="G5" s="1760"/>
      <c r="H5" s="1759" t="str">
        <f>'Secu Credit'!H5:I5</f>
        <v>2016/17</v>
      </c>
      <c r="I5" s="1761"/>
    </row>
    <row r="6" spans="1:12" s="421" customFormat="1">
      <c r="A6" s="422"/>
      <c r="B6" s="423"/>
      <c r="C6" s="424"/>
      <c r="D6" s="423"/>
      <c r="E6" s="423"/>
      <c r="F6" s="425" t="s">
        <v>3</v>
      </c>
      <c r="G6" s="425" t="s">
        <v>275</v>
      </c>
      <c r="H6" s="425" t="s">
        <v>3</v>
      </c>
      <c r="I6" s="426" t="s">
        <v>275</v>
      </c>
    </row>
    <row r="7" spans="1:12" s="421" customFormat="1">
      <c r="A7" s="427" t="s">
        <v>569</v>
      </c>
      <c r="B7" s="428">
        <v>11521.307362674499</v>
      </c>
      <c r="C7" s="428">
        <v>9776.2826742759007</v>
      </c>
      <c r="D7" s="428">
        <v>8119.3569748</v>
      </c>
      <c r="E7" s="428">
        <v>8646.4712081400012</v>
      </c>
      <c r="F7" s="428">
        <v>-1745.0246883985983</v>
      </c>
      <c r="G7" s="428">
        <v>-15.146064881941633</v>
      </c>
      <c r="H7" s="428">
        <v>527.11423334000119</v>
      </c>
      <c r="I7" s="429">
        <v>6.4920687066229821</v>
      </c>
    </row>
    <row r="8" spans="1:12" s="421" customFormat="1">
      <c r="A8" s="395" t="s">
        <v>570</v>
      </c>
      <c r="B8" s="430">
        <v>11272.152784284499</v>
      </c>
      <c r="C8" s="430">
        <v>9509.4326742759004</v>
      </c>
      <c r="D8" s="430">
        <v>7875.8269748000002</v>
      </c>
      <c r="E8" s="430">
        <v>8317.711208140001</v>
      </c>
      <c r="F8" s="430">
        <v>-1762.7201100085986</v>
      </c>
      <c r="G8" s="430">
        <v>-15.637830179752015</v>
      </c>
      <c r="H8" s="430">
        <v>441.88423334000072</v>
      </c>
      <c r="I8" s="431">
        <v>5.6106391716562811</v>
      </c>
    </row>
    <row r="9" spans="1:12">
      <c r="A9" s="395" t="s">
        <v>571</v>
      </c>
      <c r="B9" s="430">
        <v>439.98387076</v>
      </c>
      <c r="C9" s="430">
        <v>128.90228538589997</v>
      </c>
      <c r="D9" s="430">
        <v>119.87685779</v>
      </c>
      <c r="E9" s="430">
        <v>348.16739196999998</v>
      </c>
      <c r="F9" s="430">
        <v>-311.08158537410003</v>
      </c>
      <c r="G9" s="430">
        <v>-70.702952096120612</v>
      </c>
      <c r="H9" s="430">
        <v>228.29053417999998</v>
      </c>
      <c r="I9" s="431">
        <v>190.43753597539134</v>
      </c>
      <c r="K9" s="421"/>
      <c r="L9" s="421"/>
    </row>
    <row r="10" spans="1:12">
      <c r="A10" s="395" t="s">
        <v>572</v>
      </c>
      <c r="B10" s="430">
        <v>7211.2735377600002</v>
      </c>
      <c r="C10" s="430">
        <v>6195.7298163999994</v>
      </c>
      <c r="D10" s="430">
        <v>4833.1273040400001</v>
      </c>
      <c r="E10" s="430">
        <v>4892.7629122900007</v>
      </c>
      <c r="F10" s="430">
        <v>-1015.5437213600007</v>
      </c>
      <c r="G10" s="430">
        <v>-14.082723613829989</v>
      </c>
      <c r="H10" s="430">
        <v>59.635608250000587</v>
      </c>
      <c r="I10" s="431">
        <v>1.2338927675286211</v>
      </c>
      <c r="K10" s="421"/>
      <c r="L10" s="421"/>
    </row>
    <row r="11" spans="1:12">
      <c r="A11" s="395" t="s">
        <v>573</v>
      </c>
      <c r="B11" s="430">
        <v>1232.8289471245</v>
      </c>
      <c r="C11" s="430">
        <v>1751.67599965</v>
      </c>
      <c r="D11" s="430">
        <v>1493.8370169099999</v>
      </c>
      <c r="E11" s="430">
        <v>1810.13522878</v>
      </c>
      <c r="F11" s="430">
        <v>518.84705252549998</v>
      </c>
      <c r="G11" s="430">
        <v>42.08589145604342</v>
      </c>
      <c r="H11" s="430">
        <v>316.29821187000016</v>
      </c>
      <c r="I11" s="431">
        <v>21.17354224654726</v>
      </c>
      <c r="K11" s="421"/>
      <c r="L11" s="421"/>
    </row>
    <row r="12" spans="1:12">
      <c r="A12" s="395" t="s">
        <v>574</v>
      </c>
      <c r="B12" s="430">
        <v>2388.0664286399997</v>
      </c>
      <c r="C12" s="430">
        <v>1433.1245728399999</v>
      </c>
      <c r="D12" s="430">
        <v>1428.98579606</v>
      </c>
      <c r="E12" s="430">
        <v>1266.6456750999998</v>
      </c>
      <c r="F12" s="430">
        <v>-954.94185579999976</v>
      </c>
      <c r="G12" s="430">
        <v>-39.988077565490407</v>
      </c>
      <c r="H12" s="430">
        <v>-162.34012096000015</v>
      </c>
      <c r="I12" s="431">
        <v>-11.360513268053776</v>
      </c>
      <c r="K12" s="421"/>
      <c r="L12" s="421"/>
    </row>
    <row r="13" spans="1:12">
      <c r="A13" s="395" t="s">
        <v>575</v>
      </c>
      <c r="B13" s="430">
        <v>0</v>
      </c>
      <c r="C13" s="430">
        <v>0</v>
      </c>
      <c r="D13" s="430">
        <v>0</v>
      </c>
      <c r="E13" s="430">
        <v>0</v>
      </c>
      <c r="F13" s="430">
        <v>0</v>
      </c>
      <c r="G13" s="430"/>
      <c r="H13" s="430">
        <v>0</v>
      </c>
      <c r="I13" s="431"/>
      <c r="K13" s="421"/>
      <c r="L13" s="421"/>
    </row>
    <row r="14" spans="1:12">
      <c r="A14" s="395" t="s">
        <v>576</v>
      </c>
      <c r="B14" s="430">
        <v>2388.0664286399997</v>
      </c>
      <c r="C14" s="430">
        <v>1433.1245728399999</v>
      </c>
      <c r="D14" s="430">
        <v>1428.98579606</v>
      </c>
      <c r="E14" s="430">
        <v>1266.6456750999998</v>
      </c>
      <c r="F14" s="430">
        <v>-954.94185579999976</v>
      </c>
      <c r="G14" s="430">
        <v>-39.988077565490407</v>
      </c>
      <c r="H14" s="430">
        <v>-162.34012096000015</v>
      </c>
      <c r="I14" s="431">
        <v>-11.360513268053776</v>
      </c>
      <c r="K14" s="421"/>
      <c r="L14" s="421"/>
    </row>
    <row r="15" spans="1:12" s="421" customFormat="1">
      <c r="A15" s="395" t="s">
        <v>577</v>
      </c>
      <c r="B15" s="430">
        <v>249.15457839000004</v>
      </c>
      <c r="C15" s="430">
        <v>266.85000000000008</v>
      </c>
      <c r="D15" s="430">
        <v>243.53</v>
      </c>
      <c r="E15" s="430">
        <v>328.76</v>
      </c>
      <c r="F15" s="430">
        <v>17.695421610000039</v>
      </c>
      <c r="G15" s="430">
        <v>7.1021860101248109</v>
      </c>
      <c r="H15" s="430">
        <v>85.22999999999999</v>
      </c>
      <c r="I15" s="431">
        <v>34.997741551348902</v>
      </c>
    </row>
    <row r="16" spans="1:12">
      <c r="A16" s="427" t="s">
        <v>578</v>
      </c>
      <c r="B16" s="428">
        <v>1079.8287867700001</v>
      </c>
      <c r="C16" s="428">
        <v>1007.6803260500001</v>
      </c>
      <c r="D16" s="428">
        <v>1006.56234124</v>
      </c>
      <c r="E16" s="428">
        <v>1055.25695507</v>
      </c>
      <c r="F16" s="428">
        <v>-72.148460720000003</v>
      </c>
      <c r="G16" s="428">
        <v>-6.6814722485600289</v>
      </c>
      <c r="H16" s="428">
        <v>48.69461382999998</v>
      </c>
      <c r="I16" s="429">
        <v>4.837714648653785</v>
      </c>
      <c r="K16" s="421"/>
      <c r="L16" s="421"/>
    </row>
    <row r="17" spans="1:12">
      <c r="A17" s="395" t="s">
        <v>570</v>
      </c>
      <c r="B17" s="430">
        <v>1078.2287867700002</v>
      </c>
      <c r="C17" s="430">
        <v>1006.1503260500001</v>
      </c>
      <c r="D17" s="430">
        <v>1006.56234124</v>
      </c>
      <c r="E17" s="430">
        <v>1053.6569550700001</v>
      </c>
      <c r="F17" s="430">
        <v>-72.078460720000066</v>
      </c>
      <c r="G17" s="430">
        <v>-6.6848948576045872</v>
      </c>
      <c r="H17" s="430">
        <v>47.094613830000071</v>
      </c>
      <c r="I17" s="431">
        <v>4.6787577778822396</v>
      </c>
      <c r="K17" s="421"/>
      <c r="L17" s="421"/>
    </row>
    <row r="18" spans="1:12">
      <c r="A18" s="395" t="s">
        <v>577</v>
      </c>
      <c r="B18" s="430">
        <v>1.6</v>
      </c>
      <c r="C18" s="430">
        <v>1.53</v>
      </c>
      <c r="D18" s="430">
        <v>0</v>
      </c>
      <c r="E18" s="430">
        <v>1.6</v>
      </c>
      <c r="F18" s="430">
        <v>-7.0000000000000062E-2</v>
      </c>
      <c r="G18" s="430">
        <v>-4.3750000000000036</v>
      </c>
      <c r="H18" s="430">
        <v>1.6</v>
      </c>
      <c r="I18" s="431"/>
      <c r="K18" s="421"/>
      <c r="L18" s="421"/>
    </row>
    <row r="19" spans="1:12">
      <c r="A19" s="427" t="s">
        <v>579</v>
      </c>
      <c r="B19" s="428">
        <v>12601.136149444499</v>
      </c>
      <c r="C19" s="428">
        <v>10783.963000325901</v>
      </c>
      <c r="D19" s="428">
        <v>9125.9193160399991</v>
      </c>
      <c r="E19" s="428">
        <v>9701.7281632100021</v>
      </c>
      <c r="F19" s="428">
        <v>-1817.1731491185983</v>
      </c>
      <c r="G19" s="428">
        <v>-14.420708796156493</v>
      </c>
      <c r="H19" s="428">
        <v>575.80884717000299</v>
      </c>
      <c r="I19" s="429">
        <v>6.3095982687239358</v>
      </c>
      <c r="K19" s="421"/>
      <c r="L19" s="421"/>
    </row>
    <row r="20" spans="1:12">
      <c r="A20" s="395" t="s">
        <v>570</v>
      </c>
      <c r="B20" s="430">
        <v>12350.381571054499</v>
      </c>
      <c r="C20" s="430">
        <v>10515.5830003259</v>
      </c>
      <c r="D20" s="430">
        <v>8882.3893160400003</v>
      </c>
      <c r="E20" s="430">
        <v>9371.3681632100015</v>
      </c>
      <c r="F20" s="430">
        <v>-1834.7985707285989</v>
      </c>
      <c r="G20" s="430">
        <v>-14.856209584882812</v>
      </c>
      <c r="H20" s="430">
        <v>488.97884717000125</v>
      </c>
      <c r="I20" s="431">
        <v>5.5050373246643591</v>
      </c>
      <c r="K20" s="421"/>
      <c r="L20" s="421"/>
    </row>
    <row r="21" spans="1:12" s="421" customFormat="1" ht="13.5" thickBot="1">
      <c r="A21" s="432" t="s">
        <v>577</v>
      </c>
      <c r="B21" s="433">
        <v>250.75457839000003</v>
      </c>
      <c r="C21" s="433">
        <v>268.38000000000005</v>
      </c>
      <c r="D21" s="433">
        <v>243.53</v>
      </c>
      <c r="E21" s="433">
        <v>330.36</v>
      </c>
      <c r="F21" s="433">
        <v>17.625421610000018</v>
      </c>
      <c r="G21" s="433">
        <v>7.0289530596674084</v>
      </c>
      <c r="H21" s="433">
        <v>86.830000000000013</v>
      </c>
      <c r="I21" s="434">
        <v>35.654744795302435</v>
      </c>
      <c r="J21" s="334"/>
    </row>
    <row r="22" spans="1:12" ht="13.5" thickTop="1">
      <c r="A22" s="253" t="s">
        <v>305</v>
      </c>
      <c r="D22" s="419"/>
      <c r="K22" s="421"/>
    </row>
    <row r="23" spans="1:12">
      <c r="C23" s="334"/>
      <c r="D23" s="419"/>
      <c r="E23" s="419"/>
    </row>
    <row r="24" spans="1:12">
      <c r="C24" s="334"/>
    </row>
    <row r="25" spans="1:12">
      <c r="C25" s="334"/>
    </row>
    <row r="26" spans="1:12">
      <c r="C26" s="334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9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69"/>
  <sheetViews>
    <sheetView view="pageBreakPreview" topLeftCell="A16" zoomScaleSheetLayoutView="100" workbookViewId="0">
      <selection activeCell="H33" sqref="H33"/>
    </sheetView>
  </sheetViews>
  <sheetFormatPr defaultRowHeight="12.75"/>
  <cols>
    <col min="1" max="1" width="14.140625" style="902" customWidth="1"/>
    <col min="2" max="2" width="12.7109375" style="902" bestFit="1" customWidth="1"/>
    <col min="3" max="3" width="15.140625" style="902" bestFit="1" customWidth="1"/>
    <col min="4" max="4" width="11.140625" style="902" bestFit="1" customWidth="1"/>
    <col min="5" max="5" width="11.7109375" style="902" customWidth="1"/>
    <col min="6" max="6" width="8.85546875" style="902" customWidth="1"/>
    <col min="7" max="7" width="15" style="902" bestFit="1" customWidth="1"/>
    <col min="8" max="8" width="12.7109375" style="902" customWidth="1"/>
    <col min="9" max="9" width="12.140625" style="902" bestFit="1" customWidth="1"/>
    <col min="10" max="10" width="12.140625" style="902" customWidth="1"/>
    <col min="11" max="11" width="10.28515625" style="902" bestFit="1" customWidth="1"/>
    <col min="12" max="256" width="9.140625" style="902"/>
    <col min="257" max="257" width="20" style="902" customWidth="1"/>
    <col min="258" max="258" width="12.7109375" style="902" bestFit="1" customWidth="1"/>
    <col min="259" max="259" width="15.140625" style="902" bestFit="1" customWidth="1"/>
    <col min="260" max="260" width="11.140625" style="902" bestFit="1" customWidth="1"/>
    <col min="261" max="261" width="11.7109375" style="902" customWidth="1"/>
    <col min="262" max="262" width="8.85546875" style="902" customWidth="1"/>
    <col min="263" max="263" width="15" style="902" bestFit="1" customWidth="1"/>
    <col min="264" max="264" width="12.7109375" style="902" customWidth="1"/>
    <col min="265" max="265" width="12.140625" style="902" bestFit="1" customWidth="1"/>
    <col min="266" max="266" width="12.140625" style="902" customWidth="1"/>
    <col min="267" max="267" width="10.28515625" style="902" bestFit="1" customWidth="1"/>
    <col min="268" max="512" width="9.140625" style="902"/>
    <col min="513" max="513" width="20" style="902" customWidth="1"/>
    <col min="514" max="514" width="12.7109375" style="902" bestFit="1" customWidth="1"/>
    <col min="515" max="515" width="15.140625" style="902" bestFit="1" customWidth="1"/>
    <col min="516" max="516" width="11.140625" style="902" bestFit="1" customWidth="1"/>
    <col min="517" max="517" width="11.7109375" style="902" customWidth="1"/>
    <col min="518" max="518" width="8.85546875" style="902" customWidth="1"/>
    <col min="519" max="519" width="15" style="902" bestFit="1" customWidth="1"/>
    <col min="520" max="520" width="12.7109375" style="902" customWidth="1"/>
    <col min="521" max="521" width="12.140625" style="902" bestFit="1" customWidth="1"/>
    <col min="522" max="522" width="12.140625" style="902" customWidth="1"/>
    <col min="523" max="523" width="10.28515625" style="902" bestFit="1" customWidth="1"/>
    <col min="524" max="768" width="9.140625" style="902"/>
    <col min="769" max="769" width="20" style="902" customWidth="1"/>
    <col min="770" max="770" width="12.7109375" style="902" bestFit="1" customWidth="1"/>
    <col min="771" max="771" width="15.140625" style="902" bestFit="1" customWidth="1"/>
    <col min="772" max="772" width="11.140625" style="902" bestFit="1" customWidth="1"/>
    <col min="773" max="773" width="11.7109375" style="902" customWidth="1"/>
    <col min="774" max="774" width="8.85546875" style="902" customWidth="1"/>
    <col min="775" max="775" width="15" style="902" bestFit="1" customWidth="1"/>
    <col min="776" max="776" width="12.7109375" style="902" customWidth="1"/>
    <col min="777" max="777" width="12.140625" style="902" bestFit="1" customWidth="1"/>
    <col min="778" max="778" width="12.140625" style="902" customWidth="1"/>
    <col min="779" max="779" width="10.28515625" style="902" bestFit="1" customWidth="1"/>
    <col min="780" max="1024" width="9.140625" style="902"/>
    <col min="1025" max="1025" width="20" style="902" customWidth="1"/>
    <col min="1026" max="1026" width="12.7109375" style="902" bestFit="1" customWidth="1"/>
    <col min="1027" max="1027" width="15.140625" style="902" bestFit="1" customWidth="1"/>
    <col min="1028" max="1028" width="11.140625" style="902" bestFit="1" customWidth="1"/>
    <col min="1029" max="1029" width="11.7109375" style="902" customWidth="1"/>
    <col min="1030" max="1030" width="8.85546875" style="902" customWidth="1"/>
    <col min="1031" max="1031" width="15" style="902" bestFit="1" customWidth="1"/>
    <col min="1032" max="1032" width="12.7109375" style="902" customWidth="1"/>
    <col min="1033" max="1033" width="12.140625" style="902" bestFit="1" customWidth="1"/>
    <col min="1034" max="1034" width="12.140625" style="902" customWidth="1"/>
    <col min="1035" max="1035" width="10.28515625" style="902" bestFit="1" customWidth="1"/>
    <col min="1036" max="1280" width="9.140625" style="902"/>
    <col min="1281" max="1281" width="20" style="902" customWidth="1"/>
    <col min="1282" max="1282" width="12.7109375" style="902" bestFit="1" customWidth="1"/>
    <col min="1283" max="1283" width="15.140625" style="902" bestFit="1" customWidth="1"/>
    <col min="1284" max="1284" width="11.140625" style="902" bestFit="1" customWidth="1"/>
    <col min="1285" max="1285" width="11.7109375" style="902" customWidth="1"/>
    <col min="1286" max="1286" width="8.85546875" style="902" customWidth="1"/>
    <col min="1287" max="1287" width="15" style="902" bestFit="1" customWidth="1"/>
    <col min="1288" max="1288" width="12.7109375" style="902" customWidth="1"/>
    <col min="1289" max="1289" width="12.140625" style="902" bestFit="1" customWidth="1"/>
    <col min="1290" max="1290" width="12.140625" style="902" customWidth="1"/>
    <col min="1291" max="1291" width="10.28515625" style="902" bestFit="1" customWidth="1"/>
    <col min="1292" max="1536" width="9.140625" style="902"/>
    <col min="1537" max="1537" width="20" style="902" customWidth="1"/>
    <col min="1538" max="1538" width="12.7109375" style="902" bestFit="1" customWidth="1"/>
    <col min="1539" max="1539" width="15.140625" style="902" bestFit="1" customWidth="1"/>
    <col min="1540" max="1540" width="11.140625" style="902" bestFit="1" customWidth="1"/>
    <col min="1541" max="1541" width="11.7109375" style="902" customWidth="1"/>
    <col min="1542" max="1542" width="8.85546875" style="902" customWidth="1"/>
    <col min="1543" max="1543" width="15" style="902" bestFit="1" customWidth="1"/>
    <col min="1544" max="1544" width="12.7109375" style="902" customWidth="1"/>
    <col min="1545" max="1545" width="12.140625" style="902" bestFit="1" customWidth="1"/>
    <col min="1546" max="1546" width="12.140625" style="902" customWidth="1"/>
    <col min="1547" max="1547" width="10.28515625" style="902" bestFit="1" customWidth="1"/>
    <col min="1548" max="1792" width="9.140625" style="902"/>
    <col min="1793" max="1793" width="20" style="902" customWidth="1"/>
    <col min="1794" max="1794" width="12.7109375" style="902" bestFit="1" customWidth="1"/>
    <col min="1795" max="1795" width="15.140625" style="902" bestFit="1" customWidth="1"/>
    <col min="1796" max="1796" width="11.140625" style="902" bestFit="1" customWidth="1"/>
    <col min="1797" max="1797" width="11.7109375" style="902" customWidth="1"/>
    <col min="1798" max="1798" width="8.85546875" style="902" customWidth="1"/>
    <col min="1799" max="1799" width="15" style="902" bestFit="1" customWidth="1"/>
    <col min="1800" max="1800" width="12.7109375" style="902" customWidth="1"/>
    <col min="1801" max="1801" width="12.140625" style="902" bestFit="1" customWidth="1"/>
    <col min="1802" max="1802" width="12.140625" style="902" customWidth="1"/>
    <col min="1803" max="1803" width="10.28515625" style="902" bestFit="1" customWidth="1"/>
    <col min="1804" max="2048" width="9.140625" style="902"/>
    <col min="2049" max="2049" width="20" style="902" customWidth="1"/>
    <col min="2050" max="2050" width="12.7109375" style="902" bestFit="1" customWidth="1"/>
    <col min="2051" max="2051" width="15.140625" style="902" bestFit="1" customWidth="1"/>
    <col min="2052" max="2052" width="11.140625" style="902" bestFit="1" customWidth="1"/>
    <col min="2053" max="2053" width="11.7109375" style="902" customWidth="1"/>
    <col min="2054" max="2054" width="8.85546875" style="902" customWidth="1"/>
    <col min="2055" max="2055" width="15" style="902" bestFit="1" customWidth="1"/>
    <col min="2056" max="2056" width="12.7109375" style="902" customWidth="1"/>
    <col min="2057" max="2057" width="12.140625" style="902" bestFit="1" customWidth="1"/>
    <col min="2058" max="2058" width="12.140625" style="902" customWidth="1"/>
    <col min="2059" max="2059" width="10.28515625" style="902" bestFit="1" customWidth="1"/>
    <col min="2060" max="2304" width="9.140625" style="902"/>
    <col min="2305" max="2305" width="20" style="902" customWidth="1"/>
    <col min="2306" max="2306" width="12.7109375" style="902" bestFit="1" customWidth="1"/>
    <col min="2307" max="2307" width="15.140625" style="902" bestFit="1" customWidth="1"/>
    <col min="2308" max="2308" width="11.140625" style="902" bestFit="1" customWidth="1"/>
    <col min="2309" max="2309" width="11.7109375" style="902" customWidth="1"/>
    <col min="2310" max="2310" width="8.85546875" style="902" customWidth="1"/>
    <col min="2311" max="2311" width="15" style="902" bestFit="1" customWidth="1"/>
    <col min="2312" max="2312" width="12.7109375" style="902" customWidth="1"/>
    <col min="2313" max="2313" width="12.140625" style="902" bestFit="1" customWidth="1"/>
    <col min="2314" max="2314" width="12.140625" style="902" customWidth="1"/>
    <col min="2315" max="2315" width="10.28515625" style="902" bestFit="1" customWidth="1"/>
    <col min="2316" max="2560" width="9.140625" style="902"/>
    <col min="2561" max="2561" width="20" style="902" customWidth="1"/>
    <col min="2562" max="2562" width="12.7109375" style="902" bestFit="1" customWidth="1"/>
    <col min="2563" max="2563" width="15.140625" style="902" bestFit="1" customWidth="1"/>
    <col min="2564" max="2564" width="11.140625" style="902" bestFit="1" customWidth="1"/>
    <col min="2565" max="2565" width="11.7109375" style="902" customWidth="1"/>
    <col min="2566" max="2566" width="8.85546875" style="902" customWidth="1"/>
    <col min="2567" max="2567" width="15" style="902" bestFit="1" customWidth="1"/>
    <col min="2568" max="2568" width="12.7109375" style="902" customWidth="1"/>
    <col min="2569" max="2569" width="12.140625" style="902" bestFit="1" customWidth="1"/>
    <col min="2570" max="2570" width="12.140625" style="902" customWidth="1"/>
    <col min="2571" max="2571" width="10.28515625" style="902" bestFit="1" customWidth="1"/>
    <col min="2572" max="2816" width="9.140625" style="902"/>
    <col min="2817" max="2817" width="20" style="902" customWidth="1"/>
    <col min="2818" max="2818" width="12.7109375" style="902" bestFit="1" customWidth="1"/>
    <col min="2819" max="2819" width="15.140625" style="902" bestFit="1" customWidth="1"/>
    <col min="2820" max="2820" width="11.140625" style="902" bestFit="1" customWidth="1"/>
    <col min="2821" max="2821" width="11.7109375" style="902" customWidth="1"/>
    <col min="2822" max="2822" width="8.85546875" style="902" customWidth="1"/>
    <col min="2823" max="2823" width="15" style="902" bestFit="1" customWidth="1"/>
    <col min="2824" max="2824" width="12.7109375" style="902" customWidth="1"/>
    <col min="2825" max="2825" width="12.140625" style="902" bestFit="1" customWidth="1"/>
    <col min="2826" max="2826" width="12.140625" style="902" customWidth="1"/>
    <col min="2827" max="2827" width="10.28515625" style="902" bestFit="1" customWidth="1"/>
    <col min="2828" max="3072" width="9.140625" style="902"/>
    <col min="3073" max="3073" width="20" style="902" customWidth="1"/>
    <col min="3074" max="3074" width="12.7109375" style="902" bestFit="1" customWidth="1"/>
    <col min="3075" max="3075" width="15.140625" style="902" bestFit="1" customWidth="1"/>
    <col min="3076" max="3076" width="11.140625" style="902" bestFit="1" customWidth="1"/>
    <col min="3077" max="3077" width="11.7109375" style="902" customWidth="1"/>
    <col min="3078" max="3078" width="8.85546875" style="902" customWidth="1"/>
    <col min="3079" max="3079" width="15" style="902" bestFit="1" customWidth="1"/>
    <col min="3080" max="3080" width="12.7109375" style="902" customWidth="1"/>
    <col min="3081" max="3081" width="12.140625" style="902" bestFit="1" customWidth="1"/>
    <col min="3082" max="3082" width="12.140625" style="902" customWidth="1"/>
    <col min="3083" max="3083" width="10.28515625" style="902" bestFit="1" customWidth="1"/>
    <col min="3084" max="3328" width="9.140625" style="902"/>
    <col min="3329" max="3329" width="20" style="902" customWidth="1"/>
    <col min="3330" max="3330" width="12.7109375" style="902" bestFit="1" customWidth="1"/>
    <col min="3331" max="3331" width="15.140625" style="902" bestFit="1" customWidth="1"/>
    <col min="3332" max="3332" width="11.140625" style="902" bestFit="1" customWidth="1"/>
    <col min="3333" max="3333" width="11.7109375" style="902" customWidth="1"/>
    <col min="3334" max="3334" width="8.85546875" style="902" customWidth="1"/>
    <col min="3335" max="3335" width="15" style="902" bestFit="1" customWidth="1"/>
    <col min="3336" max="3336" width="12.7109375" style="902" customWidth="1"/>
    <col min="3337" max="3337" width="12.140625" style="902" bestFit="1" customWidth="1"/>
    <col min="3338" max="3338" width="12.140625" style="902" customWidth="1"/>
    <col min="3339" max="3339" width="10.28515625" style="902" bestFit="1" customWidth="1"/>
    <col min="3340" max="3584" width="9.140625" style="902"/>
    <col min="3585" max="3585" width="20" style="902" customWidth="1"/>
    <col min="3586" max="3586" width="12.7109375" style="902" bestFit="1" customWidth="1"/>
    <col min="3587" max="3587" width="15.140625" style="902" bestFit="1" customWidth="1"/>
    <col min="3588" max="3588" width="11.140625" style="902" bestFit="1" customWidth="1"/>
    <col min="3589" max="3589" width="11.7109375" style="902" customWidth="1"/>
    <col min="3590" max="3590" width="8.85546875" style="902" customWidth="1"/>
    <col min="3591" max="3591" width="15" style="902" bestFit="1" customWidth="1"/>
    <col min="3592" max="3592" width="12.7109375" style="902" customWidth="1"/>
    <col min="3593" max="3593" width="12.140625" style="902" bestFit="1" customWidth="1"/>
    <col min="3594" max="3594" width="12.140625" style="902" customWidth="1"/>
    <col min="3595" max="3595" width="10.28515625" style="902" bestFit="1" customWidth="1"/>
    <col min="3596" max="3840" width="9.140625" style="902"/>
    <col min="3841" max="3841" width="20" style="902" customWidth="1"/>
    <col min="3842" max="3842" width="12.7109375" style="902" bestFit="1" customWidth="1"/>
    <col min="3843" max="3843" width="15.140625" style="902" bestFit="1" customWidth="1"/>
    <col min="3844" max="3844" width="11.140625" style="902" bestFit="1" customWidth="1"/>
    <col min="3845" max="3845" width="11.7109375" style="902" customWidth="1"/>
    <col min="3846" max="3846" width="8.85546875" style="902" customWidth="1"/>
    <col min="3847" max="3847" width="15" style="902" bestFit="1" customWidth="1"/>
    <col min="3848" max="3848" width="12.7109375" style="902" customWidth="1"/>
    <col min="3849" max="3849" width="12.140625" style="902" bestFit="1" customWidth="1"/>
    <col min="3850" max="3850" width="12.140625" style="902" customWidth="1"/>
    <col min="3851" max="3851" width="10.28515625" style="902" bestFit="1" customWidth="1"/>
    <col min="3852" max="4096" width="9.140625" style="902"/>
    <col min="4097" max="4097" width="20" style="902" customWidth="1"/>
    <col min="4098" max="4098" width="12.7109375" style="902" bestFit="1" customWidth="1"/>
    <col min="4099" max="4099" width="15.140625" style="902" bestFit="1" customWidth="1"/>
    <col min="4100" max="4100" width="11.140625" style="902" bestFit="1" customWidth="1"/>
    <col min="4101" max="4101" width="11.7109375" style="902" customWidth="1"/>
    <col min="4102" max="4102" width="8.85546875" style="902" customWidth="1"/>
    <col min="4103" max="4103" width="15" style="902" bestFit="1" customWidth="1"/>
    <col min="4104" max="4104" width="12.7109375" style="902" customWidth="1"/>
    <col min="4105" max="4105" width="12.140625" style="902" bestFit="1" customWidth="1"/>
    <col min="4106" max="4106" width="12.140625" style="902" customWidth="1"/>
    <col min="4107" max="4107" width="10.28515625" style="902" bestFit="1" customWidth="1"/>
    <col min="4108" max="4352" width="9.140625" style="902"/>
    <col min="4353" max="4353" width="20" style="902" customWidth="1"/>
    <col min="4354" max="4354" width="12.7109375" style="902" bestFit="1" customWidth="1"/>
    <col min="4355" max="4355" width="15.140625" style="902" bestFit="1" customWidth="1"/>
    <col min="4356" max="4356" width="11.140625" style="902" bestFit="1" customWidth="1"/>
    <col min="4357" max="4357" width="11.7109375" style="902" customWidth="1"/>
    <col min="4358" max="4358" width="8.85546875" style="902" customWidth="1"/>
    <col min="4359" max="4359" width="15" style="902" bestFit="1" customWidth="1"/>
    <col min="4360" max="4360" width="12.7109375" style="902" customWidth="1"/>
    <col min="4361" max="4361" width="12.140625" style="902" bestFit="1" customWidth="1"/>
    <col min="4362" max="4362" width="12.140625" style="902" customWidth="1"/>
    <col min="4363" max="4363" width="10.28515625" style="902" bestFit="1" customWidth="1"/>
    <col min="4364" max="4608" width="9.140625" style="902"/>
    <col min="4609" max="4609" width="20" style="902" customWidth="1"/>
    <col min="4610" max="4610" width="12.7109375" style="902" bestFit="1" customWidth="1"/>
    <col min="4611" max="4611" width="15.140625" style="902" bestFit="1" customWidth="1"/>
    <col min="4612" max="4612" width="11.140625" style="902" bestFit="1" customWidth="1"/>
    <col min="4613" max="4613" width="11.7109375" style="902" customWidth="1"/>
    <col min="4614" max="4614" width="8.85546875" style="902" customWidth="1"/>
    <col min="4615" max="4615" width="15" style="902" bestFit="1" customWidth="1"/>
    <col min="4616" max="4616" width="12.7109375" style="902" customWidth="1"/>
    <col min="4617" max="4617" width="12.140625" style="902" bestFit="1" customWidth="1"/>
    <col min="4618" max="4618" width="12.140625" style="902" customWidth="1"/>
    <col min="4619" max="4619" width="10.28515625" style="902" bestFit="1" customWidth="1"/>
    <col min="4620" max="4864" width="9.140625" style="902"/>
    <col min="4865" max="4865" width="20" style="902" customWidth="1"/>
    <col min="4866" max="4866" width="12.7109375" style="902" bestFit="1" customWidth="1"/>
    <col min="4867" max="4867" width="15.140625" style="902" bestFit="1" customWidth="1"/>
    <col min="4868" max="4868" width="11.140625" style="902" bestFit="1" customWidth="1"/>
    <col min="4869" max="4869" width="11.7109375" style="902" customWidth="1"/>
    <col min="4870" max="4870" width="8.85546875" style="902" customWidth="1"/>
    <col min="4871" max="4871" width="15" style="902" bestFit="1" customWidth="1"/>
    <col min="4872" max="4872" width="12.7109375" style="902" customWidth="1"/>
    <col min="4873" max="4873" width="12.140625" style="902" bestFit="1" customWidth="1"/>
    <col min="4874" max="4874" width="12.140625" style="902" customWidth="1"/>
    <col min="4875" max="4875" width="10.28515625" style="902" bestFit="1" customWidth="1"/>
    <col min="4876" max="5120" width="9.140625" style="902"/>
    <col min="5121" max="5121" width="20" style="902" customWidth="1"/>
    <col min="5122" max="5122" width="12.7109375" style="902" bestFit="1" customWidth="1"/>
    <col min="5123" max="5123" width="15.140625" style="902" bestFit="1" customWidth="1"/>
    <col min="5124" max="5124" width="11.140625" style="902" bestFit="1" customWidth="1"/>
    <col min="5125" max="5125" width="11.7109375" style="902" customWidth="1"/>
    <col min="5126" max="5126" width="8.85546875" style="902" customWidth="1"/>
    <col min="5127" max="5127" width="15" style="902" bestFit="1" customWidth="1"/>
    <col min="5128" max="5128" width="12.7109375" style="902" customWidth="1"/>
    <col min="5129" max="5129" width="12.140625" style="902" bestFit="1" customWidth="1"/>
    <col min="5130" max="5130" width="12.140625" style="902" customWidth="1"/>
    <col min="5131" max="5131" width="10.28515625" style="902" bestFit="1" customWidth="1"/>
    <col min="5132" max="5376" width="9.140625" style="902"/>
    <col min="5377" max="5377" width="20" style="902" customWidth="1"/>
    <col min="5378" max="5378" width="12.7109375" style="902" bestFit="1" customWidth="1"/>
    <col min="5379" max="5379" width="15.140625" style="902" bestFit="1" customWidth="1"/>
    <col min="5380" max="5380" width="11.140625" style="902" bestFit="1" customWidth="1"/>
    <col min="5381" max="5381" width="11.7109375" style="902" customWidth="1"/>
    <col min="5382" max="5382" width="8.85546875" style="902" customWidth="1"/>
    <col min="5383" max="5383" width="15" style="902" bestFit="1" customWidth="1"/>
    <col min="5384" max="5384" width="12.7109375" style="902" customWidth="1"/>
    <col min="5385" max="5385" width="12.140625" style="902" bestFit="1" customWidth="1"/>
    <col min="5386" max="5386" width="12.140625" style="902" customWidth="1"/>
    <col min="5387" max="5387" width="10.28515625" style="902" bestFit="1" customWidth="1"/>
    <col min="5388" max="5632" width="9.140625" style="902"/>
    <col min="5633" max="5633" width="20" style="902" customWidth="1"/>
    <col min="5634" max="5634" width="12.7109375" style="902" bestFit="1" customWidth="1"/>
    <col min="5635" max="5635" width="15.140625" style="902" bestFit="1" customWidth="1"/>
    <col min="5636" max="5636" width="11.140625" style="902" bestFit="1" customWidth="1"/>
    <col min="5637" max="5637" width="11.7109375" style="902" customWidth="1"/>
    <col min="5638" max="5638" width="8.85546875" style="902" customWidth="1"/>
    <col min="5639" max="5639" width="15" style="902" bestFit="1" customWidth="1"/>
    <col min="5640" max="5640" width="12.7109375" style="902" customWidth="1"/>
    <col min="5641" max="5641" width="12.140625" style="902" bestFit="1" customWidth="1"/>
    <col min="5642" max="5642" width="12.140625" style="902" customWidth="1"/>
    <col min="5643" max="5643" width="10.28515625" style="902" bestFit="1" customWidth="1"/>
    <col min="5644" max="5888" width="9.140625" style="902"/>
    <col min="5889" max="5889" width="20" style="902" customWidth="1"/>
    <col min="5890" max="5890" width="12.7109375" style="902" bestFit="1" customWidth="1"/>
    <col min="5891" max="5891" width="15.140625" style="902" bestFit="1" customWidth="1"/>
    <col min="5892" max="5892" width="11.140625" style="902" bestFit="1" customWidth="1"/>
    <col min="5893" max="5893" width="11.7109375" style="902" customWidth="1"/>
    <col min="5894" max="5894" width="8.85546875" style="902" customWidth="1"/>
    <col min="5895" max="5895" width="15" style="902" bestFit="1" customWidth="1"/>
    <col min="5896" max="5896" width="12.7109375" style="902" customWidth="1"/>
    <col min="5897" max="5897" width="12.140625" style="902" bestFit="1" customWidth="1"/>
    <col min="5898" max="5898" width="12.140625" style="902" customWidth="1"/>
    <col min="5899" max="5899" width="10.28515625" style="902" bestFit="1" customWidth="1"/>
    <col min="5900" max="6144" width="9.140625" style="902"/>
    <col min="6145" max="6145" width="20" style="902" customWidth="1"/>
    <col min="6146" max="6146" width="12.7109375" style="902" bestFit="1" customWidth="1"/>
    <col min="6147" max="6147" width="15.140625" style="902" bestFit="1" customWidth="1"/>
    <col min="6148" max="6148" width="11.140625" style="902" bestFit="1" customWidth="1"/>
    <col min="6149" max="6149" width="11.7109375" style="902" customWidth="1"/>
    <col min="6150" max="6150" width="8.85546875" style="902" customWidth="1"/>
    <col min="6151" max="6151" width="15" style="902" bestFit="1" customWidth="1"/>
    <col min="6152" max="6152" width="12.7109375" style="902" customWidth="1"/>
    <col min="6153" max="6153" width="12.140625" style="902" bestFit="1" customWidth="1"/>
    <col min="6154" max="6154" width="12.140625" style="902" customWidth="1"/>
    <col min="6155" max="6155" width="10.28515625" style="902" bestFit="1" customWidth="1"/>
    <col min="6156" max="6400" width="9.140625" style="902"/>
    <col min="6401" max="6401" width="20" style="902" customWidth="1"/>
    <col min="6402" max="6402" width="12.7109375" style="902" bestFit="1" customWidth="1"/>
    <col min="6403" max="6403" width="15.140625" style="902" bestFit="1" customWidth="1"/>
    <col min="6404" max="6404" width="11.140625" style="902" bestFit="1" customWidth="1"/>
    <col min="6405" max="6405" width="11.7109375" style="902" customWidth="1"/>
    <col min="6406" max="6406" width="8.85546875" style="902" customWidth="1"/>
    <col min="6407" max="6407" width="15" style="902" bestFit="1" customWidth="1"/>
    <col min="6408" max="6408" width="12.7109375" style="902" customWidth="1"/>
    <col min="6409" max="6409" width="12.140625" style="902" bestFit="1" customWidth="1"/>
    <col min="6410" max="6410" width="12.140625" style="902" customWidth="1"/>
    <col min="6411" max="6411" width="10.28515625" style="902" bestFit="1" customWidth="1"/>
    <col min="6412" max="6656" width="9.140625" style="902"/>
    <col min="6657" max="6657" width="20" style="902" customWidth="1"/>
    <col min="6658" max="6658" width="12.7109375" style="902" bestFit="1" customWidth="1"/>
    <col min="6659" max="6659" width="15.140625" style="902" bestFit="1" customWidth="1"/>
    <col min="6660" max="6660" width="11.140625" style="902" bestFit="1" customWidth="1"/>
    <col min="6661" max="6661" width="11.7109375" style="902" customWidth="1"/>
    <col min="6662" max="6662" width="8.85546875" style="902" customWidth="1"/>
    <col min="6663" max="6663" width="15" style="902" bestFit="1" customWidth="1"/>
    <col min="6664" max="6664" width="12.7109375" style="902" customWidth="1"/>
    <col min="6665" max="6665" width="12.140625" style="902" bestFit="1" customWidth="1"/>
    <col min="6666" max="6666" width="12.140625" style="902" customWidth="1"/>
    <col min="6667" max="6667" width="10.28515625" style="902" bestFit="1" customWidth="1"/>
    <col min="6668" max="6912" width="9.140625" style="902"/>
    <col min="6913" max="6913" width="20" style="902" customWidth="1"/>
    <col min="6914" max="6914" width="12.7109375" style="902" bestFit="1" customWidth="1"/>
    <col min="6915" max="6915" width="15.140625" style="902" bestFit="1" customWidth="1"/>
    <col min="6916" max="6916" width="11.140625" style="902" bestFit="1" customWidth="1"/>
    <col min="6917" max="6917" width="11.7109375" style="902" customWidth="1"/>
    <col min="6918" max="6918" width="8.85546875" style="902" customWidth="1"/>
    <col min="6919" max="6919" width="15" style="902" bestFit="1" customWidth="1"/>
    <col min="6920" max="6920" width="12.7109375" style="902" customWidth="1"/>
    <col min="6921" max="6921" width="12.140625" style="902" bestFit="1" customWidth="1"/>
    <col min="6922" max="6922" width="12.140625" style="902" customWidth="1"/>
    <col min="6923" max="6923" width="10.28515625" style="902" bestFit="1" customWidth="1"/>
    <col min="6924" max="7168" width="9.140625" style="902"/>
    <col min="7169" max="7169" width="20" style="902" customWidth="1"/>
    <col min="7170" max="7170" width="12.7109375" style="902" bestFit="1" customWidth="1"/>
    <col min="7171" max="7171" width="15.140625" style="902" bestFit="1" customWidth="1"/>
    <col min="7172" max="7172" width="11.140625" style="902" bestFit="1" customWidth="1"/>
    <col min="7173" max="7173" width="11.7109375" style="902" customWidth="1"/>
    <col min="7174" max="7174" width="8.85546875" style="902" customWidth="1"/>
    <col min="7175" max="7175" width="15" style="902" bestFit="1" customWidth="1"/>
    <col min="7176" max="7176" width="12.7109375" style="902" customWidth="1"/>
    <col min="7177" max="7177" width="12.140625" style="902" bestFit="1" customWidth="1"/>
    <col min="7178" max="7178" width="12.140625" style="902" customWidth="1"/>
    <col min="7179" max="7179" width="10.28515625" style="902" bestFit="1" customWidth="1"/>
    <col min="7180" max="7424" width="9.140625" style="902"/>
    <col min="7425" max="7425" width="20" style="902" customWidth="1"/>
    <col min="7426" max="7426" width="12.7109375" style="902" bestFit="1" customWidth="1"/>
    <col min="7427" max="7427" width="15.140625" style="902" bestFit="1" customWidth="1"/>
    <col min="7428" max="7428" width="11.140625" style="902" bestFit="1" customWidth="1"/>
    <col min="7429" max="7429" width="11.7109375" style="902" customWidth="1"/>
    <col min="7430" max="7430" width="8.85546875" style="902" customWidth="1"/>
    <col min="7431" max="7431" width="15" style="902" bestFit="1" customWidth="1"/>
    <col min="7432" max="7432" width="12.7109375" style="902" customWidth="1"/>
    <col min="7433" max="7433" width="12.140625" style="902" bestFit="1" customWidth="1"/>
    <col min="7434" max="7434" width="12.140625" style="902" customWidth="1"/>
    <col min="7435" max="7435" width="10.28515625" style="902" bestFit="1" customWidth="1"/>
    <col min="7436" max="7680" width="9.140625" style="902"/>
    <col min="7681" max="7681" width="20" style="902" customWidth="1"/>
    <col min="7682" max="7682" width="12.7109375" style="902" bestFit="1" customWidth="1"/>
    <col min="7683" max="7683" width="15.140625" style="902" bestFit="1" customWidth="1"/>
    <col min="7684" max="7684" width="11.140625" style="902" bestFit="1" customWidth="1"/>
    <col min="7685" max="7685" width="11.7109375" style="902" customWidth="1"/>
    <col min="7686" max="7686" width="8.85546875" style="902" customWidth="1"/>
    <col min="7687" max="7687" width="15" style="902" bestFit="1" customWidth="1"/>
    <col min="7688" max="7688" width="12.7109375" style="902" customWidth="1"/>
    <col min="7689" max="7689" width="12.140625" style="902" bestFit="1" customWidth="1"/>
    <col min="7690" max="7690" width="12.140625" style="902" customWidth="1"/>
    <col min="7691" max="7691" width="10.28515625" style="902" bestFit="1" customWidth="1"/>
    <col min="7692" max="7936" width="9.140625" style="902"/>
    <col min="7937" max="7937" width="20" style="902" customWidth="1"/>
    <col min="7938" max="7938" width="12.7109375" style="902" bestFit="1" customWidth="1"/>
    <col min="7939" max="7939" width="15.140625" style="902" bestFit="1" customWidth="1"/>
    <col min="7940" max="7940" width="11.140625" style="902" bestFit="1" customWidth="1"/>
    <col min="7941" max="7941" width="11.7109375" style="902" customWidth="1"/>
    <col min="7942" max="7942" width="8.85546875" style="902" customWidth="1"/>
    <col min="7943" max="7943" width="15" style="902" bestFit="1" customWidth="1"/>
    <col min="7944" max="7944" width="12.7109375" style="902" customWidth="1"/>
    <col min="7945" max="7945" width="12.140625" style="902" bestFit="1" customWidth="1"/>
    <col min="7946" max="7946" width="12.140625" style="902" customWidth="1"/>
    <col min="7947" max="7947" width="10.28515625" style="902" bestFit="1" customWidth="1"/>
    <col min="7948" max="8192" width="9.140625" style="902"/>
    <col min="8193" max="8193" width="20" style="902" customWidth="1"/>
    <col min="8194" max="8194" width="12.7109375" style="902" bestFit="1" customWidth="1"/>
    <col min="8195" max="8195" width="15.140625" style="902" bestFit="1" customWidth="1"/>
    <col min="8196" max="8196" width="11.140625" style="902" bestFit="1" customWidth="1"/>
    <col min="8197" max="8197" width="11.7109375" style="902" customWidth="1"/>
    <col min="8198" max="8198" width="8.85546875" style="902" customWidth="1"/>
    <col min="8199" max="8199" width="15" style="902" bestFit="1" customWidth="1"/>
    <col min="8200" max="8200" width="12.7109375" style="902" customWidth="1"/>
    <col min="8201" max="8201" width="12.140625" style="902" bestFit="1" customWidth="1"/>
    <col min="8202" max="8202" width="12.140625" style="902" customWidth="1"/>
    <col min="8203" max="8203" width="10.28515625" style="902" bestFit="1" customWidth="1"/>
    <col min="8204" max="8448" width="9.140625" style="902"/>
    <col min="8449" max="8449" width="20" style="902" customWidth="1"/>
    <col min="8450" max="8450" width="12.7109375" style="902" bestFit="1" customWidth="1"/>
    <col min="8451" max="8451" width="15.140625" style="902" bestFit="1" customWidth="1"/>
    <col min="8452" max="8452" width="11.140625" style="902" bestFit="1" customWidth="1"/>
    <col min="8453" max="8453" width="11.7109375" style="902" customWidth="1"/>
    <col min="8454" max="8454" width="8.85546875" style="902" customWidth="1"/>
    <col min="8455" max="8455" width="15" style="902" bestFit="1" customWidth="1"/>
    <col min="8456" max="8456" width="12.7109375" style="902" customWidth="1"/>
    <col min="8457" max="8457" width="12.140625" style="902" bestFit="1" customWidth="1"/>
    <col min="8458" max="8458" width="12.140625" style="902" customWidth="1"/>
    <col min="8459" max="8459" width="10.28515625" style="902" bestFit="1" customWidth="1"/>
    <col min="8460" max="8704" width="9.140625" style="902"/>
    <col min="8705" max="8705" width="20" style="902" customWidth="1"/>
    <col min="8706" max="8706" width="12.7109375" style="902" bestFit="1" customWidth="1"/>
    <col min="8707" max="8707" width="15.140625" style="902" bestFit="1" customWidth="1"/>
    <col min="8708" max="8708" width="11.140625" style="902" bestFit="1" customWidth="1"/>
    <col min="8709" max="8709" width="11.7109375" style="902" customWidth="1"/>
    <col min="8710" max="8710" width="8.85546875" style="902" customWidth="1"/>
    <col min="8711" max="8711" width="15" style="902" bestFit="1" customWidth="1"/>
    <col min="8712" max="8712" width="12.7109375" style="902" customWidth="1"/>
    <col min="8713" max="8713" width="12.140625" style="902" bestFit="1" customWidth="1"/>
    <col min="8714" max="8714" width="12.140625" style="902" customWidth="1"/>
    <col min="8715" max="8715" width="10.28515625" style="902" bestFit="1" customWidth="1"/>
    <col min="8716" max="8960" width="9.140625" style="902"/>
    <col min="8961" max="8961" width="20" style="902" customWidth="1"/>
    <col min="8962" max="8962" width="12.7109375" style="902" bestFit="1" customWidth="1"/>
    <col min="8963" max="8963" width="15.140625" style="902" bestFit="1" customWidth="1"/>
    <col min="8964" max="8964" width="11.140625" style="902" bestFit="1" customWidth="1"/>
    <col min="8965" max="8965" width="11.7109375" style="902" customWidth="1"/>
    <col min="8966" max="8966" width="8.85546875" style="902" customWidth="1"/>
    <col min="8967" max="8967" width="15" style="902" bestFit="1" customWidth="1"/>
    <col min="8968" max="8968" width="12.7109375" style="902" customWidth="1"/>
    <col min="8969" max="8969" width="12.140625" style="902" bestFit="1" customWidth="1"/>
    <col min="8970" max="8970" width="12.140625" style="902" customWidth="1"/>
    <col min="8971" max="8971" width="10.28515625" style="902" bestFit="1" customWidth="1"/>
    <col min="8972" max="9216" width="9.140625" style="902"/>
    <col min="9217" max="9217" width="20" style="902" customWidth="1"/>
    <col min="9218" max="9218" width="12.7109375" style="902" bestFit="1" customWidth="1"/>
    <col min="9219" max="9219" width="15.140625" style="902" bestFit="1" customWidth="1"/>
    <col min="9220" max="9220" width="11.140625" style="902" bestFit="1" customWidth="1"/>
    <col min="9221" max="9221" width="11.7109375" style="902" customWidth="1"/>
    <col min="9222" max="9222" width="8.85546875" style="902" customWidth="1"/>
    <col min="9223" max="9223" width="15" style="902" bestFit="1" customWidth="1"/>
    <col min="9224" max="9224" width="12.7109375" style="902" customWidth="1"/>
    <col min="9225" max="9225" width="12.140625" style="902" bestFit="1" customWidth="1"/>
    <col min="9226" max="9226" width="12.140625" style="902" customWidth="1"/>
    <col min="9227" max="9227" width="10.28515625" style="902" bestFit="1" customWidth="1"/>
    <col min="9228" max="9472" width="9.140625" style="902"/>
    <col min="9473" max="9473" width="20" style="902" customWidth="1"/>
    <col min="9474" max="9474" width="12.7109375" style="902" bestFit="1" customWidth="1"/>
    <col min="9475" max="9475" width="15.140625" style="902" bestFit="1" customWidth="1"/>
    <col min="9476" max="9476" width="11.140625" style="902" bestFit="1" customWidth="1"/>
    <col min="9477" max="9477" width="11.7109375" style="902" customWidth="1"/>
    <col min="9478" max="9478" width="8.85546875" style="902" customWidth="1"/>
    <col min="9479" max="9479" width="15" style="902" bestFit="1" customWidth="1"/>
    <col min="9480" max="9480" width="12.7109375" style="902" customWidth="1"/>
    <col min="9481" max="9481" width="12.140625" style="902" bestFit="1" customWidth="1"/>
    <col min="9482" max="9482" width="12.140625" style="902" customWidth="1"/>
    <col min="9483" max="9483" width="10.28515625" style="902" bestFit="1" customWidth="1"/>
    <col min="9484" max="9728" width="9.140625" style="902"/>
    <col min="9729" max="9729" width="20" style="902" customWidth="1"/>
    <col min="9730" max="9730" width="12.7109375" style="902" bestFit="1" customWidth="1"/>
    <col min="9731" max="9731" width="15.140625" style="902" bestFit="1" customWidth="1"/>
    <col min="9732" max="9732" width="11.140625" style="902" bestFit="1" customWidth="1"/>
    <col min="9733" max="9733" width="11.7109375" style="902" customWidth="1"/>
    <col min="9734" max="9734" width="8.85546875" style="902" customWidth="1"/>
    <col min="9735" max="9735" width="15" style="902" bestFit="1" customWidth="1"/>
    <col min="9736" max="9736" width="12.7109375" style="902" customWidth="1"/>
    <col min="9737" max="9737" width="12.140625" style="902" bestFit="1" customWidth="1"/>
    <col min="9738" max="9738" width="12.140625" style="902" customWidth="1"/>
    <col min="9739" max="9739" width="10.28515625" style="902" bestFit="1" customWidth="1"/>
    <col min="9740" max="9984" width="9.140625" style="902"/>
    <col min="9985" max="9985" width="20" style="902" customWidth="1"/>
    <col min="9986" max="9986" width="12.7109375" style="902" bestFit="1" customWidth="1"/>
    <col min="9987" max="9987" width="15.140625" style="902" bestFit="1" customWidth="1"/>
    <col min="9988" max="9988" width="11.140625" style="902" bestFit="1" customWidth="1"/>
    <col min="9989" max="9989" width="11.7109375" style="902" customWidth="1"/>
    <col min="9990" max="9990" width="8.85546875" style="902" customWidth="1"/>
    <col min="9991" max="9991" width="15" style="902" bestFit="1" customWidth="1"/>
    <col min="9992" max="9992" width="12.7109375" style="902" customWidth="1"/>
    <col min="9993" max="9993" width="12.140625" style="902" bestFit="1" customWidth="1"/>
    <col min="9994" max="9994" width="12.140625" style="902" customWidth="1"/>
    <col min="9995" max="9995" width="10.28515625" style="902" bestFit="1" customWidth="1"/>
    <col min="9996" max="10240" width="9.140625" style="902"/>
    <col min="10241" max="10241" width="20" style="902" customWidth="1"/>
    <col min="10242" max="10242" width="12.7109375" style="902" bestFit="1" customWidth="1"/>
    <col min="10243" max="10243" width="15.140625" style="902" bestFit="1" customWidth="1"/>
    <col min="10244" max="10244" width="11.140625" style="902" bestFit="1" customWidth="1"/>
    <col min="10245" max="10245" width="11.7109375" style="902" customWidth="1"/>
    <col min="10246" max="10246" width="8.85546875" style="902" customWidth="1"/>
    <col min="10247" max="10247" width="15" style="902" bestFit="1" customWidth="1"/>
    <col min="10248" max="10248" width="12.7109375" style="902" customWidth="1"/>
    <col min="10249" max="10249" width="12.140625" style="902" bestFit="1" customWidth="1"/>
    <col min="10250" max="10250" width="12.140625" style="902" customWidth="1"/>
    <col min="10251" max="10251" width="10.28515625" style="902" bestFit="1" customWidth="1"/>
    <col min="10252" max="10496" width="9.140625" style="902"/>
    <col min="10497" max="10497" width="20" style="902" customWidth="1"/>
    <col min="10498" max="10498" width="12.7109375" style="902" bestFit="1" customWidth="1"/>
    <col min="10499" max="10499" width="15.140625" style="902" bestFit="1" customWidth="1"/>
    <col min="10500" max="10500" width="11.140625" style="902" bestFit="1" customWidth="1"/>
    <col min="10501" max="10501" width="11.7109375" style="902" customWidth="1"/>
    <col min="10502" max="10502" width="8.85546875" style="902" customWidth="1"/>
    <col min="10503" max="10503" width="15" style="902" bestFit="1" customWidth="1"/>
    <col min="10504" max="10504" width="12.7109375" style="902" customWidth="1"/>
    <col min="10505" max="10505" width="12.140625" style="902" bestFit="1" customWidth="1"/>
    <col min="10506" max="10506" width="12.140625" style="902" customWidth="1"/>
    <col min="10507" max="10507" width="10.28515625" style="902" bestFit="1" customWidth="1"/>
    <col min="10508" max="10752" width="9.140625" style="902"/>
    <col min="10753" max="10753" width="20" style="902" customWidth="1"/>
    <col min="10754" max="10754" width="12.7109375" style="902" bestFit="1" customWidth="1"/>
    <col min="10755" max="10755" width="15.140625" style="902" bestFit="1" customWidth="1"/>
    <col min="10756" max="10756" width="11.140625" style="902" bestFit="1" customWidth="1"/>
    <col min="10757" max="10757" width="11.7109375" style="902" customWidth="1"/>
    <col min="10758" max="10758" width="8.85546875" style="902" customWidth="1"/>
    <col min="10759" max="10759" width="15" style="902" bestFit="1" customWidth="1"/>
    <col min="10760" max="10760" width="12.7109375" style="902" customWidth="1"/>
    <col min="10761" max="10761" width="12.140625" style="902" bestFit="1" customWidth="1"/>
    <col min="10762" max="10762" width="12.140625" style="902" customWidth="1"/>
    <col min="10763" max="10763" width="10.28515625" style="902" bestFit="1" customWidth="1"/>
    <col min="10764" max="11008" width="9.140625" style="902"/>
    <col min="11009" max="11009" width="20" style="902" customWidth="1"/>
    <col min="11010" max="11010" width="12.7109375" style="902" bestFit="1" customWidth="1"/>
    <col min="11011" max="11011" width="15.140625" style="902" bestFit="1" customWidth="1"/>
    <col min="11012" max="11012" width="11.140625" style="902" bestFit="1" customWidth="1"/>
    <col min="11013" max="11013" width="11.7109375" style="902" customWidth="1"/>
    <col min="11014" max="11014" width="8.85546875" style="902" customWidth="1"/>
    <col min="11015" max="11015" width="15" style="902" bestFit="1" customWidth="1"/>
    <col min="11016" max="11016" width="12.7109375" style="902" customWidth="1"/>
    <col min="11017" max="11017" width="12.140625" style="902" bestFit="1" customWidth="1"/>
    <col min="11018" max="11018" width="12.140625" style="902" customWidth="1"/>
    <col min="11019" max="11019" width="10.28515625" style="902" bestFit="1" customWidth="1"/>
    <col min="11020" max="11264" width="9.140625" style="902"/>
    <col min="11265" max="11265" width="20" style="902" customWidth="1"/>
    <col min="11266" max="11266" width="12.7109375" style="902" bestFit="1" customWidth="1"/>
    <col min="11267" max="11267" width="15.140625" style="902" bestFit="1" customWidth="1"/>
    <col min="11268" max="11268" width="11.140625" style="902" bestFit="1" customWidth="1"/>
    <col min="11269" max="11269" width="11.7109375" style="902" customWidth="1"/>
    <col min="11270" max="11270" width="8.85546875" style="902" customWidth="1"/>
    <col min="11271" max="11271" width="15" style="902" bestFit="1" customWidth="1"/>
    <col min="11272" max="11272" width="12.7109375" style="902" customWidth="1"/>
    <col min="11273" max="11273" width="12.140625" style="902" bestFit="1" customWidth="1"/>
    <col min="11274" max="11274" width="12.140625" style="902" customWidth="1"/>
    <col min="11275" max="11275" width="10.28515625" style="902" bestFit="1" customWidth="1"/>
    <col min="11276" max="11520" width="9.140625" style="902"/>
    <col min="11521" max="11521" width="20" style="902" customWidth="1"/>
    <col min="11522" max="11522" width="12.7109375" style="902" bestFit="1" customWidth="1"/>
    <col min="11523" max="11523" width="15.140625" style="902" bestFit="1" customWidth="1"/>
    <col min="11524" max="11524" width="11.140625" style="902" bestFit="1" customWidth="1"/>
    <col min="11525" max="11525" width="11.7109375" style="902" customWidth="1"/>
    <col min="11526" max="11526" width="8.85546875" style="902" customWidth="1"/>
    <col min="11527" max="11527" width="15" style="902" bestFit="1" customWidth="1"/>
    <col min="11528" max="11528" width="12.7109375" style="902" customWidth="1"/>
    <col min="11529" max="11529" width="12.140625" style="902" bestFit="1" customWidth="1"/>
    <col min="11530" max="11530" width="12.140625" style="902" customWidth="1"/>
    <col min="11531" max="11531" width="10.28515625" style="902" bestFit="1" customWidth="1"/>
    <col min="11532" max="11776" width="9.140625" style="902"/>
    <col min="11777" max="11777" width="20" style="902" customWidth="1"/>
    <col min="11778" max="11778" width="12.7109375" style="902" bestFit="1" customWidth="1"/>
    <col min="11779" max="11779" width="15.140625" style="902" bestFit="1" customWidth="1"/>
    <col min="11780" max="11780" width="11.140625" style="902" bestFit="1" customWidth="1"/>
    <col min="11781" max="11781" width="11.7109375" style="902" customWidth="1"/>
    <col min="11782" max="11782" width="8.85546875" style="902" customWidth="1"/>
    <col min="11783" max="11783" width="15" style="902" bestFit="1" customWidth="1"/>
    <col min="11784" max="11784" width="12.7109375" style="902" customWidth="1"/>
    <col min="11785" max="11785" width="12.140625" style="902" bestFit="1" customWidth="1"/>
    <col min="11786" max="11786" width="12.140625" style="902" customWidth="1"/>
    <col min="11787" max="11787" width="10.28515625" style="902" bestFit="1" customWidth="1"/>
    <col min="11788" max="12032" width="9.140625" style="902"/>
    <col min="12033" max="12033" width="20" style="902" customWidth="1"/>
    <col min="12034" max="12034" width="12.7109375" style="902" bestFit="1" customWidth="1"/>
    <col min="12035" max="12035" width="15.140625" style="902" bestFit="1" customWidth="1"/>
    <col min="12036" max="12036" width="11.140625" style="902" bestFit="1" customWidth="1"/>
    <col min="12037" max="12037" width="11.7109375" style="902" customWidth="1"/>
    <col min="12038" max="12038" width="8.85546875" style="902" customWidth="1"/>
    <col min="12039" max="12039" width="15" style="902" bestFit="1" customWidth="1"/>
    <col min="12040" max="12040" width="12.7109375" style="902" customWidth="1"/>
    <col min="12041" max="12041" width="12.140625" style="902" bestFit="1" customWidth="1"/>
    <col min="12042" max="12042" width="12.140625" style="902" customWidth="1"/>
    <col min="12043" max="12043" width="10.28515625" style="902" bestFit="1" customWidth="1"/>
    <col min="12044" max="12288" width="9.140625" style="902"/>
    <col min="12289" max="12289" width="20" style="902" customWidth="1"/>
    <col min="12290" max="12290" width="12.7109375" style="902" bestFit="1" customWidth="1"/>
    <col min="12291" max="12291" width="15.140625" style="902" bestFit="1" customWidth="1"/>
    <col min="12292" max="12292" width="11.140625" style="902" bestFit="1" customWidth="1"/>
    <col min="12293" max="12293" width="11.7109375" style="902" customWidth="1"/>
    <col min="12294" max="12294" width="8.85546875" style="902" customWidth="1"/>
    <col min="12295" max="12295" width="15" style="902" bestFit="1" customWidth="1"/>
    <col min="12296" max="12296" width="12.7109375" style="902" customWidth="1"/>
    <col min="12297" max="12297" width="12.140625" style="902" bestFit="1" customWidth="1"/>
    <col min="12298" max="12298" width="12.140625" style="902" customWidth="1"/>
    <col min="12299" max="12299" width="10.28515625" style="902" bestFit="1" customWidth="1"/>
    <col min="12300" max="12544" width="9.140625" style="902"/>
    <col min="12545" max="12545" width="20" style="902" customWidth="1"/>
    <col min="12546" max="12546" width="12.7109375" style="902" bestFit="1" customWidth="1"/>
    <col min="12547" max="12547" width="15.140625" style="902" bestFit="1" customWidth="1"/>
    <col min="12548" max="12548" width="11.140625" style="902" bestFit="1" customWidth="1"/>
    <col min="12549" max="12549" width="11.7109375" style="902" customWidth="1"/>
    <col min="12550" max="12550" width="8.85546875" style="902" customWidth="1"/>
    <col min="12551" max="12551" width="15" style="902" bestFit="1" customWidth="1"/>
    <col min="12552" max="12552" width="12.7109375" style="902" customWidth="1"/>
    <col min="12553" max="12553" width="12.140625" style="902" bestFit="1" customWidth="1"/>
    <col min="12554" max="12554" width="12.140625" style="902" customWidth="1"/>
    <col min="12555" max="12555" width="10.28515625" style="902" bestFit="1" customWidth="1"/>
    <col min="12556" max="12800" width="9.140625" style="902"/>
    <col min="12801" max="12801" width="20" style="902" customWidth="1"/>
    <col min="12802" max="12802" width="12.7109375" style="902" bestFit="1" customWidth="1"/>
    <col min="12803" max="12803" width="15.140625" style="902" bestFit="1" customWidth="1"/>
    <col min="12804" max="12804" width="11.140625" style="902" bestFit="1" customWidth="1"/>
    <col min="12805" max="12805" width="11.7109375" style="902" customWidth="1"/>
    <col min="12806" max="12806" width="8.85546875" style="902" customWidth="1"/>
    <col min="12807" max="12807" width="15" style="902" bestFit="1" customWidth="1"/>
    <col min="12808" max="12808" width="12.7109375" style="902" customWidth="1"/>
    <col min="12809" max="12809" width="12.140625" style="902" bestFit="1" customWidth="1"/>
    <col min="12810" max="12810" width="12.140625" style="902" customWidth="1"/>
    <col min="12811" max="12811" width="10.28515625" style="902" bestFit="1" customWidth="1"/>
    <col min="12812" max="13056" width="9.140625" style="902"/>
    <col min="13057" max="13057" width="20" style="902" customWidth="1"/>
    <col min="13058" max="13058" width="12.7109375" style="902" bestFit="1" customWidth="1"/>
    <col min="13059" max="13059" width="15.140625" style="902" bestFit="1" customWidth="1"/>
    <col min="13060" max="13060" width="11.140625" style="902" bestFit="1" customWidth="1"/>
    <col min="13061" max="13061" width="11.7109375" style="902" customWidth="1"/>
    <col min="13062" max="13062" width="8.85546875" style="902" customWidth="1"/>
    <col min="13063" max="13063" width="15" style="902" bestFit="1" customWidth="1"/>
    <col min="13064" max="13064" width="12.7109375" style="902" customWidth="1"/>
    <col min="13065" max="13065" width="12.140625" style="902" bestFit="1" customWidth="1"/>
    <col min="13066" max="13066" width="12.140625" style="902" customWidth="1"/>
    <col min="13067" max="13067" width="10.28515625" style="902" bestFit="1" customWidth="1"/>
    <col min="13068" max="13312" width="9.140625" style="902"/>
    <col min="13313" max="13313" width="20" style="902" customWidth="1"/>
    <col min="13314" max="13314" width="12.7109375" style="902" bestFit="1" customWidth="1"/>
    <col min="13315" max="13315" width="15.140625" style="902" bestFit="1" customWidth="1"/>
    <col min="13316" max="13316" width="11.140625" style="902" bestFit="1" customWidth="1"/>
    <col min="13317" max="13317" width="11.7109375" style="902" customWidth="1"/>
    <col min="13318" max="13318" width="8.85546875" style="902" customWidth="1"/>
    <col min="13319" max="13319" width="15" style="902" bestFit="1" customWidth="1"/>
    <col min="13320" max="13320" width="12.7109375" style="902" customWidth="1"/>
    <col min="13321" max="13321" width="12.140625" style="902" bestFit="1" customWidth="1"/>
    <col min="13322" max="13322" width="12.140625" style="902" customWidth="1"/>
    <col min="13323" max="13323" width="10.28515625" style="902" bestFit="1" customWidth="1"/>
    <col min="13324" max="13568" width="9.140625" style="902"/>
    <col min="13569" max="13569" width="20" style="902" customWidth="1"/>
    <col min="13570" max="13570" width="12.7109375" style="902" bestFit="1" customWidth="1"/>
    <col min="13571" max="13571" width="15.140625" style="902" bestFit="1" customWidth="1"/>
    <col min="13572" max="13572" width="11.140625" style="902" bestFit="1" customWidth="1"/>
    <col min="13573" max="13573" width="11.7109375" style="902" customWidth="1"/>
    <col min="13574" max="13574" width="8.85546875" style="902" customWidth="1"/>
    <col min="13575" max="13575" width="15" style="902" bestFit="1" customWidth="1"/>
    <col min="13576" max="13576" width="12.7109375" style="902" customWidth="1"/>
    <col min="13577" max="13577" width="12.140625" style="902" bestFit="1" customWidth="1"/>
    <col min="13578" max="13578" width="12.140625" style="902" customWidth="1"/>
    <col min="13579" max="13579" width="10.28515625" style="902" bestFit="1" customWidth="1"/>
    <col min="13580" max="13824" width="9.140625" style="902"/>
    <col min="13825" max="13825" width="20" style="902" customWidth="1"/>
    <col min="13826" max="13826" width="12.7109375" style="902" bestFit="1" customWidth="1"/>
    <col min="13827" max="13827" width="15.140625" style="902" bestFit="1" customWidth="1"/>
    <col min="13828" max="13828" width="11.140625" style="902" bestFit="1" customWidth="1"/>
    <col min="13829" max="13829" width="11.7109375" style="902" customWidth="1"/>
    <col min="13830" max="13830" width="8.85546875" style="902" customWidth="1"/>
    <col min="13831" max="13831" width="15" style="902" bestFit="1" customWidth="1"/>
    <col min="13832" max="13832" width="12.7109375" style="902" customWidth="1"/>
    <col min="13833" max="13833" width="12.140625" style="902" bestFit="1" customWidth="1"/>
    <col min="13834" max="13834" width="12.140625" style="902" customWidth="1"/>
    <col min="13835" max="13835" width="10.28515625" style="902" bestFit="1" customWidth="1"/>
    <col min="13836" max="14080" width="9.140625" style="902"/>
    <col min="14081" max="14081" width="20" style="902" customWidth="1"/>
    <col min="14082" max="14082" width="12.7109375" style="902" bestFit="1" customWidth="1"/>
    <col min="14083" max="14083" width="15.140625" style="902" bestFit="1" customWidth="1"/>
    <col min="14084" max="14084" width="11.140625" style="902" bestFit="1" customWidth="1"/>
    <col min="14085" max="14085" width="11.7109375" style="902" customWidth="1"/>
    <col min="14086" max="14086" width="8.85546875" style="902" customWidth="1"/>
    <col min="14087" max="14087" width="15" style="902" bestFit="1" customWidth="1"/>
    <col min="14088" max="14088" width="12.7109375" style="902" customWidth="1"/>
    <col min="14089" max="14089" width="12.140625" style="902" bestFit="1" customWidth="1"/>
    <col min="14090" max="14090" width="12.140625" style="902" customWidth="1"/>
    <col min="14091" max="14091" width="10.28515625" style="902" bestFit="1" customWidth="1"/>
    <col min="14092" max="14336" width="9.140625" style="902"/>
    <col min="14337" max="14337" width="20" style="902" customWidth="1"/>
    <col min="14338" max="14338" width="12.7109375" style="902" bestFit="1" customWidth="1"/>
    <col min="14339" max="14339" width="15.140625" style="902" bestFit="1" customWidth="1"/>
    <col min="14340" max="14340" width="11.140625" style="902" bestFit="1" customWidth="1"/>
    <col min="14341" max="14341" width="11.7109375" style="902" customWidth="1"/>
    <col min="14342" max="14342" width="8.85546875" style="902" customWidth="1"/>
    <col min="14343" max="14343" width="15" style="902" bestFit="1" customWidth="1"/>
    <col min="14344" max="14344" width="12.7109375" style="902" customWidth="1"/>
    <col min="14345" max="14345" width="12.140625" style="902" bestFit="1" customWidth="1"/>
    <col min="14346" max="14346" width="12.140625" style="902" customWidth="1"/>
    <col min="14347" max="14347" width="10.28515625" style="902" bestFit="1" customWidth="1"/>
    <col min="14348" max="14592" width="9.140625" style="902"/>
    <col min="14593" max="14593" width="20" style="902" customWidth="1"/>
    <col min="14594" max="14594" width="12.7109375" style="902" bestFit="1" customWidth="1"/>
    <col min="14595" max="14595" width="15.140625" style="902" bestFit="1" customWidth="1"/>
    <col min="14596" max="14596" width="11.140625" style="902" bestFit="1" customWidth="1"/>
    <col min="14597" max="14597" width="11.7109375" style="902" customWidth="1"/>
    <col min="14598" max="14598" width="8.85546875" style="902" customWidth="1"/>
    <col min="14599" max="14599" width="15" style="902" bestFit="1" customWidth="1"/>
    <col min="14600" max="14600" width="12.7109375" style="902" customWidth="1"/>
    <col min="14601" max="14601" width="12.140625" style="902" bestFit="1" customWidth="1"/>
    <col min="14602" max="14602" width="12.140625" style="902" customWidth="1"/>
    <col min="14603" max="14603" width="10.28515625" style="902" bestFit="1" customWidth="1"/>
    <col min="14604" max="14848" width="9.140625" style="902"/>
    <col min="14849" max="14849" width="20" style="902" customWidth="1"/>
    <col min="14850" max="14850" width="12.7109375" style="902" bestFit="1" customWidth="1"/>
    <col min="14851" max="14851" width="15.140625" style="902" bestFit="1" customWidth="1"/>
    <col min="14852" max="14852" width="11.140625" style="902" bestFit="1" customWidth="1"/>
    <col min="14853" max="14853" width="11.7109375" style="902" customWidth="1"/>
    <col min="14854" max="14854" width="8.85546875" style="902" customWidth="1"/>
    <col min="14855" max="14855" width="15" style="902" bestFit="1" customWidth="1"/>
    <col min="14856" max="14856" width="12.7109375" style="902" customWidth="1"/>
    <col min="14857" max="14857" width="12.140625" style="902" bestFit="1" customWidth="1"/>
    <col min="14858" max="14858" width="12.140625" style="902" customWidth="1"/>
    <col min="14859" max="14859" width="10.28515625" style="902" bestFit="1" customWidth="1"/>
    <col min="14860" max="15104" width="9.140625" style="902"/>
    <col min="15105" max="15105" width="20" style="902" customWidth="1"/>
    <col min="15106" max="15106" width="12.7109375" style="902" bestFit="1" customWidth="1"/>
    <col min="15107" max="15107" width="15.140625" style="902" bestFit="1" customWidth="1"/>
    <col min="15108" max="15108" width="11.140625" style="902" bestFit="1" customWidth="1"/>
    <col min="15109" max="15109" width="11.7109375" style="902" customWidth="1"/>
    <col min="15110" max="15110" width="8.85546875" style="902" customWidth="1"/>
    <col min="15111" max="15111" width="15" style="902" bestFit="1" customWidth="1"/>
    <col min="15112" max="15112" width="12.7109375" style="902" customWidth="1"/>
    <col min="15113" max="15113" width="12.140625" style="902" bestFit="1" customWidth="1"/>
    <col min="15114" max="15114" width="12.140625" style="902" customWidth="1"/>
    <col min="15115" max="15115" width="10.28515625" style="902" bestFit="1" customWidth="1"/>
    <col min="15116" max="15360" width="9.140625" style="902"/>
    <col min="15361" max="15361" width="20" style="902" customWidth="1"/>
    <col min="15362" max="15362" width="12.7109375" style="902" bestFit="1" customWidth="1"/>
    <col min="15363" max="15363" width="15.140625" style="902" bestFit="1" customWidth="1"/>
    <col min="15364" max="15364" width="11.140625" style="902" bestFit="1" customWidth="1"/>
    <col min="15365" max="15365" width="11.7109375" style="902" customWidth="1"/>
    <col min="15366" max="15366" width="8.85546875" style="902" customWidth="1"/>
    <col min="15367" max="15367" width="15" style="902" bestFit="1" customWidth="1"/>
    <col min="15368" max="15368" width="12.7109375" style="902" customWidth="1"/>
    <col min="15369" max="15369" width="12.140625" style="902" bestFit="1" customWidth="1"/>
    <col min="15370" max="15370" width="12.140625" style="902" customWidth="1"/>
    <col min="15371" max="15371" width="10.28515625" style="902" bestFit="1" customWidth="1"/>
    <col min="15372" max="15616" width="9.140625" style="902"/>
    <col min="15617" max="15617" width="20" style="902" customWidth="1"/>
    <col min="15618" max="15618" width="12.7109375" style="902" bestFit="1" customWidth="1"/>
    <col min="15619" max="15619" width="15.140625" style="902" bestFit="1" customWidth="1"/>
    <col min="15620" max="15620" width="11.140625" style="902" bestFit="1" customWidth="1"/>
    <col min="15621" max="15621" width="11.7109375" style="902" customWidth="1"/>
    <col min="15622" max="15622" width="8.85546875" style="902" customWidth="1"/>
    <col min="15623" max="15623" width="15" style="902" bestFit="1" customWidth="1"/>
    <col min="15624" max="15624" width="12.7109375" style="902" customWidth="1"/>
    <col min="15625" max="15625" width="12.140625" style="902" bestFit="1" customWidth="1"/>
    <col min="15626" max="15626" width="12.140625" style="902" customWidth="1"/>
    <col min="15627" max="15627" width="10.28515625" style="902" bestFit="1" customWidth="1"/>
    <col min="15628" max="15872" width="9.140625" style="902"/>
    <col min="15873" max="15873" width="20" style="902" customWidth="1"/>
    <col min="15874" max="15874" width="12.7109375" style="902" bestFit="1" customWidth="1"/>
    <col min="15875" max="15875" width="15.140625" style="902" bestFit="1" customWidth="1"/>
    <col min="15876" max="15876" width="11.140625" style="902" bestFit="1" customWidth="1"/>
    <col min="15877" max="15877" width="11.7109375" style="902" customWidth="1"/>
    <col min="15878" max="15878" width="8.85546875" style="902" customWidth="1"/>
    <col min="15879" max="15879" width="15" style="902" bestFit="1" customWidth="1"/>
    <col min="15880" max="15880" width="12.7109375" style="902" customWidth="1"/>
    <col min="15881" max="15881" width="12.140625" style="902" bestFit="1" customWidth="1"/>
    <col min="15882" max="15882" width="12.140625" style="902" customWidth="1"/>
    <col min="15883" max="15883" width="10.28515625" style="902" bestFit="1" customWidth="1"/>
    <col min="15884" max="16128" width="9.140625" style="902"/>
    <col min="16129" max="16129" width="20" style="902" customWidth="1"/>
    <col min="16130" max="16130" width="12.7109375" style="902" bestFit="1" customWidth="1"/>
    <col min="16131" max="16131" width="15.140625" style="902" bestFit="1" customWidth="1"/>
    <col min="16132" max="16132" width="11.140625" style="902" bestFit="1" customWidth="1"/>
    <col min="16133" max="16133" width="11.7109375" style="902" customWidth="1"/>
    <col min="16134" max="16134" width="8.85546875" style="902" customWidth="1"/>
    <col min="16135" max="16135" width="15" style="902" bestFit="1" customWidth="1"/>
    <col min="16136" max="16136" width="12.7109375" style="902" customWidth="1"/>
    <col min="16137" max="16137" width="12.140625" style="902" bestFit="1" customWidth="1"/>
    <col min="16138" max="16138" width="12.140625" style="902" customWidth="1"/>
    <col min="16139" max="16139" width="10.28515625" style="902" bestFit="1" customWidth="1"/>
    <col min="16140" max="16384" width="9.140625" style="902"/>
  </cols>
  <sheetData>
    <row r="1" spans="1:11">
      <c r="A1" s="1768" t="s">
        <v>581</v>
      </c>
      <c r="B1" s="1768"/>
      <c r="C1" s="1768"/>
      <c r="D1" s="1768"/>
      <c r="E1" s="1768"/>
      <c r="F1" s="1768"/>
      <c r="G1" s="1768"/>
      <c r="H1" s="1768"/>
      <c r="I1" s="1768"/>
      <c r="J1" s="1768"/>
    </row>
    <row r="2" spans="1:11" ht="15.75">
      <c r="A2" s="1769" t="s">
        <v>106</v>
      </c>
      <c r="B2" s="1769"/>
      <c r="C2" s="1769"/>
      <c r="D2" s="1769"/>
      <c r="E2" s="1769"/>
      <c r="F2" s="1769"/>
      <c r="G2" s="1769"/>
      <c r="H2" s="1769"/>
      <c r="I2" s="1769"/>
      <c r="J2" s="1769"/>
    </row>
    <row r="3" spans="1:11" ht="13.5" thickBot="1">
      <c r="A3" s="903"/>
      <c r="I3" s="904" t="s">
        <v>43</v>
      </c>
      <c r="J3" s="904"/>
    </row>
    <row r="4" spans="1:11" ht="16.5" customHeight="1" thickTop="1" thickBot="1">
      <c r="A4" s="905"/>
      <c r="B4" s="1770" t="s">
        <v>989</v>
      </c>
      <c r="C4" s="1770"/>
      <c r="D4" s="1770"/>
      <c r="E4" s="1770"/>
      <c r="F4" s="1770"/>
      <c r="G4" s="1770"/>
      <c r="H4" s="1771" t="s">
        <v>990</v>
      </c>
      <c r="I4" s="1772"/>
    </row>
    <row r="5" spans="1:11" ht="13.5" thickTop="1">
      <c r="A5" s="1773" t="s">
        <v>187</v>
      </c>
      <c r="B5" s="1775" t="s">
        <v>5</v>
      </c>
      <c r="C5" s="1776"/>
      <c r="D5" s="1775" t="s">
        <v>6</v>
      </c>
      <c r="E5" s="1777"/>
      <c r="F5" s="1778" t="s">
        <v>121</v>
      </c>
      <c r="G5" s="1777"/>
      <c r="H5" s="1779" t="s">
        <v>121</v>
      </c>
      <c r="I5" s="1780"/>
    </row>
    <row r="6" spans="1:11" ht="25.5" customHeight="1">
      <c r="A6" s="1774"/>
      <c r="B6" s="906" t="s">
        <v>3</v>
      </c>
      <c r="C6" s="907" t="s">
        <v>991</v>
      </c>
      <c r="D6" s="908" t="s">
        <v>3</v>
      </c>
      <c r="E6" s="909" t="s">
        <v>991</v>
      </c>
      <c r="F6" s="910" t="s">
        <v>3</v>
      </c>
      <c r="G6" s="909" t="s">
        <v>991</v>
      </c>
      <c r="H6" s="911" t="s">
        <v>3</v>
      </c>
      <c r="I6" s="1465" t="s">
        <v>991</v>
      </c>
    </row>
    <row r="7" spans="1:11">
      <c r="A7" s="913" t="s">
        <v>189</v>
      </c>
      <c r="B7" s="914">
        <v>0</v>
      </c>
      <c r="C7" s="915">
        <v>0</v>
      </c>
      <c r="D7" s="916">
        <v>5900</v>
      </c>
      <c r="E7" s="917">
        <v>1.06</v>
      </c>
      <c r="F7" s="918">
        <v>0</v>
      </c>
      <c r="G7" s="917">
        <v>0</v>
      </c>
      <c r="H7" s="919">
        <v>0</v>
      </c>
      <c r="I7" s="1466">
        <v>0</v>
      </c>
    </row>
    <row r="8" spans="1:11">
      <c r="A8" s="913" t="s">
        <v>190</v>
      </c>
      <c r="B8" s="914">
        <v>0</v>
      </c>
      <c r="C8" s="915">
        <v>0</v>
      </c>
      <c r="D8" s="916">
        <v>3200</v>
      </c>
      <c r="E8" s="917">
        <v>2.88</v>
      </c>
      <c r="F8" s="918">
        <v>0</v>
      </c>
      <c r="G8" s="917">
        <v>0</v>
      </c>
      <c r="H8" s="919">
        <v>0</v>
      </c>
      <c r="I8" s="1466">
        <v>0</v>
      </c>
      <c r="J8" s="921"/>
    </row>
    <row r="9" spans="1:11">
      <c r="A9" s="913" t="s">
        <v>191</v>
      </c>
      <c r="B9" s="914">
        <v>0</v>
      </c>
      <c r="C9" s="915">
        <v>0</v>
      </c>
      <c r="D9" s="916">
        <v>0</v>
      </c>
      <c r="E9" s="917">
        <v>0</v>
      </c>
      <c r="F9" s="917">
        <v>0</v>
      </c>
      <c r="G9" s="922">
        <v>0</v>
      </c>
      <c r="H9" s="919">
        <v>0</v>
      </c>
      <c r="I9" s="1466">
        <v>0</v>
      </c>
      <c r="J9" s="921"/>
    </row>
    <row r="10" spans="1:11">
      <c r="A10" s="913" t="s">
        <v>192</v>
      </c>
      <c r="B10" s="914">
        <v>0</v>
      </c>
      <c r="C10" s="915">
        <v>0</v>
      </c>
      <c r="D10" s="915">
        <v>0</v>
      </c>
      <c r="E10" s="917">
        <v>0</v>
      </c>
      <c r="F10" s="917">
        <v>0</v>
      </c>
      <c r="G10" s="922">
        <v>0</v>
      </c>
      <c r="H10" s="919">
        <v>0</v>
      </c>
      <c r="I10" s="1466">
        <v>0</v>
      </c>
      <c r="J10" s="921"/>
    </row>
    <row r="11" spans="1:11">
      <c r="A11" s="913" t="s">
        <v>193</v>
      </c>
      <c r="B11" s="923">
        <v>0</v>
      </c>
      <c r="C11" s="915">
        <v>0</v>
      </c>
      <c r="D11" s="917">
        <v>0</v>
      </c>
      <c r="E11" s="917">
        <v>0</v>
      </c>
      <c r="F11" s="917">
        <v>0</v>
      </c>
      <c r="G11" s="922">
        <v>0</v>
      </c>
      <c r="H11" s="924">
        <v>0</v>
      </c>
      <c r="I11" s="1466">
        <v>0</v>
      </c>
      <c r="J11" s="921"/>
    </row>
    <row r="12" spans="1:11">
      <c r="A12" s="913" t="s">
        <v>194</v>
      </c>
      <c r="B12" s="923">
        <v>0</v>
      </c>
      <c r="C12" s="915">
        <v>0</v>
      </c>
      <c r="D12" s="917">
        <v>0</v>
      </c>
      <c r="E12" s="917">
        <v>0</v>
      </c>
      <c r="F12" s="917">
        <v>0</v>
      </c>
      <c r="G12" s="922">
        <v>0</v>
      </c>
      <c r="H12" s="919">
        <v>0</v>
      </c>
      <c r="I12" s="1467">
        <v>0</v>
      </c>
      <c r="J12" s="921"/>
    </row>
    <row r="13" spans="1:11">
      <c r="A13" s="913" t="s">
        <v>195</v>
      </c>
      <c r="B13" s="923">
        <v>0</v>
      </c>
      <c r="C13" s="915">
        <v>0</v>
      </c>
      <c r="D13" s="917">
        <v>0</v>
      </c>
      <c r="E13" s="917">
        <v>0</v>
      </c>
      <c r="F13" s="917">
        <v>0</v>
      </c>
      <c r="G13" s="922">
        <v>0</v>
      </c>
      <c r="H13" s="919">
        <v>9167.5</v>
      </c>
      <c r="I13" s="1467">
        <v>3.84</v>
      </c>
      <c r="J13" s="921"/>
    </row>
    <row r="14" spans="1:11">
      <c r="A14" s="913" t="s">
        <v>196</v>
      </c>
      <c r="B14" s="923">
        <v>0</v>
      </c>
      <c r="C14" s="915">
        <v>0</v>
      </c>
      <c r="D14" s="917">
        <v>0</v>
      </c>
      <c r="E14" s="917">
        <v>0</v>
      </c>
      <c r="F14" s="917">
        <v>0</v>
      </c>
      <c r="G14" s="922">
        <v>0</v>
      </c>
      <c r="H14" s="919">
        <v>18620.330000000002</v>
      </c>
      <c r="I14" s="1467">
        <v>0.75139999999999996</v>
      </c>
      <c r="J14" s="921"/>
      <c r="K14" s="926"/>
    </row>
    <row r="15" spans="1:11">
      <c r="A15" s="913" t="s">
        <v>197</v>
      </c>
      <c r="B15" s="923">
        <v>0</v>
      </c>
      <c r="C15" s="915">
        <v>0</v>
      </c>
      <c r="D15" s="917">
        <v>0</v>
      </c>
      <c r="E15" s="917">
        <v>0</v>
      </c>
      <c r="F15" s="917">
        <v>0</v>
      </c>
      <c r="G15" s="922">
        <v>0</v>
      </c>
      <c r="H15" s="919">
        <v>0</v>
      </c>
      <c r="I15" s="1467">
        <v>0</v>
      </c>
      <c r="J15" s="921"/>
      <c r="K15" s="926"/>
    </row>
    <row r="16" spans="1:11">
      <c r="A16" s="913" t="s">
        <v>198</v>
      </c>
      <c r="B16" s="914">
        <v>6000</v>
      </c>
      <c r="C16" s="915">
        <v>0.78539999999999999</v>
      </c>
      <c r="D16" s="916">
        <v>0</v>
      </c>
      <c r="E16" s="917">
        <v>0</v>
      </c>
      <c r="F16" s="917"/>
      <c r="G16" s="922"/>
      <c r="H16" s="919">
        <v>0</v>
      </c>
      <c r="I16" s="1467">
        <v>0</v>
      </c>
      <c r="J16" s="927"/>
      <c r="K16" s="926"/>
    </row>
    <row r="17" spans="1:10">
      <c r="A17" s="913" t="s">
        <v>199</v>
      </c>
      <c r="B17" s="914">
        <v>0</v>
      </c>
      <c r="C17" s="915">
        <v>0</v>
      </c>
      <c r="D17" s="916">
        <v>0</v>
      </c>
      <c r="E17" s="917">
        <v>0</v>
      </c>
      <c r="F17" s="917"/>
      <c r="G17" s="922"/>
      <c r="H17" s="919"/>
      <c r="I17" s="1467"/>
      <c r="J17" s="921"/>
    </row>
    <row r="18" spans="1:10">
      <c r="A18" s="928" t="s">
        <v>200</v>
      </c>
      <c r="B18" s="914">
        <v>0</v>
      </c>
      <c r="C18" s="915">
        <v>0</v>
      </c>
      <c r="D18" s="929"/>
      <c r="E18" s="930"/>
      <c r="F18" s="914"/>
      <c r="G18" s="917"/>
      <c r="H18" s="931"/>
      <c r="I18" s="1468"/>
      <c r="J18" s="927"/>
    </row>
    <row r="19" spans="1:10" ht="13.5" thickBot="1">
      <c r="A19" s="932" t="s">
        <v>408</v>
      </c>
      <c r="B19" s="933">
        <f>SUM(B7:B18)</f>
        <v>6000</v>
      </c>
      <c r="C19" s="934">
        <v>0.78539999999999999</v>
      </c>
      <c r="D19" s="935">
        <f>SUM(D7:D18)</f>
        <v>9100</v>
      </c>
      <c r="E19" s="936">
        <v>1.7</v>
      </c>
      <c r="F19" s="933">
        <f>SUM(F7:F18)</f>
        <v>0</v>
      </c>
      <c r="G19" s="937" t="s">
        <v>25</v>
      </c>
      <c r="H19" s="938">
        <f>SUM(H7:H18)</f>
        <v>27787.83</v>
      </c>
      <c r="I19" s="1469" t="s">
        <v>25</v>
      </c>
      <c r="J19" s="939"/>
    </row>
    <row r="20" spans="1:10" ht="15.75" customHeight="1" thickTop="1">
      <c r="A20" s="940"/>
      <c r="B20" s="1781" t="s">
        <v>992</v>
      </c>
      <c r="C20" s="1782"/>
      <c r="D20" s="1782"/>
      <c r="E20" s="1782"/>
      <c r="F20" s="1782"/>
      <c r="G20" s="1783"/>
      <c r="H20" s="1784" t="s">
        <v>993</v>
      </c>
      <c r="I20" s="1785"/>
    </row>
    <row r="21" spans="1:10">
      <c r="A21" s="1786" t="s">
        <v>187</v>
      </c>
      <c r="B21" s="1787" t="s">
        <v>5</v>
      </c>
      <c r="C21" s="1788"/>
      <c r="D21" s="1789" t="s">
        <v>6</v>
      </c>
      <c r="E21" s="1789"/>
      <c r="F21" s="1784" t="s">
        <v>121</v>
      </c>
      <c r="G21" s="1785"/>
      <c r="H21" s="1784" t="s">
        <v>121</v>
      </c>
      <c r="I21" s="1785"/>
    </row>
    <row r="22" spans="1:10" ht="26.25" thickBot="1">
      <c r="A22" s="1774"/>
      <c r="B22" s="906" t="s">
        <v>3</v>
      </c>
      <c r="C22" s="910" t="s">
        <v>991</v>
      </c>
      <c r="D22" s="906" t="s">
        <v>3</v>
      </c>
      <c r="E22" s="910" t="s">
        <v>991</v>
      </c>
      <c r="F22" s="910" t="s">
        <v>3</v>
      </c>
      <c r="G22" s="912" t="s">
        <v>991</v>
      </c>
      <c r="H22" s="941" t="s">
        <v>3</v>
      </c>
      <c r="I22" s="942" t="s">
        <v>991</v>
      </c>
    </row>
    <row r="23" spans="1:10" ht="13.5" thickTop="1">
      <c r="A23" s="913" t="s">
        <v>189</v>
      </c>
      <c r="B23" s="943">
        <v>99500</v>
      </c>
      <c r="C23" s="944">
        <v>8.9999999999999998E-4</v>
      </c>
      <c r="D23" s="945">
        <v>13000</v>
      </c>
      <c r="E23" s="946">
        <v>0.72</v>
      </c>
      <c r="F23" s="947">
        <v>27450</v>
      </c>
      <c r="G23" s="948">
        <v>0.43290000000000001</v>
      </c>
      <c r="H23" s="1475">
        <v>0</v>
      </c>
      <c r="I23" s="1470">
        <v>0</v>
      </c>
    </row>
    <row r="24" spans="1:10">
      <c r="A24" s="913" t="s">
        <v>190</v>
      </c>
      <c r="B24" s="949">
        <v>68500</v>
      </c>
      <c r="C24" s="944">
        <v>5.1299999999999998E-2</v>
      </c>
      <c r="D24" s="945">
        <v>8300</v>
      </c>
      <c r="E24" s="946">
        <v>1.3</v>
      </c>
      <c r="F24" s="947">
        <v>26100</v>
      </c>
      <c r="G24" s="950">
        <v>2.488</v>
      </c>
      <c r="H24" s="919">
        <v>0</v>
      </c>
      <c r="I24" s="1467">
        <v>0</v>
      </c>
    </row>
    <row r="25" spans="1:10">
      <c r="A25" s="913" t="s">
        <v>191</v>
      </c>
      <c r="B25" s="949">
        <v>19000</v>
      </c>
      <c r="C25" s="944">
        <v>0.11070000000000001</v>
      </c>
      <c r="D25" s="945">
        <v>35000</v>
      </c>
      <c r="E25" s="946">
        <v>0.22</v>
      </c>
      <c r="F25" s="947">
        <v>5200</v>
      </c>
      <c r="G25" s="950">
        <v>2.4540538461538461</v>
      </c>
      <c r="H25" s="1476">
        <v>10000</v>
      </c>
      <c r="I25" s="1471">
        <v>3.0621499999999999</v>
      </c>
    </row>
    <row r="26" spans="1:10">
      <c r="A26" s="913" t="s">
        <v>192</v>
      </c>
      <c r="B26" s="949">
        <v>11000</v>
      </c>
      <c r="C26" s="944">
        <v>2.92E-2</v>
      </c>
      <c r="D26" s="945">
        <v>20000</v>
      </c>
      <c r="E26" s="946">
        <v>0.21</v>
      </c>
      <c r="F26" s="947">
        <v>2000</v>
      </c>
      <c r="G26" s="950">
        <v>2.4081000000000001</v>
      </c>
      <c r="H26" s="919">
        <v>0</v>
      </c>
      <c r="I26" s="1467">
        <v>0</v>
      </c>
    </row>
    <row r="27" spans="1:10">
      <c r="A27" s="913" t="s">
        <v>193</v>
      </c>
      <c r="B27" s="949">
        <v>22500</v>
      </c>
      <c r="C27" s="944">
        <v>5.2999999999999999E-2</v>
      </c>
      <c r="D27" s="945">
        <v>9000</v>
      </c>
      <c r="E27" s="946">
        <v>0.12690000000000001</v>
      </c>
      <c r="F27" s="947">
        <v>2000</v>
      </c>
      <c r="G27" s="950">
        <v>2.2056</v>
      </c>
      <c r="H27" s="919">
        <v>0</v>
      </c>
      <c r="I27" s="1467">
        <v>0</v>
      </c>
    </row>
    <row r="28" spans="1:10">
      <c r="A28" s="913" t="s">
        <v>194</v>
      </c>
      <c r="B28" s="949">
        <v>40000</v>
      </c>
      <c r="C28" s="944">
        <v>1.14E-2</v>
      </c>
      <c r="D28" s="945">
        <v>12050</v>
      </c>
      <c r="E28" s="946">
        <v>4.48E-2</v>
      </c>
      <c r="F28" s="947">
        <v>1500</v>
      </c>
      <c r="G28" s="950">
        <v>1.2713000000000001</v>
      </c>
      <c r="H28" s="919">
        <v>0</v>
      </c>
      <c r="I28" s="1467">
        <v>0</v>
      </c>
    </row>
    <row r="29" spans="1:10">
      <c r="A29" s="913" t="s">
        <v>195</v>
      </c>
      <c r="B29" s="949">
        <v>9750</v>
      </c>
      <c r="C29" s="944">
        <v>0.1726</v>
      </c>
      <c r="D29" s="945">
        <v>40000</v>
      </c>
      <c r="E29" s="946">
        <v>0.1103</v>
      </c>
      <c r="F29" s="947">
        <v>0</v>
      </c>
      <c r="G29" s="950">
        <v>0</v>
      </c>
      <c r="H29" s="1476">
        <v>17810</v>
      </c>
      <c r="I29" s="1472">
        <v>5.6848000000000001</v>
      </c>
    </row>
    <row r="30" spans="1:10">
      <c r="A30" s="913" t="s">
        <v>196</v>
      </c>
      <c r="B30" s="949">
        <v>850</v>
      </c>
      <c r="C30" s="944">
        <v>0.39829999999999999</v>
      </c>
      <c r="D30" s="945">
        <v>25420</v>
      </c>
      <c r="E30" s="946">
        <v>0.16569999999999999</v>
      </c>
      <c r="F30" s="947">
        <v>0</v>
      </c>
      <c r="G30" s="950">
        <v>0</v>
      </c>
      <c r="H30" s="1477">
        <v>0</v>
      </c>
      <c r="I30" s="1473">
        <v>0</v>
      </c>
    </row>
    <row r="31" spans="1:10">
      <c r="A31" s="913" t="s">
        <v>197</v>
      </c>
      <c r="B31" s="949">
        <v>2700</v>
      </c>
      <c r="C31" s="944">
        <v>4.24E-2</v>
      </c>
      <c r="D31" s="945">
        <v>2270</v>
      </c>
      <c r="E31" s="946">
        <v>1.08</v>
      </c>
      <c r="F31" s="947">
        <v>0</v>
      </c>
      <c r="G31" s="950">
        <v>0</v>
      </c>
      <c r="H31" s="1477">
        <v>0</v>
      </c>
      <c r="I31" s="1473">
        <v>0</v>
      </c>
    </row>
    <row r="32" spans="1:10">
      <c r="A32" s="913" t="s">
        <v>198</v>
      </c>
      <c r="B32" s="949">
        <v>6000</v>
      </c>
      <c r="C32" s="944">
        <v>0.31919999999999998</v>
      </c>
      <c r="D32" s="945">
        <v>5910</v>
      </c>
      <c r="E32" s="946">
        <v>0.41460000000000002</v>
      </c>
      <c r="F32" s="947">
        <v>0</v>
      </c>
      <c r="G32" s="950">
        <v>0</v>
      </c>
      <c r="H32" s="1477">
        <v>0</v>
      </c>
      <c r="I32" s="1473">
        <v>0</v>
      </c>
    </row>
    <row r="33" spans="1:11">
      <c r="A33" s="913" t="s">
        <v>199</v>
      </c>
      <c r="B33" s="949">
        <v>11000</v>
      </c>
      <c r="C33" s="944">
        <v>0.2581</v>
      </c>
      <c r="D33" s="945">
        <v>40000</v>
      </c>
      <c r="E33" s="946">
        <v>7.0000000000000007E-2</v>
      </c>
      <c r="F33" s="951"/>
      <c r="G33" s="950"/>
      <c r="H33" s="1476"/>
      <c r="I33" s="1474"/>
    </row>
    <row r="34" spans="1:11">
      <c r="A34" s="928" t="s">
        <v>200</v>
      </c>
      <c r="B34" s="952">
        <v>25000</v>
      </c>
      <c r="C34" s="953">
        <v>0.02</v>
      </c>
      <c r="D34" s="954">
        <v>25000</v>
      </c>
      <c r="E34" s="1491">
        <v>0</v>
      </c>
      <c r="F34" s="955"/>
      <c r="G34" s="956"/>
      <c r="H34" s="1478"/>
      <c r="I34" s="1474"/>
    </row>
    <row r="35" spans="1:11" ht="13.5" thickBot="1">
      <c r="A35" s="957" t="s">
        <v>408</v>
      </c>
      <c r="B35" s="958">
        <f>SUM(B23:B34)</f>
        <v>315800</v>
      </c>
      <c r="C35" s="959">
        <v>0.05</v>
      </c>
      <c r="D35" s="960">
        <f>SUM(D23:D34)</f>
        <v>235950</v>
      </c>
      <c r="E35" s="1492">
        <v>0.21</v>
      </c>
      <c r="F35" s="961">
        <f>SUM(F23:F34)</f>
        <v>64250</v>
      </c>
      <c r="G35" s="962"/>
      <c r="H35" s="963">
        <f>SUM(H23:H34)</f>
        <v>27810</v>
      </c>
      <c r="I35" s="964"/>
      <c r="K35" s="1034">
        <f>J35/F35</f>
        <v>0</v>
      </c>
    </row>
    <row r="36" spans="1:11" ht="15.75" customHeight="1" thickTop="1" thickBot="1">
      <c r="A36" s="1790" t="s">
        <v>187</v>
      </c>
      <c r="B36" s="1792" t="s">
        <v>994</v>
      </c>
      <c r="C36" s="1793"/>
      <c r="D36" s="1793"/>
      <c r="E36" s="1793"/>
      <c r="F36" s="1793"/>
      <c r="G36" s="1794"/>
      <c r="H36" s="1795" t="s">
        <v>995</v>
      </c>
      <c r="I36" s="1796"/>
      <c r="J36" s="1797"/>
    </row>
    <row r="37" spans="1:11" ht="15" customHeight="1" thickTop="1">
      <c r="A37" s="1791"/>
      <c r="B37" s="1798" t="s">
        <v>5</v>
      </c>
      <c r="C37" s="1799"/>
      <c r="D37" s="1800" t="s">
        <v>6</v>
      </c>
      <c r="E37" s="1801"/>
      <c r="F37" s="1800" t="s">
        <v>121</v>
      </c>
      <c r="G37" s="1802"/>
      <c r="H37" s="965" t="s">
        <v>5</v>
      </c>
      <c r="I37" s="966" t="s">
        <v>6</v>
      </c>
      <c r="J37" s="967" t="s">
        <v>121</v>
      </c>
    </row>
    <row r="38" spans="1:11" ht="12.75" customHeight="1">
      <c r="A38" s="1791"/>
      <c r="B38" s="968" t="s">
        <v>3</v>
      </c>
      <c r="C38" s="968" t="s">
        <v>996</v>
      </c>
      <c r="D38" s="969" t="s">
        <v>3</v>
      </c>
      <c r="E38" s="970" t="s">
        <v>996</v>
      </c>
      <c r="F38" s="968" t="s">
        <v>3</v>
      </c>
      <c r="G38" s="971" t="s">
        <v>996</v>
      </c>
      <c r="H38" s="911" t="s">
        <v>3</v>
      </c>
      <c r="I38" s="908" t="s">
        <v>3</v>
      </c>
      <c r="J38" s="972" t="s">
        <v>3</v>
      </c>
    </row>
    <row r="39" spans="1:11">
      <c r="A39" s="913" t="s">
        <v>189</v>
      </c>
      <c r="B39" s="973" t="s">
        <v>25</v>
      </c>
      <c r="C39" s="974" t="s">
        <v>25</v>
      </c>
      <c r="D39" s="975">
        <v>57250</v>
      </c>
      <c r="E39" s="976">
        <v>1.39</v>
      </c>
      <c r="F39" s="973">
        <v>5000</v>
      </c>
      <c r="G39" s="977">
        <v>1.39</v>
      </c>
      <c r="H39" s="919">
        <v>0</v>
      </c>
      <c r="I39" s="978">
        <v>0</v>
      </c>
      <c r="J39" s="920">
        <v>0</v>
      </c>
    </row>
    <row r="40" spans="1:11">
      <c r="A40" s="913" t="s">
        <v>190</v>
      </c>
      <c r="B40" s="979">
        <v>20000</v>
      </c>
      <c r="C40" s="980">
        <v>0.69110000000000005</v>
      </c>
      <c r="D40" s="981">
        <v>0</v>
      </c>
      <c r="E40" s="982" t="s">
        <v>25</v>
      </c>
      <c r="F40" s="983">
        <v>50</v>
      </c>
      <c r="G40" s="984">
        <v>2.6</v>
      </c>
      <c r="H40" s="919">
        <v>0</v>
      </c>
      <c r="I40" s="978">
        <v>0</v>
      </c>
      <c r="J40" s="920">
        <v>0</v>
      </c>
    </row>
    <row r="41" spans="1:11">
      <c r="A41" s="913" t="s">
        <v>191</v>
      </c>
      <c r="B41" s="979">
        <v>20000</v>
      </c>
      <c r="C41" s="980">
        <v>0.67</v>
      </c>
      <c r="D41" s="981">
        <v>0</v>
      </c>
      <c r="E41" s="982" t="s">
        <v>25</v>
      </c>
      <c r="F41" s="985" t="s">
        <v>25</v>
      </c>
      <c r="G41" s="986" t="s">
        <v>25</v>
      </c>
      <c r="H41" s="919">
        <v>0</v>
      </c>
      <c r="I41" s="978">
        <v>0</v>
      </c>
      <c r="J41" s="925">
        <v>7750</v>
      </c>
    </row>
    <row r="42" spans="1:11">
      <c r="A42" s="913" t="s">
        <v>192</v>
      </c>
      <c r="B42" s="987" t="s">
        <v>25</v>
      </c>
      <c r="C42" s="974" t="s">
        <v>25</v>
      </c>
      <c r="D42" s="988">
        <v>100000</v>
      </c>
      <c r="E42" s="976">
        <v>0.87</v>
      </c>
      <c r="F42" s="985" t="s">
        <v>25</v>
      </c>
      <c r="G42" s="986" t="s">
        <v>25</v>
      </c>
      <c r="H42" s="919">
        <v>0</v>
      </c>
      <c r="I42" s="978">
        <v>0</v>
      </c>
      <c r="J42" s="925">
        <v>2300</v>
      </c>
    </row>
    <row r="43" spans="1:11">
      <c r="A43" s="913" t="s">
        <v>193</v>
      </c>
      <c r="B43" s="979">
        <v>15000</v>
      </c>
      <c r="C43" s="980">
        <v>0.21</v>
      </c>
      <c r="D43" s="989">
        <v>26150</v>
      </c>
      <c r="E43" s="982">
        <v>1.08</v>
      </c>
      <c r="F43" s="985" t="s">
        <v>25</v>
      </c>
      <c r="G43" s="986" t="s">
        <v>25</v>
      </c>
      <c r="H43" s="924">
        <v>0</v>
      </c>
      <c r="I43" s="978">
        <v>0</v>
      </c>
      <c r="J43" s="925">
        <v>0</v>
      </c>
    </row>
    <row r="44" spans="1:11">
      <c r="A44" s="913" t="s">
        <v>194</v>
      </c>
      <c r="B44" s="979">
        <v>20000</v>
      </c>
      <c r="C44" s="980">
        <v>0.2</v>
      </c>
      <c r="D44" s="989">
        <v>15000</v>
      </c>
      <c r="E44" s="982">
        <v>0.81</v>
      </c>
      <c r="F44" s="985">
        <v>2000</v>
      </c>
      <c r="G44" s="990">
        <v>1.5999000000000001</v>
      </c>
      <c r="H44" s="919">
        <v>0</v>
      </c>
      <c r="I44" s="991">
        <v>0</v>
      </c>
      <c r="J44" s="925">
        <v>3930</v>
      </c>
    </row>
    <row r="45" spans="1:11">
      <c r="A45" s="913" t="s">
        <v>195</v>
      </c>
      <c r="B45" s="979">
        <v>5000</v>
      </c>
      <c r="C45" s="980">
        <v>0.69</v>
      </c>
      <c r="D45" s="981">
        <v>60000</v>
      </c>
      <c r="E45" s="982">
        <v>0.48</v>
      </c>
      <c r="F45" s="985" t="s">
        <v>25</v>
      </c>
      <c r="G45" s="984">
        <v>0</v>
      </c>
      <c r="H45" s="919">
        <v>210</v>
      </c>
      <c r="I45" s="991">
        <v>0</v>
      </c>
      <c r="J45" s="925">
        <v>40846</v>
      </c>
    </row>
    <row r="46" spans="1:11">
      <c r="A46" s="913" t="s">
        <v>196</v>
      </c>
      <c r="B46" s="979">
        <v>5000</v>
      </c>
      <c r="C46" s="980">
        <v>0.86</v>
      </c>
      <c r="D46" s="989">
        <v>39100</v>
      </c>
      <c r="E46" s="982">
        <v>0.39</v>
      </c>
      <c r="F46" s="985" t="s">
        <v>25</v>
      </c>
      <c r="G46" s="990">
        <v>0</v>
      </c>
      <c r="H46" s="919">
        <v>1510</v>
      </c>
      <c r="I46" s="991">
        <v>0</v>
      </c>
      <c r="J46" s="920">
        <v>3348</v>
      </c>
    </row>
    <row r="47" spans="1:11">
      <c r="A47" s="913" t="s">
        <v>197</v>
      </c>
      <c r="B47" s="979">
        <v>10000</v>
      </c>
      <c r="C47" s="980">
        <v>0.72</v>
      </c>
      <c r="D47" s="989">
        <v>0</v>
      </c>
      <c r="E47" s="982" t="s">
        <v>25</v>
      </c>
      <c r="F47" s="985" t="s">
        <v>25</v>
      </c>
      <c r="G47" s="990">
        <v>0</v>
      </c>
      <c r="H47" s="919">
        <v>4900</v>
      </c>
      <c r="I47" s="991">
        <v>2650</v>
      </c>
      <c r="J47" s="920">
        <v>3567</v>
      </c>
    </row>
    <row r="48" spans="1:11">
      <c r="A48" s="913" t="s">
        <v>198</v>
      </c>
      <c r="B48" s="979">
        <v>10000</v>
      </c>
      <c r="C48" s="980">
        <v>0.79</v>
      </c>
      <c r="D48" s="989">
        <v>0</v>
      </c>
      <c r="E48" s="982" t="s">
        <v>25</v>
      </c>
      <c r="F48" s="985" t="s">
        <v>25</v>
      </c>
      <c r="G48" s="990">
        <v>0</v>
      </c>
      <c r="H48" s="919">
        <v>1250</v>
      </c>
      <c r="I48" s="991">
        <v>5900</v>
      </c>
      <c r="J48" s="992">
        <v>650</v>
      </c>
    </row>
    <row r="49" spans="1:10">
      <c r="A49" s="913" t="s">
        <v>199</v>
      </c>
      <c r="B49" s="987" t="s">
        <v>25</v>
      </c>
      <c r="C49" s="974" t="s">
        <v>25</v>
      </c>
      <c r="D49" s="989">
        <v>0</v>
      </c>
      <c r="E49" s="982" t="s">
        <v>25</v>
      </c>
      <c r="F49" s="985"/>
      <c r="G49" s="990"/>
      <c r="H49" s="919">
        <v>2340</v>
      </c>
      <c r="I49" s="991">
        <v>0</v>
      </c>
      <c r="J49" s="920"/>
    </row>
    <row r="50" spans="1:10" ht="13.5" thickBot="1">
      <c r="A50" s="993" t="s">
        <v>200</v>
      </c>
      <c r="B50" s="994">
        <v>50000</v>
      </c>
      <c r="C50" s="995">
        <v>0.24</v>
      </c>
      <c r="D50" s="996">
        <v>0</v>
      </c>
      <c r="E50" s="997" t="s">
        <v>25</v>
      </c>
      <c r="F50" s="998"/>
      <c r="G50" s="999"/>
      <c r="H50" s="919">
        <v>100</v>
      </c>
      <c r="I50" s="991">
        <v>5480</v>
      </c>
      <c r="J50" s="992"/>
    </row>
    <row r="51" spans="1:10" ht="14.25" thickTop="1" thickBot="1">
      <c r="A51" s="1000" t="s">
        <v>408</v>
      </c>
      <c r="B51" s="1001">
        <f>SUM(B39:B50)</f>
        <v>155000</v>
      </c>
      <c r="C51" s="1001">
        <v>0.45</v>
      </c>
      <c r="D51" s="1001">
        <f>SUM(D39:D50)</f>
        <v>297500</v>
      </c>
      <c r="E51" s="1001">
        <v>0.85</v>
      </c>
      <c r="F51" s="1001">
        <f>SUM(F39:F50)</f>
        <v>7050</v>
      </c>
      <c r="G51" s="1002"/>
      <c r="H51" s="1003">
        <f>SUM(H39:H50)</f>
        <v>10310</v>
      </c>
      <c r="I51" s="1004">
        <f>SUM(I39:I50)</f>
        <v>14030</v>
      </c>
      <c r="J51" s="1005">
        <f>SUM(J39:J50)</f>
        <v>62391</v>
      </c>
    </row>
    <row r="52" spans="1:10" ht="15.75" customHeight="1" thickTop="1">
      <c r="A52" s="1803" t="s">
        <v>187</v>
      </c>
      <c r="B52" s="1792" t="s">
        <v>997</v>
      </c>
      <c r="C52" s="1793"/>
      <c r="D52" s="1793"/>
      <c r="E52" s="1794"/>
      <c r="F52" s="939"/>
      <c r="G52" s="939"/>
      <c r="I52" s="926"/>
    </row>
    <row r="53" spans="1:10">
      <c r="A53" s="1804"/>
      <c r="B53" s="1798" t="s">
        <v>998</v>
      </c>
      <c r="C53" s="1799"/>
      <c r="D53" s="1798" t="s">
        <v>999</v>
      </c>
      <c r="E53" s="1806"/>
      <c r="F53" s="1807"/>
      <c r="G53" s="1808"/>
    </row>
    <row r="54" spans="1:10">
      <c r="A54" s="1804"/>
      <c r="B54" s="1809" t="s">
        <v>121</v>
      </c>
      <c r="C54" s="1810"/>
      <c r="D54" s="1811" t="s">
        <v>121</v>
      </c>
      <c r="E54" s="1812"/>
      <c r="F54" s="1006"/>
      <c r="G54" s="1007"/>
      <c r="H54" s="1008"/>
    </row>
    <row r="55" spans="1:10" ht="25.5">
      <c r="A55" s="1805"/>
      <c r="B55" s="968" t="s">
        <v>3</v>
      </c>
      <c r="C55" s="968" t="s">
        <v>996</v>
      </c>
      <c r="D55" s="969" t="s">
        <v>3</v>
      </c>
      <c r="E55" s="1009" t="s">
        <v>1000</v>
      </c>
      <c r="F55" s="1006"/>
      <c r="G55" s="1010"/>
    </row>
    <row r="56" spans="1:10">
      <c r="A56" s="913" t="s">
        <v>189</v>
      </c>
      <c r="B56" s="1011">
        <v>16450</v>
      </c>
      <c r="C56" s="1012">
        <v>0.30331276595744683</v>
      </c>
      <c r="D56" s="1013" t="s">
        <v>25</v>
      </c>
      <c r="E56" s="1014" t="s">
        <v>25</v>
      </c>
      <c r="F56" s="1015"/>
      <c r="G56" s="1016"/>
    </row>
    <row r="57" spans="1:10">
      <c r="A57" s="913" t="s">
        <v>190</v>
      </c>
      <c r="B57" s="1011">
        <v>10000</v>
      </c>
      <c r="C57" s="1012">
        <v>2.1015000000000001</v>
      </c>
      <c r="D57" s="1013">
        <v>10</v>
      </c>
      <c r="E57" s="1017">
        <v>3.7223000000000002</v>
      </c>
      <c r="F57" s="1018"/>
      <c r="G57" s="1019"/>
    </row>
    <row r="58" spans="1:10">
      <c r="A58" s="913" t="s">
        <v>191</v>
      </c>
      <c r="B58" s="1011" t="s">
        <v>25</v>
      </c>
      <c r="C58" s="1012" t="s">
        <v>25</v>
      </c>
      <c r="D58" s="1020" t="s">
        <v>25</v>
      </c>
      <c r="E58" s="1017" t="s">
        <v>25</v>
      </c>
      <c r="F58" s="1021"/>
      <c r="G58" s="1019"/>
    </row>
    <row r="59" spans="1:10">
      <c r="A59" s="913" t="s">
        <v>192</v>
      </c>
      <c r="B59" s="1011" t="s">
        <v>25</v>
      </c>
      <c r="C59" s="1012" t="s">
        <v>25</v>
      </c>
      <c r="D59" s="1020" t="s">
        <v>25</v>
      </c>
      <c r="E59" s="1017" t="s">
        <v>25</v>
      </c>
      <c r="F59" s="1015"/>
      <c r="G59" s="1022"/>
    </row>
    <row r="60" spans="1:10">
      <c r="A60" s="913" t="s">
        <v>193</v>
      </c>
      <c r="B60" s="1011" t="s">
        <v>25</v>
      </c>
      <c r="C60" s="1012" t="s">
        <v>25</v>
      </c>
      <c r="D60" s="1020" t="s">
        <v>25</v>
      </c>
      <c r="E60" s="1017" t="s">
        <v>25</v>
      </c>
      <c r="F60" s="1021"/>
      <c r="G60" s="1023"/>
    </row>
    <row r="61" spans="1:10">
      <c r="A61" s="913" t="s">
        <v>194</v>
      </c>
      <c r="B61" s="1011">
        <v>3350</v>
      </c>
      <c r="C61" s="1012">
        <v>0.88900000000000001</v>
      </c>
      <c r="D61" s="1020">
        <v>5390</v>
      </c>
      <c r="E61" s="1017">
        <v>4.8719000000000001</v>
      </c>
      <c r="F61" s="1021"/>
      <c r="G61" s="1023"/>
    </row>
    <row r="62" spans="1:10">
      <c r="A62" s="913" t="s">
        <v>195</v>
      </c>
      <c r="B62" s="1024" t="s">
        <v>25</v>
      </c>
      <c r="C62" s="1025" t="s">
        <v>25</v>
      </c>
      <c r="D62" s="1026" t="s">
        <v>25</v>
      </c>
      <c r="E62" s="1027" t="s">
        <v>25</v>
      </c>
      <c r="F62" s="1021"/>
      <c r="G62" s="1019"/>
      <c r="H62" s="1008"/>
    </row>
    <row r="63" spans="1:10">
      <c r="A63" s="913" t="s">
        <v>196</v>
      </c>
      <c r="B63" s="1024" t="s">
        <v>25</v>
      </c>
      <c r="C63" s="1025" t="s">
        <v>25</v>
      </c>
      <c r="D63" s="1026">
        <v>0</v>
      </c>
      <c r="E63" s="1027" t="s">
        <v>25</v>
      </c>
      <c r="F63" s="1021"/>
      <c r="G63" s="1023"/>
      <c r="H63" s="1008"/>
    </row>
    <row r="64" spans="1:10">
      <c r="A64" s="913" t="s">
        <v>197</v>
      </c>
      <c r="B64" s="1024" t="s">
        <v>25</v>
      </c>
      <c r="C64" s="1025" t="s">
        <v>25</v>
      </c>
      <c r="D64" s="1026">
        <v>0</v>
      </c>
      <c r="E64" s="1027" t="s">
        <v>25</v>
      </c>
      <c r="F64" s="1021"/>
      <c r="G64" s="1023"/>
    </row>
    <row r="65" spans="1:8">
      <c r="A65" s="913" t="s">
        <v>198</v>
      </c>
      <c r="B65" s="1024" t="s">
        <v>25</v>
      </c>
      <c r="C65" s="1025" t="s">
        <v>25</v>
      </c>
      <c r="D65" s="1026">
        <v>0</v>
      </c>
      <c r="E65" s="1027" t="s">
        <v>25</v>
      </c>
      <c r="F65" s="1021"/>
      <c r="G65" s="1023"/>
    </row>
    <row r="66" spans="1:8">
      <c r="A66" s="913" t="s">
        <v>199</v>
      </c>
      <c r="B66" s="1028"/>
      <c r="C66" s="974"/>
      <c r="D66" s="989"/>
      <c r="E66" s="1029"/>
      <c r="F66" s="1021"/>
      <c r="G66" s="1023"/>
    </row>
    <row r="67" spans="1:8" ht="13.5" thickBot="1">
      <c r="A67" s="993" t="s">
        <v>200</v>
      </c>
      <c r="B67" s="998"/>
      <c r="C67" s="995"/>
      <c r="D67" s="996"/>
      <c r="E67" s="1030"/>
      <c r="F67" s="1021"/>
      <c r="G67" s="1022"/>
      <c r="H67" s="1008"/>
    </row>
    <row r="68" spans="1:8" ht="14.25" thickTop="1" thickBot="1">
      <c r="A68" s="1000" t="s">
        <v>408</v>
      </c>
      <c r="B68" s="1001">
        <f>SUM(B56:B67)</f>
        <v>29800</v>
      </c>
      <c r="C68" s="1001"/>
      <c r="D68" s="1001">
        <f>SUM(D56:D67)</f>
        <v>5400</v>
      </c>
      <c r="E68" s="1031"/>
      <c r="F68" s="1032"/>
      <c r="G68" s="1033"/>
      <c r="H68" s="1034"/>
    </row>
    <row r="69" spans="1:8" ht="13.5" thickTop="1">
      <c r="A69" s="1767" t="s">
        <v>1001</v>
      </c>
      <c r="B69" s="1767"/>
      <c r="C69" s="1767"/>
    </row>
  </sheetData>
  <mergeCells count="30">
    <mergeCell ref="A52:A55"/>
    <mergeCell ref="B52:E52"/>
    <mergeCell ref="B53:C53"/>
    <mergeCell ref="D53:E53"/>
    <mergeCell ref="F53:G53"/>
    <mergeCell ref="B54:C54"/>
    <mergeCell ref="D54:E54"/>
    <mergeCell ref="H21:I21"/>
    <mergeCell ref="A36:A38"/>
    <mergeCell ref="B36:G36"/>
    <mergeCell ref="H36:J36"/>
    <mergeCell ref="B37:C37"/>
    <mergeCell ref="D37:E37"/>
    <mergeCell ref="F37:G37"/>
    <mergeCell ref="A69:C69"/>
    <mergeCell ref="A1:J1"/>
    <mergeCell ref="A2:J2"/>
    <mergeCell ref="B4:G4"/>
    <mergeCell ref="H4:I4"/>
    <mergeCell ref="A5:A6"/>
    <mergeCell ref="B5:C5"/>
    <mergeCell ref="D5:E5"/>
    <mergeCell ref="F5:G5"/>
    <mergeCell ref="H5:I5"/>
    <mergeCell ref="B20:G20"/>
    <mergeCell ref="H20:I20"/>
    <mergeCell ref="A21:A22"/>
    <mergeCell ref="B21:C21"/>
    <mergeCell ref="D21:E21"/>
    <mergeCell ref="F21:G21"/>
  </mergeCells>
  <pageMargins left="0.7" right="0.48" top="0.75" bottom="0.39" header="0.3" footer="0.3"/>
  <pageSetup scale="6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7"/>
  <sheetViews>
    <sheetView view="pageBreakPreview" zoomScaleSheetLayoutView="100" workbookViewId="0">
      <selection activeCell="A2" sqref="A2:Q2"/>
    </sheetView>
  </sheetViews>
  <sheetFormatPr defaultRowHeight="12.75"/>
  <cols>
    <col min="1" max="1" width="10.5703125" style="903" bestFit="1" customWidth="1"/>
    <col min="2" max="2" width="8" style="903" bestFit="1" customWidth="1"/>
    <col min="3" max="3" width="10" style="903" bestFit="1" customWidth="1"/>
    <col min="4" max="5" width="4.7109375" style="903" bestFit="1" customWidth="1"/>
    <col min="6" max="6" width="8" style="903" bestFit="1" customWidth="1"/>
    <col min="7" max="7" width="10" style="903" bestFit="1" customWidth="1"/>
    <col min="8" max="8" width="8" style="903" bestFit="1" customWidth="1"/>
    <col min="9" max="9" width="10" style="903" bestFit="1" customWidth="1"/>
    <col min="10" max="11" width="4.7109375" style="903" bestFit="1" customWidth="1"/>
    <col min="12" max="12" width="8" style="903" bestFit="1" customWidth="1"/>
    <col min="13" max="13" width="10" style="903" bestFit="1" customWidth="1"/>
    <col min="14" max="14" width="10.7109375" style="903" bestFit="1" customWidth="1"/>
    <col min="15" max="15" width="8.140625" style="903" bestFit="1" customWidth="1"/>
    <col min="16" max="16" width="10.7109375" style="903" bestFit="1" customWidth="1"/>
    <col min="17" max="17" width="8.140625" style="903" bestFit="1" customWidth="1"/>
    <col min="18" max="257" width="9.140625" style="903"/>
    <col min="258" max="258" width="12.5703125" style="903" bestFit="1" customWidth="1"/>
    <col min="259" max="259" width="14.42578125" style="903" bestFit="1" customWidth="1"/>
    <col min="260" max="261" width="9.28515625" style="903" bestFit="1" customWidth="1"/>
    <col min="262" max="262" width="12.5703125" style="903" bestFit="1" customWidth="1"/>
    <col min="263" max="263" width="14.42578125" style="903" bestFit="1" customWidth="1"/>
    <col min="264" max="264" width="12.28515625" style="903" bestFit="1" customWidth="1"/>
    <col min="265" max="265" width="14.85546875" style="903" bestFit="1" customWidth="1"/>
    <col min="266" max="267" width="9.28515625" style="903" bestFit="1" customWidth="1"/>
    <col min="268" max="268" width="12.28515625" style="903" bestFit="1" customWidth="1"/>
    <col min="269" max="269" width="14.85546875" style="903" bestFit="1" customWidth="1"/>
    <col min="270" max="270" width="15.140625" style="903" bestFit="1" customWidth="1"/>
    <col min="271" max="271" width="12.5703125" style="903" bestFit="1" customWidth="1"/>
    <col min="272" max="272" width="14.42578125" style="903" bestFit="1" customWidth="1"/>
    <col min="273" max="273" width="12.28515625" style="903" bestFit="1" customWidth="1"/>
    <col min="274" max="513" width="9.140625" style="903"/>
    <col min="514" max="514" width="12.5703125" style="903" bestFit="1" customWidth="1"/>
    <col min="515" max="515" width="14.42578125" style="903" bestFit="1" customWidth="1"/>
    <col min="516" max="517" width="9.28515625" style="903" bestFit="1" customWidth="1"/>
    <col min="518" max="518" width="12.5703125" style="903" bestFit="1" customWidth="1"/>
    <col min="519" max="519" width="14.42578125" style="903" bestFit="1" customWidth="1"/>
    <col min="520" max="520" width="12.28515625" style="903" bestFit="1" customWidth="1"/>
    <col min="521" max="521" width="14.85546875" style="903" bestFit="1" customWidth="1"/>
    <col min="522" max="523" width="9.28515625" style="903" bestFit="1" customWidth="1"/>
    <col min="524" max="524" width="12.28515625" style="903" bestFit="1" customWidth="1"/>
    <col min="525" max="525" width="14.85546875" style="903" bestFit="1" customWidth="1"/>
    <col min="526" max="526" width="15.140625" style="903" bestFit="1" customWidth="1"/>
    <col min="527" max="527" width="12.5703125" style="903" bestFit="1" customWidth="1"/>
    <col min="528" max="528" width="14.42578125" style="903" bestFit="1" customWidth="1"/>
    <col min="529" max="529" width="12.28515625" style="903" bestFit="1" customWidth="1"/>
    <col min="530" max="769" width="9.140625" style="903"/>
    <col min="770" max="770" width="12.5703125" style="903" bestFit="1" customWidth="1"/>
    <col min="771" max="771" width="14.42578125" style="903" bestFit="1" customWidth="1"/>
    <col min="772" max="773" width="9.28515625" style="903" bestFit="1" customWidth="1"/>
    <col min="774" max="774" width="12.5703125" style="903" bestFit="1" customWidth="1"/>
    <col min="775" max="775" width="14.42578125" style="903" bestFit="1" customWidth="1"/>
    <col min="776" max="776" width="12.28515625" style="903" bestFit="1" customWidth="1"/>
    <col min="777" max="777" width="14.85546875" style="903" bestFit="1" customWidth="1"/>
    <col min="778" max="779" width="9.28515625" style="903" bestFit="1" customWidth="1"/>
    <col min="780" max="780" width="12.28515625" style="903" bestFit="1" customWidth="1"/>
    <col min="781" max="781" width="14.85546875" style="903" bestFit="1" customWidth="1"/>
    <col min="782" max="782" width="15.140625" style="903" bestFit="1" customWidth="1"/>
    <col min="783" max="783" width="12.5703125" style="903" bestFit="1" customWidth="1"/>
    <col min="784" max="784" width="14.42578125" style="903" bestFit="1" customWidth="1"/>
    <col min="785" max="785" width="12.28515625" style="903" bestFit="1" customWidth="1"/>
    <col min="786" max="1025" width="9.140625" style="903"/>
    <col min="1026" max="1026" width="12.5703125" style="903" bestFit="1" customWidth="1"/>
    <col min="1027" max="1027" width="14.42578125" style="903" bestFit="1" customWidth="1"/>
    <col min="1028" max="1029" width="9.28515625" style="903" bestFit="1" customWidth="1"/>
    <col min="1030" max="1030" width="12.5703125" style="903" bestFit="1" customWidth="1"/>
    <col min="1031" max="1031" width="14.42578125" style="903" bestFit="1" customWidth="1"/>
    <col min="1032" max="1032" width="12.28515625" style="903" bestFit="1" customWidth="1"/>
    <col min="1033" max="1033" width="14.85546875" style="903" bestFit="1" customWidth="1"/>
    <col min="1034" max="1035" width="9.28515625" style="903" bestFit="1" customWidth="1"/>
    <col min="1036" max="1036" width="12.28515625" style="903" bestFit="1" customWidth="1"/>
    <col min="1037" max="1037" width="14.85546875" style="903" bestFit="1" customWidth="1"/>
    <col min="1038" max="1038" width="15.140625" style="903" bestFit="1" customWidth="1"/>
    <col min="1039" max="1039" width="12.5703125" style="903" bestFit="1" customWidth="1"/>
    <col min="1040" max="1040" width="14.42578125" style="903" bestFit="1" customWidth="1"/>
    <col min="1041" max="1041" width="12.28515625" style="903" bestFit="1" customWidth="1"/>
    <col min="1042" max="1281" width="9.140625" style="903"/>
    <col min="1282" max="1282" width="12.5703125" style="903" bestFit="1" customWidth="1"/>
    <col min="1283" max="1283" width="14.42578125" style="903" bestFit="1" customWidth="1"/>
    <col min="1284" max="1285" width="9.28515625" style="903" bestFit="1" customWidth="1"/>
    <col min="1286" max="1286" width="12.5703125" style="903" bestFit="1" customWidth="1"/>
    <col min="1287" max="1287" width="14.42578125" style="903" bestFit="1" customWidth="1"/>
    <col min="1288" max="1288" width="12.28515625" style="903" bestFit="1" customWidth="1"/>
    <col min="1289" max="1289" width="14.85546875" style="903" bestFit="1" customWidth="1"/>
    <col min="1290" max="1291" width="9.28515625" style="903" bestFit="1" customWidth="1"/>
    <col min="1292" max="1292" width="12.28515625" style="903" bestFit="1" customWidth="1"/>
    <col min="1293" max="1293" width="14.85546875" style="903" bestFit="1" customWidth="1"/>
    <col min="1294" max="1294" width="15.140625" style="903" bestFit="1" customWidth="1"/>
    <col min="1295" max="1295" width="12.5703125" style="903" bestFit="1" customWidth="1"/>
    <col min="1296" max="1296" width="14.42578125" style="903" bestFit="1" customWidth="1"/>
    <col min="1297" max="1297" width="12.28515625" style="903" bestFit="1" customWidth="1"/>
    <col min="1298" max="1537" width="9.140625" style="903"/>
    <col min="1538" max="1538" width="12.5703125" style="903" bestFit="1" customWidth="1"/>
    <col min="1539" max="1539" width="14.42578125" style="903" bestFit="1" customWidth="1"/>
    <col min="1540" max="1541" width="9.28515625" style="903" bestFit="1" customWidth="1"/>
    <col min="1542" max="1542" width="12.5703125" style="903" bestFit="1" customWidth="1"/>
    <col min="1543" max="1543" width="14.42578125" style="903" bestFit="1" customWidth="1"/>
    <col min="1544" max="1544" width="12.28515625" style="903" bestFit="1" customWidth="1"/>
    <col min="1545" max="1545" width="14.85546875" style="903" bestFit="1" customWidth="1"/>
    <col min="1546" max="1547" width="9.28515625" style="903" bestFit="1" customWidth="1"/>
    <col min="1548" max="1548" width="12.28515625" style="903" bestFit="1" customWidth="1"/>
    <col min="1549" max="1549" width="14.85546875" style="903" bestFit="1" customWidth="1"/>
    <col min="1550" max="1550" width="15.140625" style="903" bestFit="1" customWidth="1"/>
    <col min="1551" max="1551" width="12.5703125" style="903" bestFit="1" customWidth="1"/>
    <col min="1552" max="1552" width="14.42578125" style="903" bestFit="1" customWidth="1"/>
    <col min="1553" max="1553" width="12.28515625" style="903" bestFit="1" customWidth="1"/>
    <col min="1554" max="1793" width="9.140625" style="903"/>
    <col min="1794" max="1794" width="12.5703125" style="903" bestFit="1" customWidth="1"/>
    <col min="1795" max="1795" width="14.42578125" style="903" bestFit="1" customWidth="1"/>
    <col min="1796" max="1797" width="9.28515625" style="903" bestFit="1" customWidth="1"/>
    <col min="1798" max="1798" width="12.5703125" style="903" bestFit="1" customWidth="1"/>
    <col min="1799" max="1799" width="14.42578125" style="903" bestFit="1" customWidth="1"/>
    <col min="1800" max="1800" width="12.28515625" style="903" bestFit="1" customWidth="1"/>
    <col min="1801" max="1801" width="14.85546875" style="903" bestFit="1" customWidth="1"/>
    <col min="1802" max="1803" width="9.28515625" style="903" bestFit="1" customWidth="1"/>
    <col min="1804" max="1804" width="12.28515625" style="903" bestFit="1" customWidth="1"/>
    <col min="1805" max="1805" width="14.85546875" style="903" bestFit="1" customWidth="1"/>
    <col min="1806" max="1806" width="15.140625" style="903" bestFit="1" customWidth="1"/>
    <col min="1807" max="1807" width="12.5703125" style="903" bestFit="1" customWidth="1"/>
    <col min="1808" max="1808" width="14.42578125" style="903" bestFit="1" customWidth="1"/>
    <col min="1809" max="1809" width="12.28515625" style="903" bestFit="1" customWidth="1"/>
    <col min="1810" max="2049" width="9.140625" style="903"/>
    <col min="2050" max="2050" width="12.5703125" style="903" bestFit="1" customWidth="1"/>
    <col min="2051" max="2051" width="14.42578125" style="903" bestFit="1" customWidth="1"/>
    <col min="2052" max="2053" width="9.28515625" style="903" bestFit="1" customWidth="1"/>
    <col min="2054" max="2054" width="12.5703125" style="903" bestFit="1" customWidth="1"/>
    <col min="2055" max="2055" width="14.42578125" style="903" bestFit="1" customWidth="1"/>
    <col min="2056" max="2056" width="12.28515625" style="903" bestFit="1" customWidth="1"/>
    <col min="2057" max="2057" width="14.85546875" style="903" bestFit="1" customWidth="1"/>
    <col min="2058" max="2059" width="9.28515625" style="903" bestFit="1" customWidth="1"/>
    <col min="2060" max="2060" width="12.28515625" style="903" bestFit="1" customWidth="1"/>
    <col min="2061" max="2061" width="14.85546875" style="903" bestFit="1" customWidth="1"/>
    <col min="2062" max="2062" width="15.140625" style="903" bestFit="1" customWidth="1"/>
    <col min="2063" max="2063" width="12.5703125" style="903" bestFit="1" customWidth="1"/>
    <col min="2064" max="2064" width="14.42578125" style="903" bestFit="1" customWidth="1"/>
    <col min="2065" max="2065" width="12.28515625" style="903" bestFit="1" customWidth="1"/>
    <col min="2066" max="2305" width="9.140625" style="903"/>
    <col min="2306" max="2306" width="12.5703125" style="903" bestFit="1" customWidth="1"/>
    <col min="2307" max="2307" width="14.42578125" style="903" bestFit="1" customWidth="1"/>
    <col min="2308" max="2309" width="9.28515625" style="903" bestFit="1" customWidth="1"/>
    <col min="2310" max="2310" width="12.5703125" style="903" bestFit="1" customWidth="1"/>
    <col min="2311" max="2311" width="14.42578125" style="903" bestFit="1" customWidth="1"/>
    <col min="2312" max="2312" width="12.28515625" style="903" bestFit="1" customWidth="1"/>
    <col min="2313" max="2313" width="14.85546875" style="903" bestFit="1" customWidth="1"/>
    <col min="2314" max="2315" width="9.28515625" style="903" bestFit="1" customWidth="1"/>
    <col min="2316" max="2316" width="12.28515625" style="903" bestFit="1" customWidth="1"/>
    <col min="2317" max="2317" width="14.85546875" style="903" bestFit="1" customWidth="1"/>
    <col min="2318" max="2318" width="15.140625" style="903" bestFit="1" customWidth="1"/>
    <col min="2319" max="2319" width="12.5703125" style="903" bestFit="1" customWidth="1"/>
    <col min="2320" max="2320" width="14.42578125" style="903" bestFit="1" customWidth="1"/>
    <col min="2321" max="2321" width="12.28515625" style="903" bestFit="1" customWidth="1"/>
    <col min="2322" max="2561" width="9.140625" style="903"/>
    <col min="2562" max="2562" width="12.5703125" style="903" bestFit="1" customWidth="1"/>
    <col min="2563" max="2563" width="14.42578125" style="903" bestFit="1" customWidth="1"/>
    <col min="2564" max="2565" width="9.28515625" style="903" bestFit="1" customWidth="1"/>
    <col min="2566" max="2566" width="12.5703125" style="903" bestFit="1" customWidth="1"/>
    <col min="2567" max="2567" width="14.42578125" style="903" bestFit="1" customWidth="1"/>
    <col min="2568" max="2568" width="12.28515625" style="903" bestFit="1" customWidth="1"/>
    <col min="2569" max="2569" width="14.85546875" style="903" bestFit="1" customWidth="1"/>
    <col min="2570" max="2571" width="9.28515625" style="903" bestFit="1" customWidth="1"/>
    <col min="2572" max="2572" width="12.28515625" style="903" bestFit="1" customWidth="1"/>
    <col min="2573" max="2573" width="14.85546875" style="903" bestFit="1" customWidth="1"/>
    <col min="2574" max="2574" width="15.140625" style="903" bestFit="1" customWidth="1"/>
    <col min="2575" max="2575" width="12.5703125" style="903" bestFit="1" customWidth="1"/>
    <col min="2576" max="2576" width="14.42578125" style="903" bestFit="1" customWidth="1"/>
    <col min="2577" max="2577" width="12.28515625" style="903" bestFit="1" customWidth="1"/>
    <col min="2578" max="2817" width="9.140625" style="903"/>
    <col min="2818" max="2818" width="12.5703125" style="903" bestFit="1" customWidth="1"/>
    <col min="2819" max="2819" width="14.42578125" style="903" bestFit="1" customWidth="1"/>
    <col min="2820" max="2821" width="9.28515625" style="903" bestFit="1" customWidth="1"/>
    <col min="2822" max="2822" width="12.5703125" style="903" bestFit="1" customWidth="1"/>
    <col min="2823" max="2823" width="14.42578125" style="903" bestFit="1" customWidth="1"/>
    <col min="2824" max="2824" width="12.28515625" style="903" bestFit="1" customWidth="1"/>
    <col min="2825" max="2825" width="14.85546875" style="903" bestFit="1" customWidth="1"/>
    <col min="2826" max="2827" width="9.28515625" style="903" bestFit="1" customWidth="1"/>
    <col min="2828" max="2828" width="12.28515625" style="903" bestFit="1" customWidth="1"/>
    <col min="2829" max="2829" width="14.85546875" style="903" bestFit="1" customWidth="1"/>
    <col min="2830" max="2830" width="15.140625" style="903" bestFit="1" customWidth="1"/>
    <col min="2831" max="2831" width="12.5703125" style="903" bestFit="1" customWidth="1"/>
    <col min="2832" max="2832" width="14.42578125" style="903" bestFit="1" customWidth="1"/>
    <col min="2833" max="2833" width="12.28515625" style="903" bestFit="1" customWidth="1"/>
    <col min="2834" max="3073" width="9.140625" style="903"/>
    <col min="3074" max="3074" width="12.5703125" style="903" bestFit="1" customWidth="1"/>
    <col min="3075" max="3075" width="14.42578125" style="903" bestFit="1" customWidth="1"/>
    <col min="3076" max="3077" width="9.28515625" style="903" bestFit="1" customWidth="1"/>
    <col min="3078" max="3078" width="12.5703125" style="903" bestFit="1" customWidth="1"/>
    <col min="3079" max="3079" width="14.42578125" style="903" bestFit="1" customWidth="1"/>
    <col min="3080" max="3080" width="12.28515625" style="903" bestFit="1" customWidth="1"/>
    <col min="3081" max="3081" width="14.85546875" style="903" bestFit="1" customWidth="1"/>
    <col min="3082" max="3083" width="9.28515625" style="903" bestFit="1" customWidth="1"/>
    <col min="3084" max="3084" width="12.28515625" style="903" bestFit="1" customWidth="1"/>
    <col min="3085" max="3085" width="14.85546875" style="903" bestFit="1" customWidth="1"/>
    <col min="3086" max="3086" width="15.140625" style="903" bestFit="1" customWidth="1"/>
    <col min="3087" max="3087" width="12.5703125" style="903" bestFit="1" customWidth="1"/>
    <col min="3088" max="3088" width="14.42578125" style="903" bestFit="1" customWidth="1"/>
    <col min="3089" max="3089" width="12.28515625" style="903" bestFit="1" customWidth="1"/>
    <col min="3090" max="3329" width="9.140625" style="903"/>
    <col min="3330" max="3330" width="12.5703125" style="903" bestFit="1" customWidth="1"/>
    <col min="3331" max="3331" width="14.42578125" style="903" bestFit="1" customWidth="1"/>
    <col min="3332" max="3333" width="9.28515625" style="903" bestFit="1" customWidth="1"/>
    <col min="3334" max="3334" width="12.5703125" style="903" bestFit="1" customWidth="1"/>
    <col min="3335" max="3335" width="14.42578125" style="903" bestFit="1" customWidth="1"/>
    <col min="3336" max="3336" width="12.28515625" style="903" bestFit="1" customWidth="1"/>
    <col min="3337" max="3337" width="14.85546875" style="903" bestFit="1" customWidth="1"/>
    <col min="3338" max="3339" width="9.28515625" style="903" bestFit="1" customWidth="1"/>
    <col min="3340" max="3340" width="12.28515625" style="903" bestFit="1" customWidth="1"/>
    <col min="3341" max="3341" width="14.85546875" style="903" bestFit="1" customWidth="1"/>
    <col min="3342" max="3342" width="15.140625" style="903" bestFit="1" customWidth="1"/>
    <col min="3343" max="3343" width="12.5703125" style="903" bestFit="1" customWidth="1"/>
    <col min="3344" max="3344" width="14.42578125" style="903" bestFit="1" customWidth="1"/>
    <col min="3345" max="3345" width="12.28515625" style="903" bestFit="1" customWidth="1"/>
    <col min="3346" max="3585" width="9.140625" style="903"/>
    <col min="3586" max="3586" width="12.5703125" style="903" bestFit="1" customWidth="1"/>
    <col min="3587" max="3587" width="14.42578125" style="903" bestFit="1" customWidth="1"/>
    <col min="3588" max="3589" width="9.28515625" style="903" bestFit="1" customWidth="1"/>
    <col min="3590" max="3590" width="12.5703125" style="903" bestFit="1" customWidth="1"/>
    <col min="3591" max="3591" width="14.42578125" style="903" bestFit="1" customWidth="1"/>
    <col min="3592" max="3592" width="12.28515625" style="903" bestFit="1" customWidth="1"/>
    <col min="3593" max="3593" width="14.85546875" style="903" bestFit="1" customWidth="1"/>
    <col min="3594" max="3595" width="9.28515625" style="903" bestFit="1" customWidth="1"/>
    <col min="3596" max="3596" width="12.28515625" style="903" bestFit="1" customWidth="1"/>
    <col min="3597" max="3597" width="14.85546875" style="903" bestFit="1" customWidth="1"/>
    <col min="3598" max="3598" width="15.140625" style="903" bestFit="1" customWidth="1"/>
    <col min="3599" max="3599" width="12.5703125" style="903" bestFit="1" customWidth="1"/>
    <col min="3600" max="3600" width="14.42578125" style="903" bestFit="1" customWidth="1"/>
    <col min="3601" max="3601" width="12.28515625" style="903" bestFit="1" customWidth="1"/>
    <col min="3602" max="3841" width="9.140625" style="903"/>
    <col min="3842" max="3842" width="12.5703125" style="903" bestFit="1" customWidth="1"/>
    <col min="3843" max="3843" width="14.42578125" style="903" bestFit="1" customWidth="1"/>
    <col min="3844" max="3845" width="9.28515625" style="903" bestFit="1" customWidth="1"/>
    <col min="3846" max="3846" width="12.5703125" style="903" bestFit="1" customWidth="1"/>
    <col min="3847" max="3847" width="14.42578125" style="903" bestFit="1" customWidth="1"/>
    <col min="3848" max="3848" width="12.28515625" style="903" bestFit="1" customWidth="1"/>
    <col min="3849" max="3849" width="14.85546875" style="903" bestFit="1" customWidth="1"/>
    <col min="3850" max="3851" width="9.28515625" style="903" bestFit="1" customWidth="1"/>
    <col min="3852" max="3852" width="12.28515625" style="903" bestFit="1" customWidth="1"/>
    <col min="3853" max="3853" width="14.85546875" style="903" bestFit="1" customWidth="1"/>
    <col min="3854" max="3854" width="15.140625" style="903" bestFit="1" customWidth="1"/>
    <col min="3855" max="3855" width="12.5703125" style="903" bestFit="1" customWidth="1"/>
    <col min="3856" max="3856" width="14.42578125" style="903" bestFit="1" customWidth="1"/>
    <col min="3857" max="3857" width="12.28515625" style="903" bestFit="1" customWidth="1"/>
    <col min="3858" max="4097" width="9.140625" style="903"/>
    <col min="4098" max="4098" width="12.5703125" style="903" bestFit="1" customWidth="1"/>
    <col min="4099" max="4099" width="14.42578125" style="903" bestFit="1" customWidth="1"/>
    <col min="4100" max="4101" width="9.28515625" style="903" bestFit="1" customWidth="1"/>
    <col min="4102" max="4102" width="12.5703125" style="903" bestFit="1" customWidth="1"/>
    <col min="4103" max="4103" width="14.42578125" style="903" bestFit="1" customWidth="1"/>
    <col min="4104" max="4104" width="12.28515625" style="903" bestFit="1" customWidth="1"/>
    <col min="4105" max="4105" width="14.85546875" style="903" bestFit="1" customWidth="1"/>
    <col min="4106" max="4107" width="9.28515625" style="903" bestFit="1" customWidth="1"/>
    <col min="4108" max="4108" width="12.28515625" style="903" bestFit="1" customWidth="1"/>
    <col min="4109" max="4109" width="14.85546875" style="903" bestFit="1" customWidth="1"/>
    <col min="4110" max="4110" width="15.140625" style="903" bestFit="1" customWidth="1"/>
    <col min="4111" max="4111" width="12.5703125" style="903" bestFit="1" customWidth="1"/>
    <col min="4112" max="4112" width="14.42578125" style="903" bestFit="1" customWidth="1"/>
    <col min="4113" max="4113" width="12.28515625" style="903" bestFit="1" customWidth="1"/>
    <col min="4114" max="4353" width="9.140625" style="903"/>
    <col min="4354" max="4354" width="12.5703125" style="903" bestFit="1" customWidth="1"/>
    <col min="4355" max="4355" width="14.42578125" style="903" bestFit="1" customWidth="1"/>
    <col min="4356" max="4357" width="9.28515625" style="903" bestFit="1" customWidth="1"/>
    <col min="4358" max="4358" width="12.5703125" style="903" bestFit="1" customWidth="1"/>
    <col min="4359" max="4359" width="14.42578125" style="903" bestFit="1" customWidth="1"/>
    <col min="4360" max="4360" width="12.28515625" style="903" bestFit="1" customWidth="1"/>
    <col min="4361" max="4361" width="14.85546875" style="903" bestFit="1" customWidth="1"/>
    <col min="4362" max="4363" width="9.28515625" style="903" bestFit="1" customWidth="1"/>
    <col min="4364" max="4364" width="12.28515625" style="903" bestFit="1" customWidth="1"/>
    <col min="4365" max="4365" width="14.85546875" style="903" bestFit="1" customWidth="1"/>
    <col min="4366" max="4366" width="15.140625" style="903" bestFit="1" customWidth="1"/>
    <col min="4367" max="4367" width="12.5703125" style="903" bestFit="1" customWidth="1"/>
    <col min="4368" max="4368" width="14.42578125" style="903" bestFit="1" customWidth="1"/>
    <col min="4369" max="4369" width="12.28515625" style="903" bestFit="1" customWidth="1"/>
    <col min="4370" max="4609" width="9.140625" style="903"/>
    <col min="4610" max="4610" width="12.5703125" style="903" bestFit="1" customWidth="1"/>
    <col min="4611" max="4611" width="14.42578125" style="903" bestFit="1" customWidth="1"/>
    <col min="4612" max="4613" width="9.28515625" style="903" bestFit="1" customWidth="1"/>
    <col min="4614" max="4614" width="12.5703125" style="903" bestFit="1" customWidth="1"/>
    <col min="4615" max="4615" width="14.42578125" style="903" bestFit="1" customWidth="1"/>
    <col min="4616" max="4616" width="12.28515625" style="903" bestFit="1" customWidth="1"/>
    <col min="4617" max="4617" width="14.85546875" style="903" bestFit="1" customWidth="1"/>
    <col min="4618" max="4619" width="9.28515625" style="903" bestFit="1" customWidth="1"/>
    <col min="4620" max="4620" width="12.28515625" style="903" bestFit="1" customWidth="1"/>
    <col min="4621" max="4621" width="14.85546875" style="903" bestFit="1" customWidth="1"/>
    <col min="4622" max="4622" width="15.140625" style="903" bestFit="1" customWidth="1"/>
    <col min="4623" max="4623" width="12.5703125" style="903" bestFit="1" customWidth="1"/>
    <col min="4624" max="4624" width="14.42578125" style="903" bestFit="1" customWidth="1"/>
    <col min="4625" max="4625" width="12.28515625" style="903" bestFit="1" customWidth="1"/>
    <col min="4626" max="4865" width="9.140625" style="903"/>
    <col min="4866" max="4866" width="12.5703125" style="903" bestFit="1" customWidth="1"/>
    <col min="4867" max="4867" width="14.42578125" style="903" bestFit="1" customWidth="1"/>
    <col min="4868" max="4869" width="9.28515625" style="903" bestFit="1" customWidth="1"/>
    <col min="4870" max="4870" width="12.5703125" style="903" bestFit="1" customWidth="1"/>
    <col min="4871" max="4871" width="14.42578125" style="903" bestFit="1" customWidth="1"/>
    <col min="4872" max="4872" width="12.28515625" style="903" bestFit="1" customWidth="1"/>
    <col min="4873" max="4873" width="14.85546875" style="903" bestFit="1" customWidth="1"/>
    <col min="4874" max="4875" width="9.28515625" style="903" bestFit="1" customWidth="1"/>
    <col min="4876" max="4876" width="12.28515625" style="903" bestFit="1" customWidth="1"/>
    <col min="4877" max="4877" width="14.85546875" style="903" bestFit="1" customWidth="1"/>
    <col min="4878" max="4878" width="15.140625" style="903" bestFit="1" customWidth="1"/>
    <col min="4879" max="4879" width="12.5703125" style="903" bestFit="1" customWidth="1"/>
    <col min="4880" max="4880" width="14.42578125" style="903" bestFit="1" customWidth="1"/>
    <col min="4881" max="4881" width="12.28515625" style="903" bestFit="1" customWidth="1"/>
    <col min="4882" max="5121" width="9.140625" style="903"/>
    <col min="5122" max="5122" width="12.5703125" style="903" bestFit="1" customWidth="1"/>
    <col min="5123" max="5123" width="14.42578125" style="903" bestFit="1" customWidth="1"/>
    <col min="5124" max="5125" width="9.28515625" style="903" bestFit="1" customWidth="1"/>
    <col min="5126" max="5126" width="12.5703125" style="903" bestFit="1" customWidth="1"/>
    <col min="5127" max="5127" width="14.42578125" style="903" bestFit="1" customWidth="1"/>
    <col min="5128" max="5128" width="12.28515625" style="903" bestFit="1" customWidth="1"/>
    <col min="5129" max="5129" width="14.85546875" style="903" bestFit="1" customWidth="1"/>
    <col min="5130" max="5131" width="9.28515625" style="903" bestFit="1" customWidth="1"/>
    <col min="5132" max="5132" width="12.28515625" style="903" bestFit="1" customWidth="1"/>
    <col min="5133" max="5133" width="14.85546875" style="903" bestFit="1" customWidth="1"/>
    <col min="5134" max="5134" width="15.140625" style="903" bestFit="1" customWidth="1"/>
    <col min="5135" max="5135" width="12.5703125" style="903" bestFit="1" customWidth="1"/>
    <col min="5136" max="5136" width="14.42578125" style="903" bestFit="1" customWidth="1"/>
    <col min="5137" max="5137" width="12.28515625" style="903" bestFit="1" customWidth="1"/>
    <col min="5138" max="5377" width="9.140625" style="903"/>
    <col min="5378" max="5378" width="12.5703125" style="903" bestFit="1" customWidth="1"/>
    <col min="5379" max="5379" width="14.42578125" style="903" bestFit="1" customWidth="1"/>
    <col min="5380" max="5381" width="9.28515625" style="903" bestFit="1" customWidth="1"/>
    <col min="5382" max="5382" width="12.5703125" style="903" bestFit="1" customWidth="1"/>
    <col min="5383" max="5383" width="14.42578125" style="903" bestFit="1" customWidth="1"/>
    <col min="5384" max="5384" width="12.28515625" style="903" bestFit="1" customWidth="1"/>
    <col min="5385" max="5385" width="14.85546875" style="903" bestFit="1" customWidth="1"/>
    <col min="5386" max="5387" width="9.28515625" style="903" bestFit="1" customWidth="1"/>
    <col min="5388" max="5388" width="12.28515625" style="903" bestFit="1" customWidth="1"/>
    <col min="5389" max="5389" width="14.85546875" style="903" bestFit="1" customWidth="1"/>
    <col min="5390" max="5390" width="15.140625" style="903" bestFit="1" customWidth="1"/>
    <col min="5391" max="5391" width="12.5703125" style="903" bestFit="1" customWidth="1"/>
    <col min="5392" max="5392" width="14.42578125" style="903" bestFit="1" customWidth="1"/>
    <col min="5393" max="5393" width="12.28515625" style="903" bestFit="1" customWidth="1"/>
    <col min="5394" max="5633" width="9.140625" style="903"/>
    <col min="5634" max="5634" width="12.5703125" style="903" bestFit="1" customWidth="1"/>
    <col min="5635" max="5635" width="14.42578125" style="903" bestFit="1" customWidth="1"/>
    <col min="5636" max="5637" width="9.28515625" style="903" bestFit="1" customWidth="1"/>
    <col min="5638" max="5638" width="12.5703125" style="903" bestFit="1" customWidth="1"/>
    <col min="5639" max="5639" width="14.42578125" style="903" bestFit="1" customWidth="1"/>
    <col min="5640" max="5640" width="12.28515625" style="903" bestFit="1" customWidth="1"/>
    <col min="5641" max="5641" width="14.85546875" style="903" bestFit="1" customWidth="1"/>
    <col min="5642" max="5643" width="9.28515625" style="903" bestFit="1" customWidth="1"/>
    <col min="5644" max="5644" width="12.28515625" style="903" bestFit="1" customWidth="1"/>
    <col min="5645" max="5645" width="14.85546875" style="903" bestFit="1" customWidth="1"/>
    <col min="5646" max="5646" width="15.140625" style="903" bestFit="1" customWidth="1"/>
    <col min="5647" max="5647" width="12.5703125" style="903" bestFit="1" customWidth="1"/>
    <col min="5648" max="5648" width="14.42578125" style="903" bestFit="1" customWidth="1"/>
    <col min="5649" max="5649" width="12.28515625" style="903" bestFit="1" customWidth="1"/>
    <col min="5650" max="5889" width="9.140625" style="903"/>
    <col min="5890" max="5890" width="12.5703125" style="903" bestFit="1" customWidth="1"/>
    <col min="5891" max="5891" width="14.42578125" style="903" bestFit="1" customWidth="1"/>
    <col min="5892" max="5893" width="9.28515625" style="903" bestFit="1" customWidth="1"/>
    <col min="5894" max="5894" width="12.5703125" style="903" bestFit="1" customWidth="1"/>
    <col min="5895" max="5895" width="14.42578125" style="903" bestFit="1" customWidth="1"/>
    <col min="5896" max="5896" width="12.28515625" style="903" bestFit="1" customWidth="1"/>
    <col min="5897" max="5897" width="14.85546875" style="903" bestFit="1" customWidth="1"/>
    <col min="5898" max="5899" width="9.28515625" style="903" bestFit="1" customWidth="1"/>
    <col min="5900" max="5900" width="12.28515625" style="903" bestFit="1" customWidth="1"/>
    <col min="5901" max="5901" width="14.85546875" style="903" bestFit="1" customWidth="1"/>
    <col min="5902" max="5902" width="15.140625" style="903" bestFit="1" customWidth="1"/>
    <col min="5903" max="5903" width="12.5703125" style="903" bestFit="1" customWidth="1"/>
    <col min="5904" max="5904" width="14.42578125" style="903" bestFit="1" customWidth="1"/>
    <col min="5905" max="5905" width="12.28515625" style="903" bestFit="1" customWidth="1"/>
    <col min="5906" max="6145" width="9.140625" style="903"/>
    <col min="6146" max="6146" width="12.5703125" style="903" bestFit="1" customWidth="1"/>
    <col min="6147" max="6147" width="14.42578125" style="903" bestFit="1" customWidth="1"/>
    <col min="6148" max="6149" width="9.28515625" style="903" bestFit="1" customWidth="1"/>
    <col min="6150" max="6150" width="12.5703125" style="903" bestFit="1" customWidth="1"/>
    <col min="6151" max="6151" width="14.42578125" style="903" bestFit="1" customWidth="1"/>
    <col min="6152" max="6152" width="12.28515625" style="903" bestFit="1" customWidth="1"/>
    <col min="6153" max="6153" width="14.85546875" style="903" bestFit="1" customWidth="1"/>
    <col min="6154" max="6155" width="9.28515625" style="903" bestFit="1" customWidth="1"/>
    <col min="6156" max="6156" width="12.28515625" style="903" bestFit="1" customWidth="1"/>
    <col min="6157" max="6157" width="14.85546875" style="903" bestFit="1" customWidth="1"/>
    <col min="6158" max="6158" width="15.140625" style="903" bestFit="1" customWidth="1"/>
    <col min="6159" max="6159" width="12.5703125" style="903" bestFit="1" customWidth="1"/>
    <col min="6160" max="6160" width="14.42578125" style="903" bestFit="1" customWidth="1"/>
    <col min="6161" max="6161" width="12.28515625" style="903" bestFit="1" customWidth="1"/>
    <col min="6162" max="6401" width="9.140625" style="903"/>
    <col min="6402" max="6402" width="12.5703125" style="903" bestFit="1" customWidth="1"/>
    <col min="6403" max="6403" width="14.42578125" style="903" bestFit="1" customWidth="1"/>
    <col min="6404" max="6405" width="9.28515625" style="903" bestFit="1" customWidth="1"/>
    <col min="6406" max="6406" width="12.5703125" style="903" bestFit="1" customWidth="1"/>
    <col min="6407" max="6407" width="14.42578125" style="903" bestFit="1" customWidth="1"/>
    <col min="6408" max="6408" width="12.28515625" style="903" bestFit="1" customWidth="1"/>
    <col min="6409" max="6409" width="14.85546875" style="903" bestFit="1" customWidth="1"/>
    <col min="6410" max="6411" width="9.28515625" style="903" bestFit="1" customWidth="1"/>
    <col min="6412" max="6412" width="12.28515625" style="903" bestFit="1" customWidth="1"/>
    <col min="6413" max="6413" width="14.85546875" style="903" bestFit="1" customWidth="1"/>
    <col min="6414" max="6414" width="15.140625" style="903" bestFit="1" customWidth="1"/>
    <col min="6415" max="6415" width="12.5703125" style="903" bestFit="1" customWidth="1"/>
    <col min="6416" max="6416" width="14.42578125" style="903" bestFit="1" customWidth="1"/>
    <col min="6417" max="6417" width="12.28515625" style="903" bestFit="1" customWidth="1"/>
    <col min="6418" max="6657" width="9.140625" style="903"/>
    <col min="6658" max="6658" width="12.5703125" style="903" bestFit="1" customWidth="1"/>
    <col min="6659" max="6659" width="14.42578125" style="903" bestFit="1" customWidth="1"/>
    <col min="6660" max="6661" width="9.28515625" style="903" bestFit="1" customWidth="1"/>
    <col min="6662" max="6662" width="12.5703125" style="903" bestFit="1" customWidth="1"/>
    <col min="6663" max="6663" width="14.42578125" style="903" bestFit="1" customWidth="1"/>
    <col min="6664" max="6664" width="12.28515625" style="903" bestFit="1" customWidth="1"/>
    <col min="6665" max="6665" width="14.85546875" style="903" bestFit="1" customWidth="1"/>
    <col min="6666" max="6667" width="9.28515625" style="903" bestFit="1" customWidth="1"/>
    <col min="6668" max="6668" width="12.28515625" style="903" bestFit="1" customWidth="1"/>
    <col min="6669" max="6669" width="14.85546875" style="903" bestFit="1" customWidth="1"/>
    <col min="6670" max="6670" width="15.140625" style="903" bestFit="1" customWidth="1"/>
    <col min="6671" max="6671" width="12.5703125" style="903" bestFit="1" customWidth="1"/>
    <col min="6672" max="6672" width="14.42578125" style="903" bestFit="1" customWidth="1"/>
    <col min="6673" max="6673" width="12.28515625" style="903" bestFit="1" customWidth="1"/>
    <col min="6674" max="6913" width="9.140625" style="903"/>
    <col min="6914" max="6914" width="12.5703125" style="903" bestFit="1" customWidth="1"/>
    <col min="6915" max="6915" width="14.42578125" style="903" bestFit="1" customWidth="1"/>
    <col min="6916" max="6917" width="9.28515625" style="903" bestFit="1" customWidth="1"/>
    <col min="6918" max="6918" width="12.5703125" style="903" bestFit="1" customWidth="1"/>
    <col min="6919" max="6919" width="14.42578125" style="903" bestFit="1" customWidth="1"/>
    <col min="6920" max="6920" width="12.28515625" style="903" bestFit="1" customWidth="1"/>
    <col min="6921" max="6921" width="14.85546875" style="903" bestFit="1" customWidth="1"/>
    <col min="6922" max="6923" width="9.28515625" style="903" bestFit="1" customWidth="1"/>
    <col min="6924" max="6924" width="12.28515625" style="903" bestFit="1" customWidth="1"/>
    <col min="6925" max="6925" width="14.85546875" style="903" bestFit="1" customWidth="1"/>
    <col min="6926" max="6926" width="15.140625" style="903" bestFit="1" customWidth="1"/>
    <col min="6927" max="6927" width="12.5703125" style="903" bestFit="1" customWidth="1"/>
    <col min="6928" max="6928" width="14.42578125" style="903" bestFit="1" customWidth="1"/>
    <col min="6929" max="6929" width="12.28515625" style="903" bestFit="1" customWidth="1"/>
    <col min="6930" max="7169" width="9.140625" style="903"/>
    <col min="7170" max="7170" width="12.5703125" style="903" bestFit="1" customWidth="1"/>
    <col min="7171" max="7171" width="14.42578125" style="903" bestFit="1" customWidth="1"/>
    <col min="7172" max="7173" width="9.28515625" style="903" bestFit="1" customWidth="1"/>
    <col min="7174" max="7174" width="12.5703125" style="903" bestFit="1" customWidth="1"/>
    <col min="7175" max="7175" width="14.42578125" style="903" bestFit="1" customWidth="1"/>
    <col min="7176" max="7176" width="12.28515625" style="903" bestFit="1" customWidth="1"/>
    <col min="7177" max="7177" width="14.85546875" style="903" bestFit="1" customWidth="1"/>
    <col min="7178" max="7179" width="9.28515625" style="903" bestFit="1" customWidth="1"/>
    <col min="7180" max="7180" width="12.28515625" style="903" bestFit="1" customWidth="1"/>
    <col min="7181" max="7181" width="14.85546875" style="903" bestFit="1" customWidth="1"/>
    <col min="7182" max="7182" width="15.140625" style="903" bestFit="1" customWidth="1"/>
    <col min="7183" max="7183" width="12.5703125" style="903" bestFit="1" customWidth="1"/>
    <col min="7184" max="7184" width="14.42578125" style="903" bestFit="1" customWidth="1"/>
    <col min="7185" max="7185" width="12.28515625" style="903" bestFit="1" customWidth="1"/>
    <col min="7186" max="7425" width="9.140625" style="903"/>
    <col min="7426" max="7426" width="12.5703125" style="903" bestFit="1" customWidth="1"/>
    <col min="7427" max="7427" width="14.42578125" style="903" bestFit="1" customWidth="1"/>
    <col min="7428" max="7429" width="9.28515625" style="903" bestFit="1" customWidth="1"/>
    <col min="7430" max="7430" width="12.5703125" style="903" bestFit="1" customWidth="1"/>
    <col min="7431" max="7431" width="14.42578125" style="903" bestFit="1" customWidth="1"/>
    <col min="7432" max="7432" width="12.28515625" style="903" bestFit="1" customWidth="1"/>
    <col min="7433" max="7433" width="14.85546875" style="903" bestFit="1" customWidth="1"/>
    <col min="7434" max="7435" width="9.28515625" style="903" bestFit="1" customWidth="1"/>
    <col min="7436" max="7436" width="12.28515625" style="903" bestFit="1" customWidth="1"/>
    <col min="7437" max="7437" width="14.85546875" style="903" bestFit="1" customWidth="1"/>
    <col min="7438" max="7438" width="15.140625" style="903" bestFit="1" customWidth="1"/>
    <col min="7439" max="7439" width="12.5703125" style="903" bestFit="1" customWidth="1"/>
    <col min="7440" max="7440" width="14.42578125" style="903" bestFit="1" customWidth="1"/>
    <col min="7441" max="7441" width="12.28515625" style="903" bestFit="1" customWidth="1"/>
    <col min="7442" max="7681" width="9.140625" style="903"/>
    <col min="7682" max="7682" width="12.5703125" style="903" bestFit="1" customWidth="1"/>
    <col min="7683" max="7683" width="14.42578125" style="903" bestFit="1" customWidth="1"/>
    <col min="7684" max="7685" width="9.28515625" style="903" bestFit="1" customWidth="1"/>
    <col min="7686" max="7686" width="12.5703125" style="903" bestFit="1" customWidth="1"/>
    <col min="7687" max="7687" width="14.42578125" style="903" bestFit="1" customWidth="1"/>
    <col min="7688" max="7688" width="12.28515625" style="903" bestFit="1" customWidth="1"/>
    <col min="7689" max="7689" width="14.85546875" style="903" bestFit="1" customWidth="1"/>
    <col min="7690" max="7691" width="9.28515625" style="903" bestFit="1" customWidth="1"/>
    <col min="7692" max="7692" width="12.28515625" style="903" bestFit="1" customWidth="1"/>
    <col min="7693" max="7693" width="14.85546875" style="903" bestFit="1" customWidth="1"/>
    <col min="7694" max="7694" width="15.140625" style="903" bestFit="1" customWidth="1"/>
    <col min="7695" max="7695" width="12.5703125" style="903" bestFit="1" customWidth="1"/>
    <col min="7696" max="7696" width="14.42578125" style="903" bestFit="1" customWidth="1"/>
    <col min="7697" max="7697" width="12.28515625" style="903" bestFit="1" customWidth="1"/>
    <col min="7698" max="7937" width="9.140625" style="903"/>
    <col min="7938" max="7938" width="12.5703125" style="903" bestFit="1" customWidth="1"/>
    <col min="7939" max="7939" width="14.42578125" style="903" bestFit="1" customWidth="1"/>
    <col min="7940" max="7941" width="9.28515625" style="903" bestFit="1" customWidth="1"/>
    <col min="7942" max="7942" width="12.5703125" style="903" bestFit="1" customWidth="1"/>
    <col min="7943" max="7943" width="14.42578125" style="903" bestFit="1" customWidth="1"/>
    <col min="7944" max="7944" width="12.28515625" style="903" bestFit="1" customWidth="1"/>
    <col min="7945" max="7945" width="14.85546875" style="903" bestFit="1" customWidth="1"/>
    <col min="7946" max="7947" width="9.28515625" style="903" bestFit="1" customWidth="1"/>
    <col min="7948" max="7948" width="12.28515625" style="903" bestFit="1" customWidth="1"/>
    <col min="7949" max="7949" width="14.85546875" style="903" bestFit="1" customWidth="1"/>
    <col min="7950" max="7950" width="15.140625" style="903" bestFit="1" customWidth="1"/>
    <col min="7951" max="7951" width="12.5703125" style="903" bestFit="1" customWidth="1"/>
    <col min="7952" max="7952" width="14.42578125" style="903" bestFit="1" customWidth="1"/>
    <col min="7953" max="7953" width="12.28515625" style="903" bestFit="1" customWidth="1"/>
    <col min="7954" max="8193" width="9.140625" style="903"/>
    <col min="8194" max="8194" width="12.5703125" style="903" bestFit="1" customWidth="1"/>
    <col min="8195" max="8195" width="14.42578125" style="903" bestFit="1" customWidth="1"/>
    <col min="8196" max="8197" width="9.28515625" style="903" bestFit="1" customWidth="1"/>
    <col min="8198" max="8198" width="12.5703125" style="903" bestFit="1" customWidth="1"/>
    <col min="8199" max="8199" width="14.42578125" style="903" bestFit="1" customWidth="1"/>
    <col min="8200" max="8200" width="12.28515625" style="903" bestFit="1" customWidth="1"/>
    <col min="8201" max="8201" width="14.85546875" style="903" bestFit="1" customWidth="1"/>
    <col min="8202" max="8203" width="9.28515625" style="903" bestFit="1" customWidth="1"/>
    <col min="8204" max="8204" width="12.28515625" style="903" bestFit="1" customWidth="1"/>
    <col min="8205" max="8205" width="14.85546875" style="903" bestFit="1" customWidth="1"/>
    <col min="8206" max="8206" width="15.140625" style="903" bestFit="1" customWidth="1"/>
    <col min="8207" max="8207" width="12.5703125" style="903" bestFit="1" customWidth="1"/>
    <col min="8208" max="8208" width="14.42578125" style="903" bestFit="1" customWidth="1"/>
    <col min="8209" max="8209" width="12.28515625" style="903" bestFit="1" customWidth="1"/>
    <col min="8210" max="8449" width="9.140625" style="903"/>
    <col min="8450" max="8450" width="12.5703125" style="903" bestFit="1" customWidth="1"/>
    <col min="8451" max="8451" width="14.42578125" style="903" bestFit="1" customWidth="1"/>
    <col min="8452" max="8453" width="9.28515625" style="903" bestFit="1" customWidth="1"/>
    <col min="8454" max="8454" width="12.5703125" style="903" bestFit="1" customWidth="1"/>
    <col min="8455" max="8455" width="14.42578125" style="903" bestFit="1" customWidth="1"/>
    <col min="8456" max="8456" width="12.28515625" style="903" bestFit="1" customWidth="1"/>
    <col min="8457" max="8457" width="14.85546875" style="903" bestFit="1" customWidth="1"/>
    <col min="8458" max="8459" width="9.28515625" style="903" bestFit="1" customWidth="1"/>
    <col min="8460" max="8460" width="12.28515625" style="903" bestFit="1" customWidth="1"/>
    <col min="8461" max="8461" width="14.85546875" style="903" bestFit="1" customWidth="1"/>
    <col min="8462" max="8462" width="15.140625" style="903" bestFit="1" customWidth="1"/>
    <col min="8463" max="8463" width="12.5703125" style="903" bestFit="1" customWidth="1"/>
    <col min="8464" max="8464" width="14.42578125" style="903" bestFit="1" customWidth="1"/>
    <col min="8465" max="8465" width="12.28515625" style="903" bestFit="1" customWidth="1"/>
    <col min="8466" max="8705" width="9.140625" style="903"/>
    <col min="8706" max="8706" width="12.5703125" style="903" bestFit="1" customWidth="1"/>
    <col min="8707" max="8707" width="14.42578125" style="903" bestFit="1" customWidth="1"/>
    <col min="8708" max="8709" width="9.28515625" style="903" bestFit="1" customWidth="1"/>
    <col min="8710" max="8710" width="12.5703125" style="903" bestFit="1" customWidth="1"/>
    <col min="8711" max="8711" width="14.42578125" style="903" bestFit="1" customWidth="1"/>
    <col min="8712" max="8712" width="12.28515625" style="903" bestFit="1" customWidth="1"/>
    <col min="8713" max="8713" width="14.85546875" style="903" bestFit="1" customWidth="1"/>
    <col min="8714" max="8715" width="9.28515625" style="903" bestFit="1" customWidth="1"/>
    <col min="8716" max="8716" width="12.28515625" style="903" bestFit="1" customWidth="1"/>
    <col min="8717" max="8717" width="14.85546875" style="903" bestFit="1" customWidth="1"/>
    <col min="8718" max="8718" width="15.140625" style="903" bestFit="1" customWidth="1"/>
    <col min="8719" max="8719" width="12.5703125" style="903" bestFit="1" customWidth="1"/>
    <col min="8720" max="8720" width="14.42578125" style="903" bestFit="1" customWidth="1"/>
    <col min="8721" max="8721" width="12.28515625" style="903" bestFit="1" customWidth="1"/>
    <col min="8722" max="8961" width="9.140625" style="903"/>
    <col min="8962" max="8962" width="12.5703125" style="903" bestFit="1" customWidth="1"/>
    <col min="8963" max="8963" width="14.42578125" style="903" bestFit="1" customWidth="1"/>
    <col min="8964" max="8965" width="9.28515625" style="903" bestFit="1" customWidth="1"/>
    <col min="8966" max="8966" width="12.5703125" style="903" bestFit="1" customWidth="1"/>
    <col min="8967" max="8967" width="14.42578125" style="903" bestFit="1" customWidth="1"/>
    <col min="8968" max="8968" width="12.28515625" style="903" bestFit="1" customWidth="1"/>
    <col min="8969" max="8969" width="14.85546875" style="903" bestFit="1" customWidth="1"/>
    <col min="8970" max="8971" width="9.28515625" style="903" bestFit="1" customWidth="1"/>
    <col min="8972" max="8972" width="12.28515625" style="903" bestFit="1" customWidth="1"/>
    <col min="8973" max="8973" width="14.85546875" style="903" bestFit="1" customWidth="1"/>
    <col min="8974" max="8974" width="15.140625" style="903" bestFit="1" customWidth="1"/>
    <col min="8975" max="8975" width="12.5703125" style="903" bestFit="1" customWidth="1"/>
    <col min="8976" max="8976" width="14.42578125" style="903" bestFit="1" customWidth="1"/>
    <col min="8977" max="8977" width="12.28515625" style="903" bestFit="1" customWidth="1"/>
    <col min="8978" max="9217" width="9.140625" style="903"/>
    <col min="9218" max="9218" width="12.5703125" style="903" bestFit="1" customWidth="1"/>
    <col min="9219" max="9219" width="14.42578125" style="903" bestFit="1" customWidth="1"/>
    <col min="9220" max="9221" width="9.28515625" style="903" bestFit="1" customWidth="1"/>
    <col min="9222" max="9222" width="12.5703125" style="903" bestFit="1" customWidth="1"/>
    <col min="9223" max="9223" width="14.42578125" style="903" bestFit="1" customWidth="1"/>
    <col min="9224" max="9224" width="12.28515625" style="903" bestFit="1" customWidth="1"/>
    <col min="9225" max="9225" width="14.85546875" style="903" bestFit="1" customWidth="1"/>
    <col min="9226" max="9227" width="9.28515625" style="903" bestFit="1" customWidth="1"/>
    <col min="9228" max="9228" width="12.28515625" style="903" bestFit="1" customWidth="1"/>
    <col min="9229" max="9229" width="14.85546875" style="903" bestFit="1" customWidth="1"/>
    <col min="9230" max="9230" width="15.140625" style="903" bestFit="1" customWidth="1"/>
    <col min="9231" max="9231" width="12.5703125" style="903" bestFit="1" customWidth="1"/>
    <col min="9232" max="9232" width="14.42578125" style="903" bestFit="1" customWidth="1"/>
    <col min="9233" max="9233" width="12.28515625" style="903" bestFit="1" customWidth="1"/>
    <col min="9234" max="9473" width="9.140625" style="903"/>
    <col min="9474" max="9474" width="12.5703125" style="903" bestFit="1" customWidth="1"/>
    <col min="9475" max="9475" width="14.42578125" style="903" bestFit="1" customWidth="1"/>
    <col min="9476" max="9477" width="9.28515625" style="903" bestFit="1" customWidth="1"/>
    <col min="9478" max="9478" width="12.5703125" style="903" bestFit="1" customWidth="1"/>
    <col min="9479" max="9479" width="14.42578125" style="903" bestFit="1" customWidth="1"/>
    <col min="9480" max="9480" width="12.28515625" style="903" bestFit="1" customWidth="1"/>
    <col min="9481" max="9481" width="14.85546875" style="903" bestFit="1" customWidth="1"/>
    <col min="9482" max="9483" width="9.28515625" style="903" bestFit="1" customWidth="1"/>
    <col min="9484" max="9484" width="12.28515625" style="903" bestFit="1" customWidth="1"/>
    <col min="9485" max="9485" width="14.85546875" style="903" bestFit="1" customWidth="1"/>
    <col min="9486" max="9486" width="15.140625" style="903" bestFit="1" customWidth="1"/>
    <col min="9487" max="9487" width="12.5703125" style="903" bestFit="1" customWidth="1"/>
    <col min="9488" max="9488" width="14.42578125" style="903" bestFit="1" customWidth="1"/>
    <col min="9489" max="9489" width="12.28515625" style="903" bestFit="1" customWidth="1"/>
    <col min="9490" max="9729" width="9.140625" style="903"/>
    <col min="9730" max="9730" width="12.5703125" style="903" bestFit="1" customWidth="1"/>
    <col min="9731" max="9731" width="14.42578125" style="903" bestFit="1" customWidth="1"/>
    <col min="9732" max="9733" width="9.28515625" style="903" bestFit="1" customWidth="1"/>
    <col min="9734" max="9734" width="12.5703125" style="903" bestFit="1" customWidth="1"/>
    <col min="9735" max="9735" width="14.42578125" style="903" bestFit="1" customWidth="1"/>
    <col min="9736" max="9736" width="12.28515625" style="903" bestFit="1" customWidth="1"/>
    <col min="9737" max="9737" width="14.85546875" style="903" bestFit="1" customWidth="1"/>
    <col min="9738" max="9739" width="9.28515625" style="903" bestFit="1" customWidth="1"/>
    <col min="9740" max="9740" width="12.28515625" style="903" bestFit="1" customWidth="1"/>
    <col min="9741" max="9741" width="14.85546875" style="903" bestFit="1" customWidth="1"/>
    <col min="9742" max="9742" width="15.140625" style="903" bestFit="1" customWidth="1"/>
    <col min="9743" max="9743" width="12.5703125" style="903" bestFit="1" customWidth="1"/>
    <col min="9744" max="9744" width="14.42578125" style="903" bestFit="1" customWidth="1"/>
    <col min="9745" max="9745" width="12.28515625" style="903" bestFit="1" customWidth="1"/>
    <col min="9746" max="9985" width="9.140625" style="903"/>
    <col min="9986" max="9986" width="12.5703125" style="903" bestFit="1" customWidth="1"/>
    <col min="9987" max="9987" width="14.42578125" style="903" bestFit="1" customWidth="1"/>
    <col min="9988" max="9989" width="9.28515625" style="903" bestFit="1" customWidth="1"/>
    <col min="9990" max="9990" width="12.5703125" style="903" bestFit="1" customWidth="1"/>
    <col min="9991" max="9991" width="14.42578125" style="903" bestFit="1" customWidth="1"/>
    <col min="9992" max="9992" width="12.28515625" style="903" bestFit="1" customWidth="1"/>
    <col min="9993" max="9993" width="14.85546875" style="903" bestFit="1" customWidth="1"/>
    <col min="9994" max="9995" width="9.28515625" style="903" bestFit="1" customWidth="1"/>
    <col min="9996" max="9996" width="12.28515625" style="903" bestFit="1" customWidth="1"/>
    <col min="9997" max="9997" width="14.85546875" style="903" bestFit="1" customWidth="1"/>
    <col min="9998" max="9998" width="15.140625" style="903" bestFit="1" customWidth="1"/>
    <col min="9999" max="9999" width="12.5703125" style="903" bestFit="1" customWidth="1"/>
    <col min="10000" max="10000" width="14.42578125" style="903" bestFit="1" customWidth="1"/>
    <col min="10001" max="10001" width="12.28515625" style="903" bestFit="1" customWidth="1"/>
    <col min="10002" max="10241" width="9.140625" style="903"/>
    <col min="10242" max="10242" width="12.5703125" style="903" bestFit="1" customWidth="1"/>
    <col min="10243" max="10243" width="14.42578125" style="903" bestFit="1" customWidth="1"/>
    <col min="10244" max="10245" width="9.28515625" style="903" bestFit="1" customWidth="1"/>
    <col min="10246" max="10246" width="12.5703125" style="903" bestFit="1" customWidth="1"/>
    <col min="10247" max="10247" width="14.42578125" style="903" bestFit="1" customWidth="1"/>
    <col min="10248" max="10248" width="12.28515625" style="903" bestFit="1" customWidth="1"/>
    <col min="10249" max="10249" width="14.85546875" style="903" bestFit="1" customWidth="1"/>
    <col min="10250" max="10251" width="9.28515625" style="903" bestFit="1" customWidth="1"/>
    <col min="10252" max="10252" width="12.28515625" style="903" bestFit="1" customWidth="1"/>
    <col min="10253" max="10253" width="14.85546875" style="903" bestFit="1" customWidth="1"/>
    <col min="10254" max="10254" width="15.140625" style="903" bestFit="1" customWidth="1"/>
    <col min="10255" max="10255" width="12.5703125" style="903" bestFit="1" customWidth="1"/>
    <col min="10256" max="10256" width="14.42578125" style="903" bestFit="1" customWidth="1"/>
    <col min="10257" max="10257" width="12.28515625" style="903" bestFit="1" customWidth="1"/>
    <col min="10258" max="10497" width="9.140625" style="903"/>
    <col min="10498" max="10498" width="12.5703125" style="903" bestFit="1" customWidth="1"/>
    <col min="10499" max="10499" width="14.42578125" style="903" bestFit="1" customWidth="1"/>
    <col min="10500" max="10501" width="9.28515625" style="903" bestFit="1" customWidth="1"/>
    <col min="10502" max="10502" width="12.5703125" style="903" bestFit="1" customWidth="1"/>
    <col min="10503" max="10503" width="14.42578125" style="903" bestFit="1" customWidth="1"/>
    <col min="10504" max="10504" width="12.28515625" style="903" bestFit="1" customWidth="1"/>
    <col min="10505" max="10505" width="14.85546875" style="903" bestFit="1" customWidth="1"/>
    <col min="10506" max="10507" width="9.28515625" style="903" bestFit="1" customWidth="1"/>
    <col min="10508" max="10508" width="12.28515625" style="903" bestFit="1" customWidth="1"/>
    <col min="10509" max="10509" width="14.85546875" style="903" bestFit="1" customWidth="1"/>
    <col min="10510" max="10510" width="15.140625" style="903" bestFit="1" customWidth="1"/>
    <col min="10511" max="10511" width="12.5703125" style="903" bestFit="1" customWidth="1"/>
    <col min="10512" max="10512" width="14.42578125" style="903" bestFit="1" customWidth="1"/>
    <col min="10513" max="10513" width="12.28515625" style="903" bestFit="1" customWidth="1"/>
    <col min="10514" max="10753" width="9.140625" style="903"/>
    <col min="10754" max="10754" width="12.5703125" style="903" bestFit="1" customWidth="1"/>
    <col min="10755" max="10755" width="14.42578125" style="903" bestFit="1" customWidth="1"/>
    <col min="10756" max="10757" width="9.28515625" style="903" bestFit="1" customWidth="1"/>
    <col min="10758" max="10758" width="12.5703125" style="903" bestFit="1" customWidth="1"/>
    <col min="10759" max="10759" width="14.42578125" style="903" bestFit="1" customWidth="1"/>
    <col min="10760" max="10760" width="12.28515625" style="903" bestFit="1" customWidth="1"/>
    <col min="10761" max="10761" width="14.85546875" style="903" bestFit="1" customWidth="1"/>
    <col min="10762" max="10763" width="9.28515625" style="903" bestFit="1" customWidth="1"/>
    <col min="10764" max="10764" width="12.28515625" style="903" bestFit="1" customWidth="1"/>
    <col min="10765" max="10765" width="14.85546875" style="903" bestFit="1" customWidth="1"/>
    <col min="10766" max="10766" width="15.140625" style="903" bestFit="1" customWidth="1"/>
    <col min="10767" max="10767" width="12.5703125" style="903" bestFit="1" customWidth="1"/>
    <col min="10768" max="10768" width="14.42578125" style="903" bestFit="1" customWidth="1"/>
    <col min="10769" max="10769" width="12.28515625" style="903" bestFit="1" customWidth="1"/>
    <col min="10770" max="11009" width="9.140625" style="903"/>
    <col min="11010" max="11010" width="12.5703125" style="903" bestFit="1" customWidth="1"/>
    <col min="11011" max="11011" width="14.42578125" style="903" bestFit="1" customWidth="1"/>
    <col min="11012" max="11013" width="9.28515625" style="903" bestFit="1" customWidth="1"/>
    <col min="11014" max="11014" width="12.5703125" style="903" bestFit="1" customWidth="1"/>
    <col min="11015" max="11015" width="14.42578125" style="903" bestFit="1" customWidth="1"/>
    <col min="11016" max="11016" width="12.28515625" style="903" bestFit="1" customWidth="1"/>
    <col min="11017" max="11017" width="14.85546875" style="903" bestFit="1" customWidth="1"/>
    <col min="11018" max="11019" width="9.28515625" style="903" bestFit="1" customWidth="1"/>
    <col min="11020" max="11020" width="12.28515625" style="903" bestFit="1" customWidth="1"/>
    <col min="11021" max="11021" width="14.85546875" style="903" bestFit="1" customWidth="1"/>
    <col min="11022" max="11022" width="15.140625" style="903" bestFit="1" customWidth="1"/>
    <col min="11023" max="11023" width="12.5703125" style="903" bestFit="1" customWidth="1"/>
    <col min="11024" max="11024" width="14.42578125" style="903" bestFit="1" customWidth="1"/>
    <col min="11025" max="11025" width="12.28515625" style="903" bestFit="1" customWidth="1"/>
    <col min="11026" max="11265" width="9.140625" style="903"/>
    <col min="11266" max="11266" width="12.5703125" style="903" bestFit="1" customWidth="1"/>
    <col min="11267" max="11267" width="14.42578125" style="903" bestFit="1" customWidth="1"/>
    <col min="11268" max="11269" width="9.28515625" style="903" bestFit="1" customWidth="1"/>
    <col min="11270" max="11270" width="12.5703125" style="903" bestFit="1" customWidth="1"/>
    <col min="11271" max="11271" width="14.42578125" style="903" bestFit="1" customWidth="1"/>
    <col min="11272" max="11272" width="12.28515625" style="903" bestFit="1" customWidth="1"/>
    <col min="11273" max="11273" width="14.85546875" style="903" bestFit="1" customWidth="1"/>
    <col min="11274" max="11275" width="9.28515625" style="903" bestFit="1" customWidth="1"/>
    <col min="11276" max="11276" width="12.28515625" style="903" bestFit="1" customWidth="1"/>
    <col min="11277" max="11277" width="14.85546875" style="903" bestFit="1" customWidth="1"/>
    <col min="11278" max="11278" width="15.140625" style="903" bestFit="1" customWidth="1"/>
    <col min="11279" max="11279" width="12.5703125" style="903" bestFit="1" customWidth="1"/>
    <col min="11280" max="11280" width="14.42578125" style="903" bestFit="1" customWidth="1"/>
    <col min="11281" max="11281" width="12.28515625" style="903" bestFit="1" customWidth="1"/>
    <col min="11282" max="11521" width="9.140625" style="903"/>
    <col min="11522" max="11522" width="12.5703125" style="903" bestFit="1" customWidth="1"/>
    <col min="11523" max="11523" width="14.42578125" style="903" bestFit="1" customWidth="1"/>
    <col min="11524" max="11525" width="9.28515625" style="903" bestFit="1" customWidth="1"/>
    <col min="11526" max="11526" width="12.5703125" style="903" bestFit="1" customWidth="1"/>
    <col min="11527" max="11527" width="14.42578125" style="903" bestFit="1" customWidth="1"/>
    <col min="11528" max="11528" width="12.28515625" style="903" bestFit="1" customWidth="1"/>
    <col min="11529" max="11529" width="14.85546875" style="903" bestFit="1" customWidth="1"/>
    <col min="11530" max="11531" width="9.28515625" style="903" bestFit="1" customWidth="1"/>
    <col min="11532" max="11532" width="12.28515625" style="903" bestFit="1" customWidth="1"/>
    <col min="11533" max="11533" width="14.85546875" style="903" bestFit="1" customWidth="1"/>
    <col min="11534" max="11534" width="15.140625" style="903" bestFit="1" customWidth="1"/>
    <col min="11535" max="11535" width="12.5703125" style="903" bestFit="1" customWidth="1"/>
    <col min="11536" max="11536" width="14.42578125" style="903" bestFit="1" customWidth="1"/>
    <col min="11537" max="11537" width="12.28515625" style="903" bestFit="1" customWidth="1"/>
    <col min="11538" max="11777" width="9.140625" style="903"/>
    <col min="11778" max="11778" width="12.5703125" style="903" bestFit="1" customWidth="1"/>
    <col min="11779" max="11779" width="14.42578125" style="903" bestFit="1" customWidth="1"/>
    <col min="11780" max="11781" width="9.28515625" style="903" bestFit="1" customWidth="1"/>
    <col min="11782" max="11782" width="12.5703125" style="903" bestFit="1" customWidth="1"/>
    <col min="11783" max="11783" width="14.42578125" style="903" bestFit="1" customWidth="1"/>
    <col min="11784" max="11784" width="12.28515625" style="903" bestFit="1" customWidth="1"/>
    <col min="11785" max="11785" width="14.85546875" style="903" bestFit="1" customWidth="1"/>
    <col min="11786" max="11787" width="9.28515625" style="903" bestFit="1" customWidth="1"/>
    <col min="11788" max="11788" width="12.28515625" style="903" bestFit="1" customWidth="1"/>
    <col min="11789" max="11789" width="14.85546875" style="903" bestFit="1" customWidth="1"/>
    <col min="11790" max="11790" width="15.140625" style="903" bestFit="1" customWidth="1"/>
    <col min="11791" max="11791" width="12.5703125" style="903" bestFit="1" customWidth="1"/>
    <col min="11792" max="11792" width="14.42578125" style="903" bestFit="1" customWidth="1"/>
    <col min="11793" max="11793" width="12.28515625" style="903" bestFit="1" customWidth="1"/>
    <col min="11794" max="12033" width="9.140625" style="903"/>
    <col min="12034" max="12034" width="12.5703125" style="903" bestFit="1" customWidth="1"/>
    <col min="12035" max="12035" width="14.42578125" style="903" bestFit="1" customWidth="1"/>
    <col min="12036" max="12037" width="9.28515625" style="903" bestFit="1" customWidth="1"/>
    <col min="12038" max="12038" width="12.5703125" style="903" bestFit="1" customWidth="1"/>
    <col min="12039" max="12039" width="14.42578125" style="903" bestFit="1" customWidth="1"/>
    <col min="12040" max="12040" width="12.28515625" style="903" bestFit="1" customWidth="1"/>
    <col min="12041" max="12041" width="14.85546875" style="903" bestFit="1" customWidth="1"/>
    <col min="12042" max="12043" width="9.28515625" style="903" bestFit="1" customWidth="1"/>
    <col min="12044" max="12044" width="12.28515625" style="903" bestFit="1" customWidth="1"/>
    <col min="12045" max="12045" width="14.85546875" style="903" bestFit="1" customWidth="1"/>
    <col min="12046" max="12046" width="15.140625" style="903" bestFit="1" customWidth="1"/>
    <col min="12047" max="12047" width="12.5703125" style="903" bestFit="1" customWidth="1"/>
    <col min="12048" max="12048" width="14.42578125" style="903" bestFit="1" customWidth="1"/>
    <col min="12049" max="12049" width="12.28515625" style="903" bestFit="1" customWidth="1"/>
    <col min="12050" max="12289" width="9.140625" style="903"/>
    <col min="12290" max="12290" width="12.5703125" style="903" bestFit="1" customWidth="1"/>
    <col min="12291" max="12291" width="14.42578125" style="903" bestFit="1" customWidth="1"/>
    <col min="12292" max="12293" width="9.28515625" style="903" bestFit="1" customWidth="1"/>
    <col min="12294" max="12294" width="12.5703125" style="903" bestFit="1" customWidth="1"/>
    <col min="12295" max="12295" width="14.42578125" style="903" bestFit="1" customWidth="1"/>
    <col min="12296" max="12296" width="12.28515625" style="903" bestFit="1" customWidth="1"/>
    <col min="12297" max="12297" width="14.85546875" style="903" bestFit="1" customWidth="1"/>
    <col min="12298" max="12299" width="9.28515625" style="903" bestFit="1" customWidth="1"/>
    <col min="12300" max="12300" width="12.28515625" style="903" bestFit="1" customWidth="1"/>
    <col min="12301" max="12301" width="14.85546875" style="903" bestFit="1" customWidth="1"/>
    <col min="12302" max="12302" width="15.140625" style="903" bestFit="1" customWidth="1"/>
    <col min="12303" max="12303" width="12.5703125" style="903" bestFit="1" customWidth="1"/>
    <col min="12304" max="12304" width="14.42578125" style="903" bestFit="1" customWidth="1"/>
    <col min="12305" max="12305" width="12.28515625" style="903" bestFit="1" customWidth="1"/>
    <col min="12306" max="12545" width="9.140625" style="903"/>
    <col min="12546" max="12546" width="12.5703125" style="903" bestFit="1" customWidth="1"/>
    <col min="12547" max="12547" width="14.42578125" style="903" bestFit="1" customWidth="1"/>
    <col min="12548" max="12549" width="9.28515625" style="903" bestFit="1" customWidth="1"/>
    <col min="12550" max="12550" width="12.5703125" style="903" bestFit="1" customWidth="1"/>
    <col min="12551" max="12551" width="14.42578125" style="903" bestFit="1" customWidth="1"/>
    <col min="12552" max="12552" width="12.28515625" style="903" bestFit="1" customWidth="1"/>
    <col min="12553" max="12553" width="14.85546875" style="903" bestFit="1" customWidth="1"/>
    <col min="12554" max="12555" width="9.28515625" style="903" bestFit="1" customWidth="1"/>
    <col min="12556" max="12556" width="12.28515625" style="903" bestFit="1" customWidth="1"/>
    <col min="12557" max="12557" width="14.85546875" style="903" bestFit="1" customWidth="1"/>
    <col min="12558" max="12558" width="15.140625" style="903" bestFit="1" customWidth="1"/>
    <col min="12559" max="12559" width="12.5703125" style="903" bestFit="1" customWidth="1"/>
    <col min="12560" max="12560" width="14.42578125" style="903" bestFit="1" customWidth="1"/>
    <col min="12561" max="12561" width="12.28515625" style="903" bestFit="1" customWidth="1"/>
    <col min="12562" max="12801" width="9.140625" style="903"/>
    <col min="12802" max="12802" width="12.5703125" style="903" bestFit="1" customWidth="1"/>
    <col min="12803" max="12803" width="14.42578125" style="903" bestFit="1" customWidth="1"/>
    <col min="12804" max="12805" width="9.28515625" style="903" bestFit="1" customWidth="1"/>
    <col min="12806" max="12806" width="12.5703125" style="903" bestFit="1" customWidth="1"/>
    <col min="12807" max="12807" width="14.42578125" style="903" bestFit="1" customWidth="1"/>
    <col min="12808" max="12808" width="12.28515625" style="903" bestFit="1" customWidth="1"/>
    <col min="12809" max="12809" width="14.85546875" style="903" bestFit="1" customWidth="1"/>
    <col min="12810" max="12811" width="9.28515625" style="903" bestFit="1" customWidth="1"/>
    <col min="12812" max="12812" width="12.28515625" style="903" bestFit="1" customWidth="1"/>
    <col min="12813" max="12813" width="14.85546875" style="903" bestFit="1" customWidth="1"/>
    <col min="12814" max="12814" width="15.140625" style="903" bestFit="1" customWidth="1"/>
    <col min="12815" max="12815" width="12.5703125" style="903" bestFit="1" customWidth="1"/>
    <col min="12816" max="12816" width="14.42578125" style="903" bestFit="1" customWidth="1"/>
    <col min="12817" max="12817" width="12.28515625" style="903" bestFit="1" customWidth="1"/>
    <col min="12818" max="13057" width="9.140625" style="903"/>
    <col min="13058" max="13058" width="12.5703125" style="903" bestFit="1" customWidth="1"/>
    <col min="13059" max="13059" width="14.42578125" style="903" bestFit="1" customWidth="1"/>
    <col min="13060" max="13061" width="9.28515625" style="903" bestFit="1" customWidth="1"/>
    <col min="13062" max="13062" width="12.5703125" style="903" bestFit="1" customWidth="1"/>
    <col min="13063" max="13063" width="14.42578125" style="903" bestFit="1" customWidth="1"/>
    <col min="13064" max="13064" width="12.28515625" style="903" bestFit="1" customWidth="1"/>
    <col min="13065" max="13065" width="14.85546875" style="903" bestFit="1" customWidth="1"/>
    <col min="13066" max="13067" width="9.28515625" style="903" bestFit="1" customWidth="1"/>
    <col min="13068" max="13068" width="12.28515625" style="903" bestFit="1" customWidth="1"/>
    <col min="13069" max="13069" width="14.85546875" style="903" bestFit="1" customWidth="1"/>
    <col min="13070" max="13070" width="15.140625" style="903" bestFit="1" customWidth="1"/>
    <col min="13071" max="13071" width="12.5703125" style="903" bestFit="1" customWidth="1"/>
    <col min="13072" max="13072" width="14.42578125" style="903" bestFit="1" customWidth="1"/>
    <col min="13073" max="13073" width="12.28515625" style="903" bestFit="1" customWidth="1"/>
    <col min="13074" max="13313" width="9.140625" style="903"/>
    <col min="13314" max="13314" width="12.5703125" style="903" bestFit="1" customWidth="1"/>
    <col min="13315" max="13315" width="14.42578125" style="903" bestFit="1" customWidth="1"/>
    <col min="13316" max="13317" width="9.28515625" style="903" bestFit="1" customWidth="1"/>
    <col min="13318" max="13318" width="12.5703125" style="903" bestFit="1" customWidth="1"/>
    <col min="13319" max="13319" width="14.42578125" style="903" bestFit="1" customWidth="1"/>
    <col min="13320" max="13320" width="12.28515625" style="903" bestFit="1" customWidth="1"/>
    <col min="13321" max="13321" width="14.85546875" style="903" bestFit="1" customWidth="1"/>
    <col min="13322" max="13323" width="9.28515625" style="903" bestFit="1" customWidth="1"/>
    <col min="13324" max="13324" width="12.28515625" style="903" bestFit="1" customWidth="1"/>
    <col min="13325" max="13325" width="14.85546875" style="903" bestFit="1" customWidth="1"/>
    <col min="13326" max="13326" width="15.140625" style="903" bestFit="1" customWidth="1"/>
    <col min="13327" max="13327" width="12.5703125" style="903" bestFit="1" customWidth="1"/>
    <col min="13328" max="13328" width="14.42578125" style="903" bestFit="1" customWidth="1"/>
    <col min="13329" max="13329" width="12.28515625" style="903" bestFit="1" customWidth="1"/>
    <col min="13330" max="13569" width="9.140625" style="903"/>
    <col min="13570" max="13570" width="12.5703125" style="903" bestFit="1" customWidth="1"/>
    <col min="13571" max="13571" width="14.42578125" style="903" bestFit="1" customWidth="1"/>
    <col min="13572" max="13573" width="9.28515625" style="903" bestFit="1" customWidth="1"/>
    <col min="13574" max="13574" width="12.5703125" style="903" bestFit="1" customWidth="1"/>
    <col min="13575" max="13575" width="14.42578125" style="903" bestFit="1" customWidth="1"/>
    <col min="13576" max="13576" width="12.28515625" style="903" bestFit="1" customWidth="1"/>
    <col min="13577" max="13577" width="14.85546875" style="903" bestFit="1" customWidth="1"/>
    <col min="13578" max="13579" width="9.28515625" style="903" bestFit="1" customWidth="1"/>
    <col min="13580" max="13580" width="12.28515625" style="903" bestFit="1" customWidth="1"/>
    <col min="13581" max="13581" width="14.85546875" style="903" bestFit="1" customWidth="1"/>
    <col min="13582" max="13582" width="15.140625" style="903" bestFit="1" customWidth="1"/>
    <col min="13583" max="13583" width="12.5703125" style="903" bestFit="1" customWidth="1"/>
    <col min="13584" max="13584" width="14.42578125" style="903" bestFit="1" customWidth="1"/>
    <col min="13585" max="13585" width="12.28515625" style="903" bestFit="1" customWidth="1"/>
    <col min="13586" max="13825" width="9.140625" style="903"/>
    <col min="13826" max="13826" width="12.5703125" style="903" bestFit="1" customWidth="1"/>
    <col min="13827" max="13827" width="14.42578125" style="903" bestFit="1" customWidth="1"/>
    <col min="13828" max="13829" width="9.28515625" style="903" bestFit="1" customWidth="1"/>
    <col min="13830" max="13830" width="12.5703125" style="903" bestFit="1" customWidth="1"/>
    <col min="13831" max="13831" width="14.42578125" style="903" bestFit="1" customWidth="1"/>
    <col min="13832" max="13832" width="12.28515625" style="903" bestFit="1" customWidth="1"/>
    <col min="13833" max="13833" width="14.85546875" style="903" bestFit="1" customWidth="1"/>
    <col min="13834" max="13835" width="9.28515625" style="903" bestFit="1" customWidth="1"/>
    <col min="13836" max="13836" width="12.28515625" style="903" bestFit="1" customWidth="1"/>
    <col min="13837" max="13837" width="14.85546875" style="903" bestFit="1" customWidth="1"/>
    <col min="13838" max="13838" width="15.140625" style="903" bestFit="1" customWidth="1"/>
    <col min="13839" max="13839" width="12.5703125" style="903" bestFit="1" customWidth="1"/>
    <col min="13840" max="13840" width="14.42578125" style="903" bestFit="1" customWidth="1"/>
    <col min="13841" max="13841" width="12.28515625" style="903" bestFit="1" customWidth="1"/>
    <col min="13842" max="14081" width="9.140625" style="903"/>
    <col min="14082" max="14082" width="12.5703125" style="903" bestFit="1" customWidth="1"/>
    <col min="14083" max="14083" width="14.42578125" style="903" bestFit="1" customWidth="1"/>
    <col min="14084" max="14085" width="9.28515625" style="903" bestFit="1" customWidth="1"/>
    <col min="14086" max="14086" width="12.5703125" style="903" bestFit="1" customWidth="1"/>
    <col min="14087" max="14087" width="14.42578125" style="903" bestFit="1" customWidth="1"/>
    <col min="14088" max="14088" width="12.28515625" style="903" bestFit="1" customWidth="1"/>
    <col min="14089" max="14089" width="14.85546875" style="903" bestFit="1" customWidth="1"/>
    <col min="14090" max="14091" width="9.28515625" style="903" bestFit="1" customWidth="1"/>
    <col min="14092" max="14092" width="12.28515625" style="903" bestFit="1" customWidth="1"/>
    <col min="14093" max="14093" width="14.85546875" style="903" bestFit="1" customWidth="1"/>
    <col min="14094" max="14094" width="15.140625" style="903" bestFit="1" customWidth="1"/>
    <col min="14095" max="14095" width="12.5703125" style="903" bestFit="1" customWidth="1"/>
    <col min="14096" max="14096" width="14.42578125" style="903" bestFit="1" customWidth="1"/>
    <col min="14097" max="14097" width="12.28515625" style="903" bestFit="1" customWidth="1"/>
    <col min="14098" max="14337" width="9.140625" style="903"/>
    <col min="14338" max="14338" width="12.5703125" style="903" bestFit="1" customWidth="1"/>
    <col min="14339" max="14339" width="14.42578125" style="903" bestFit="1" customWidth="1"/>
    <col min="14340" max="14341" width="9.28515625" style="903" bestFit="1" customWidth="1"/>
    <col min="14342" max="14342" width="12.5703125" style="903" bestFit="1" customWidth="1"/>
    <col min="14343" max="14343" width="14.42578125" style="903" bestFit="1" customWidth="1"/>
    <col min="14344" max="14344" width="12.28515625" style="903" bestFit="1" customWidth="1"/>
    <col min="14345" max="14345" width="14.85546875" style="903" bestFit="1" customWidth="1"/>
    <col min="14346" max="14347" width="9.28515625" style="903" bestFit="1" customWidth="1"/>
    <col min="14348" max="14348" width="12.28515625" style="903" bestFit="1" customWidth="1"/>
    <col min="14349" max="14349" width="14.85546875" style="903" bestFit="1" customWidth="1"/>
    <col min="14350" max="14350" width="15.140625" style="903" bestFit="1" customWidth="1"/>
    <col min="14351" max="14351" width="12.5703125" style="903" bestFit="1" customWidth="1"/>
    <col min="14352" max="14352" width="14.42578125" style="903" bestFit="1" customWidth="1"/>
    <col min="14353" max="14353" width="12.28515625" style="903" bestFit="1" customWidth="1"/>
    <col min="14354" max="14593" width="9.140625" style="903"/>
    <col min="14594" max="14594" width="12.5703125" style="903" bestFit="1" customWidth="1"/>
    <col min="14595" max="14595" width="14.42578125" style="903" bestFit="1" customWidth="1"/>
    <col min="14596" max="14597" width="9.28515625" style="903" bestFit="1" customWidth="1"/>
    <col min="14598" max="14598" width="12.5703125" style="903" bestFit="1" customWidth="1"/>
    <col min="14599" max="14599" width="14.42578125" style="903" bestFit="1" customWidth="1"/>
    <col min="14600" max="14600" width="12.28515625" style="903" bestFit="1" customWidth="1"/>
    <col min="14601" max="14601" width="14.85546875" style="903" bestFit="1" customWidth="1"/>
    <col min="14602" max="14603" width="9.28515625" style="903" bestFit="1" customWidth="1"/>
    <col min="14604" max="14604" width="12.28515625" style="903" bestFit="1" customWidth="1"/>
    <col min="14605" max="14605" width="14.85546875" style="903" bestFit="1" customWidth="1"/>
    <col min="14606" max="14606" width="15.140625" style="903" bestFit="1" customWidth="1"/>
    <col min="14607" max="14607" width="12.5703125" style="903" bestFit="1" customWidth="1"/>
    <col min="14608" max="14608" width="14.42578125" style="903" bestFit="1" customWidth="1"/>
    <col min="14609" max="14609" width="12.28515625" style="903" bestFit="1" customWidth="1"/>
    <col min="14610" max="14849" width="9.140625" style="903"/>
    <col min="14850" max="14850" width="12.5703125" style="903" bestFit="1" customWidth="1"/>
    <col min="14851" max="14851" width="14.42578125" style="903" bestFit="1" customWidth="1"/>
    <col min="14852" max="14853" width="9.28515625" style="903" bestFit="1" customWidth="1"/>
    <col min="14854" max="14854" width="12.5703125" style="903" bestFit="1" customWidth="1"/>
    <col min="14855" max="14855" width="14.42578125" style="903" bestFit="1" customWidth="1"/>
    <col min="14856" max="14856" width="12.28515625" style="903" bestFit="1" customWidth="1"/>
    <col min="14857" max="14857" width="14.85546875" style="903" bestFit="1" customWidth="1"/>
    <col min="14858" max="14859" width="9.28515625" style="903" bestFit="1" customWidth="1"/>
    <col min="14860" max="14860" width="12.28515625" style="903" bestFit="1" customWidth="1"/>
    <col min="14861" max="14861" width="14.85546875" style="903" bestFit="1" customWidth="1"/>
    <col min="14862" max="14862" width="15.140625" style="903" bestFit="1" customWidth="1"/>
    <col min="14863" max="14863" width="12.5703125" style="903" bestFit="1" customWidth="1"/>
    <col min="14864" max="14864" width="14.42578125" style="903" bestFit="1" customWidth="1"/>
    <col min="14865" max="14865" width="12.28515625" style="903" bestFit="1" customWidth="1"/>
    <col min="14866" max="15105" width="9.140625" style="903"/>
    <col min="15106" max="15106" width="12.5703125" style="903" bestFit="1" customWidth="1"/>
    <col min="15107" max="15107" width="14.42578125" style="903" bestFit="1" customWidth="1"/>
    <col min="15108" max="15109" width="9.28515625" style="903" bestFit="1" customWidth="1"/>
    <col min="15110" max="15110" width="12.5703125" style="903" bestFit="1" customWidth="1"/>
    <col min="15111" max="15111" width="14.42578125" style="903" bestFit="1" customWidth="1"/>
    <col min="15112" max="15112" width="12.28515625" style="903" bestFit="1" customWidth="1"/>
    <col min="15113" max="15113" width="14.85546875" style="903" bestFit="1" customWidth="1"/>
    <col min="15114" max="15115" width="9.28515625" style="903" bestFit="1" customWidth="1"/>
    <col min="15116" max="15116" width="12.28515625" style="903" bestFit="1" customWidth="1"/>
    <col min="15117" max="15117" width="14.85546875" style="903" bestFit="1" customWidth="1"/>
    <col min="15118" max="15118" width="15.140625" style="903" bestFit="1" customWidth="1"/>
    <col min="15119" max="15119" width="12.5703125" style="903" bestFit="1" customWidth="1"/>
    <col min="15120" max="15120" width="14.42578125" style="903" bestFit="1" customWidth="1"/>
    <col min="15121" max="15121" width="12.28515625" style="903" bestFit="1" customWidth="1"/>
    <col min="15122" max="15361" width="9.140625" style="903"/>
    <col min="15362" max="15362" width="12.5703125" style="903" bestFit="1" customWidth="1"/>
    <col min="15363" max="15363" width="14.42578125" style="903" bestFit="1" customWidth="1"/>
    <col min="15364" max="15365" width="9.28515625" style="903" bestFit="1" customWidth="1"/>
    <col min="15366" max="15366" width="12.5703125" style="903" bestFit="1" customWidth="1"/>
    <col min="15367" max="15367" width="14.42578125" style="903" bestFit="1" customWidth="1"/>
    <col min="15368" max="15368" width="12.28515625" style="903" bestFit="1" customWidth="1"/>
    <col min="15369" max="15369" width="14.85546875" style="903" bestFit="1" customWidth="1"/>
    <col min="15370" max="15371" width="9.28515625" style="903" bestFit="1" customWidth="1"/>
    <col min="15372" max="15372" width="12.28515625" style="903" bestFit="1" customWidth="1"/>
    <col min="15373" max="15373" width="14.85546875" style="903" bestFit="1" customWidth="1"/>
    <col min="15374" max="15374" width="15.140625" style="903" bestFit="1" customWidth="1"/>
    <col min="15375" max="15375" width="12.5703125" style="903" bestFit="1" customWidth="1"/>
    <col min="15376" max="15376" width="14.42578125" style="903" bestFit="1" customWidth="1"/>
    <col min="15377" max="15377" width="12.28515625" style="903" bestFit="1" customWidth="1"/>
    <col min="15378" max="15617" width="9.140625" style="903"/>
    <col min="15618" max="15618" width="12.5703125" style="903" bestFit="1" customWidth="1"/>
    <col min="15619" max="15619" width="14.42578125" style="903" bestFit="1" customWidth="1"/>
    <col min="15620" max="15621" width="9.28515625" style="903" bestFit="1" customWidth="1"/>
    <col min="15622" max="15622" width="12.5703125" style="903" bestFit="1" customWidth="1"/>
    <col min="15623" max="15623" width="14.42578125" style="903" bestFit="1" customWidth="1"/>
    <col min="15624" max="15624" width="12.28515625" style="903" bestFit="1" customWidth="1"/>
    <col min="15625" max="15625" width="14.85546875" style="903" bestFit="1" customWidth="1"/>
    <col min="15626" max="15627" width="9.28515625" style="903" bestFit="1" customWidth="1"/>
    <col min="15628" max="15628" width="12.28515625" style="903" bestFit="1" customWidth="1"/>
    <col min="15629" max="15629" width="14.85546875" style="903" bestFit="1" customWidth="1"/>
    <col min="15630" max="15630" width="15.140625" style="903" bestFit="1" customWidth="1"/>
    <col min="15631" max="15631" width="12.5703125" style="903" bestFit="1" customWidth="1"/>
    <col min="15632" max="15632" width="14.42578125" style="903" bestFit="1" customWidth="1"/>
    <col min="15633" max="15633" width="12.28515625" style="903" bestFit="1" customWidth="1"/>
    <col min="15634" max="15873" width="9.140625" style="903"/>
    <col min="15874" max="15874" width="12.5703125" style="903" bestFit="1" customWidth="1"/>
    <col min="15875" max="15875" width="14.42578125" style="903" bestFit="1" customWidth="1"/>
    <col min="15876" max="15877" width="9.28515625" style="903" bestFit="1" customWidth="1"/>
    <col min="15878" max="15878" width="12.5703125" style="903" bestFit="1" customWidth="1"/>
    <col min="15879" max="15879" width="14.42578125" style="903" bestFit="1" customWidth="1"/>
    <col min="15880" max="15880" width="12.28515625" style="903" bestFit="1" customWidth="1"/>
    <col min="15881" max="15881" width="14.85546875" style="903" bestFit="1" customWidth="1"/>
    <col min="15882" max="15883" width="9.28515625" style="903" bestFit="1" customWidth="1"/>
    <col min="15884" max="15884" width="12.28515625" style="903" bestFit="1" customWidth="1"/>
    <col min="15885" max="15885" width="14.85546875" style="903" bestFit="1" customWidth="1"/>
    <col min="15886" max="15886" width="15.140625" style="903" bestFit="1" customWidth="1"/>
    <col min="15887" max="15887" width="12.5703125" style="903" bestFit="1" customWidth="1"/>
    <col min="15888" max="15888" width="14.42578125" style="903" bestFit="1" customWidth="1"/>
    <col min="15889" max="15889" width="12.28515625" style="903" bestFit="1" customWidth="1"/>
    <col min="15890" max="16129" width="9.140625" style="903"/>
    <col min="16130" max="16130" width="12.5703125" style="903" bestFit="1" customWidth="1"/>
    <col min="16131" max="16131" width="14.42578125" style="903" bestFit="1" customWidth="1"/>
    <col min="16132" max="16133" width="9.28515625" style="903" bestFit="1" customWidth="1"/>
    <col min="16134" max="16134" width="12.5703125" style="903" bestFit="1" customWidth="1"/>
    <col min="16135" max="16135" width="14.42578125" style="903" bestFit="1" customWidth="1"/>
    <col min="16136" max="16136" width="12.28515625" style="903" bestFit="1" customWidth="1"/>
    <col min="16137" max="16137" width="14.85546875" style="903" bestFit="1" customWidth="1"/>
    <col min="16138" max="16139" width="9.28515625" style="903" bestFit="1" customWidth="1"/>
    <col min="16140" max="16140" width="12.28515625" style="903" bestFit="1" customWidth="1"/>
    <col min="16141" max="16141" width="14.85546875" style="903" bestFit="1" customWidth="1"/>
    <col min="16142" max="16142" width="15.140625" style="903" bestFit="1" customWidth="1"/>
    <col min="16143" max="16143" width="12.5703125" style="903" bestFit="1" customWidth="1"/>
    <col min="16144" max="16144" width="14.42578125" style="903" bestFit="1" customWidth="1"/>
    <col min="16145" max="16145" width="12.28515625" style="903" bestFit="1" customWidth="1"/>
    <col min="16146" max="16384" width="9.140625" style="903"/>
  </cols>
  <sheetData>
    <row r="1" spans="1:20">
      <c r="A1" s="1768" t="s">
        <v>1002</v>
      </c>
      <c r="B1" s="1768"/>
      <c r="C1" s="1768"/>
      <c r="D1" s="1768"/>
      <c r="E1" s="1768"/>
      <c r="F1" s="1768"/>
      <c r="G1" s="1768"/>
      <c r="H1" s="1768"/>
      <c r="I1" s="1768"/>
      <c r="J1" s="1768"/>
      <c r="K1" s="1768"/>
      <c r="L1" s="1768"/>
      <c r="M1" s="1768"/>
      <c r="N1" s="1768"/>
      <c r="O1" s="1768"/>
      <c r="P1" s="1768"/>
      <c r="Q1" s="1768"/>
    </row>
    <row r="2" spans="1:20" ht="15.75">
      <c r="A2" s="1769" t="s">
        <v>107</v>
      </c>
      <c r="B2" s="1769"/>
      <c r="C2" s="1769"/>
      <c r="D2" s="1769"/>
      <c r="E2" s="1769"/>
      <c r="F2" s="1769"/>
      <c r="G2" s="1769"/>
      <c r="H2" s="1769"/>
      <c r="I2" s="1769"/>
      <c r="J2" s="1769"/>
      <c r="K2" s="1769"/>
      <c r="L2" s="1769"/>
      <c r="M2" s="1769"/>
      <c r="N2" s="1769"/>
      <c r="O2" s="1769"/>
      <c r="P2" s="1769"/>
      <c r="Q2" s="1769"/>
    </row>
    <row r="3" spans="1:20" ht="15.75" customHeight="1" thickBot="1">
      <c r="A3" s="1035"/>
      <c r="N3" s="1832" t="s">
        <v>1003</v>
      </c>
      <c r="O3" s="1832"/>
      <c r="P3" s="1832"/>
      <c r="Q3" s="1832"/>
    </row>
    <row r="4" spans="1:20" s="1036" customFormat="1" ht="13.5" thickTop="1">
      <c r="A4" s="1813" t="s">
        <v>187</v>
      </c>
      <c r="B4" s="1815" t="s">
        <v>1004</v>
      </c>
      <c r="C4" s="1816"/>
      <c r="D4" s="1816"/>
      <c r="E4" s="1816"/>
      <c r="F4" s="1816"/>
      <c r="G4" s="1816"/>
      <c r="H4" s="1816"/>
      <c r="I4" s="1816"/>
      <c r="J4" s="1816"/>
      <c r="K4" s="1816"/>
      <c r="L4" s="1816"/>
      <c r="M4" s="1817"/>
      <c r="N4" s="1818" t="s">
        <v>1005</v>
      </c>
      <c r="O4" s="1816"/>
      <c r="P4" s="1816"/>
      <c r="Q4" s="1817"/>
    </row>
    <row r="5" spans="1:20" s="1036" customFormat="1">
      <c r="A5" s="1814"/>
      <c r="B5" s="1819" t="s">
        <v>6</v>
      </c>
      <c r="C5" s="1820"/>
      <c r="D5" s="1820"/>
      <c r="E5" s="1820"/>
      <c r="F5" s="1820"/>
      <c r="G5" s="1820"/>
      <c r="H5" s="1819" t="s">
        <v>121</v>
      </c>
      <c r="I5" s="1820"/>
      <c r="J5" s="1820"/>
      <c r="K5" s="1820"/>
      <c r="L5" s="1820"/>
      <c r="M5" s="1820"/>
      <c r="N5" s="1821" t="s">
        <v>6</v>
      </c>
      <c r="O5" s="1822"/>
      <c r="P5" s="1825" t="s">
        <v>121</v>
      </c>
      <c r="Q5" s="1826"/>
    </row>
    <row r="6" spans="1:20" s="1036" customFormat="1">
      <c r="A6" s="1814"/>
      <c r="B6" s="1829" t="s">
        <v>1006</v>
      </c>
      <c r="C6" s="1830"/>
      <c r="D6" s="1829" t="s">
        <v>1007</v>
      </c>
      <c r="E6" s="1830"/>
      <c r="F6" s="1831" t="s">
        <v>1008</v>
      </c>
      <c r="G6" s="1831"/>
      <c r="H6" s="1829" t="s">
        <v>1006</v>
      </c>
      <c r="I6" s="1830"/>
      <c r="J6" s="1829" t="s">
        <v>1007</v>
      </c>
      <c r="K6" s="1830"/>
      <c r="L6" s="1831" t="s">
        <v>1008</v>
      </c>
      <c r="M6" s="1831"/>
      <c r="N6" s="1823"/>
      <c r="O6" s="1824"/>
      <c r="P6" s="1827"/>
      <c r="Q6" s="1828"/>
    </row>
    <row r="7" spans="1:20" s="1036" customFormat="1">
      <c r="A7" s="1814"/>
      <c r="B7" s="1037" t="s">
        <v>1009</v>
      </c>
      <c r="C7" s="1037" t="s">
        <v>1010</v>
      </c>
      <c r="D7" s="1037" t="s">
        <v>1009</v>
      </c>
      <c r="E7" s="1037" t="s">
        <v>1010</v>
      </c>
      <c r="F7" s="1037" t="s">
        <v>1009</v>
      </c>
      <c r="G7" s="1038" t="s">
        <v>1010</v>
      </c>
      <c r="H7" s="1037" t="s">
        <v>1009</v>
      </c>
      <c r="I7" s="1037" t="s">
        <v>1010</v>
      </c>
      <c r="J7" s="1037" t="s">
        <v>1009</v>
      </c>
      <c r="K7" s="1037" t="s">
        <v>1010</v>
      </c>
      <c r="L7" s="1037" t="s">
        <v>1009</v>
      </c>
      <c r="M7" s="1039" t="s">
        <v>1010</v>
      </c>
      <c r="N7" s="1040" t="s">
        <v>1005</v>
      </c>
      <c r="O7" s="1041" t="s">
        <v>1011</v>
      </c>
      <c r="P7" s="1042" t="s">
        <v>1005</v>
      </c>
      <c r="Q7" s="1043" t="s">
        <v>1011</v>
      </c>
    </row>
    <row r="8" spans="1:20" s="1036" customFormat="1">
      <c r="A8" s="913" t="s">
        <v>189</v>
      </c>
      <c r="B8" s="1044">
        <v>332.5</v>
      </c>
      <c r="C8" s="1045">
        <v>34039.025000000001</v>
      </c>
      <c r="D8" s="1046">
        <v>0</v>
      </c>
      <c r="E8" s="1047">
        <v>0</v>
      </c>
      <c r="F8" s="1044">
        <v>332.5</v>
      </c>
      <c r="G8" s="1045">
        <v>34039.025000000001</v>
      </c>
      <c r="H8" s="1045">
        <v>220.8</v>
      </c>
      <c r="I8" s="1048">
        <v>23629.293000000001</v>
      </c>
      <c r="J8" s="1044">
        <v>0</v>
      </c>
      <c r="K8" s="1044">
        <v>0</v>
      </c>
      <c r="L8" s="1047">
        <f t="shared" ref="L8:M16" si="0">H8-J8</f>
        <v>220.8</v>
      </c>
      <c r="M8" s="1049">
        <f t="shared" si="0"/>
        <v>23629.293000000001</v>
      </c>
      <c r="N8" s="1050">
        <v>20502.489999999998</v>
      </c>
      <c r="O8" s="1051">
        <v>320</v>
      </c>
      <c r="P8" s="1052">
        <v>17437</v>
      </c>
      <c r="Q8" s="1053">
        <v>260</v>
      </c>
      <c r="S8" s="1054"/>
      <c r="T8" s="1054"/>
    </row>
    <row r="9" spans="1:20" s="1036" customFormat="1">
      <c r="A9" s="913" t="s">
        <v>190</v>
      </c>
      <c r="B9" s="1044">
        <v>376.9</v>
      </c>
      <c r="C9" s="1045">
        <v>39886.570000000007</v>
      </c>
      <c r="D9" s="1055">
        <v>0</v>
      </c>
      <c r="E9" s="1056">
        <v>0</v>
      </c>
      <c r="F9" s="1044">
        <v>376.9</v>
      </c>
      <c r="G9" s="1045">
        <v>39886.570000000007</v>
      </c>
      <c r="H9" s="1045">
        <v>316.7</v>
      </c>
      <c r="I9" s="1044">
        <v>33874</v>
      </c>
      <c r="J9" s="1044">
        <v>0</v>
      </c>
      <c r="K9" s="1044">
        <v>0</v>
      </c>
      <c r="L9" s="1047">
        <f t="shared" si="0"/>
        <v>316.7</v>
      </c>
      <c r="M9" s="1049">
        <f t="shared" si="0"/>
        <v>33874</v>
      </c>
      <c r="N9" s="1050">
        <v>14577.730000000001</v>
      </c>
      <c r="O9" s="1051">
        <v>220</v>
      </c>
      <c r="P9" s="1052">
        <v>25398.68</v>
      </c>
      <c r="Q9" s="1053">
        <v>380</v>
      </c>
      <c r="S9" s="1054"/>
    </row>
    <row r="10" spans="1:20" s="1036" customFormat="1">
      <c r="A10" s="913" t="s">
        <v>191</v>
      </c>
      <c r="B10" s="1044">
        <v>416.5</v>
      </c>
      <c r="C10" s="1045">
        <v>43534.91575</v>
      </c>
      <c r="D10" s="1055">
        <v>0</v>
      </c>
      <c r="E10" s="1056">
        <v>0</v>
      </c>
      <c r="F10" s="1044">
        <v>416.5</v>
      </c>
      <c r="G10" s="1045">
        <v>43534.91575</v>
      </c>
      <c r="H10" s="1045">
        <v>388.40000000000003</v>
      </c>
      <c r="I10" s="1044">
        <v>41431.738499999999</v>
      </c>
      <c r="J10" s="1044">
        <v>0</v>
      </c>
      <c r="K10" s="1044">
        <v>0</v>
      </c>
      <c r="L10" s="1047">
        <f t="shared" si="0"/>
        <v>388.40000000000003</v>
      </c>
      <c r="M10" s="1049">
        <f t="shared" si="0"/>
        <v>41431.738499999999</v>
      </c>
      <c r="N10" s="1057">
        <v>3920.35</v>
      </c>
      <c r="O10" s="1058">
        <v>60</v>
      </c>
      <c r="P10" s="1059">
        <v>17327.563999999998</v>
      </c>
      <c r="Q10" s="1060">
        <v>260</v>
      </c>
      <c r="S10" s="1054"/>
    </row>
    <row r="11" spans="1:20" s="1036" customFormat="1">
      <c r="A11" s="913" t="s">
        <v>192</v>
      </c>
      <c r="B11" s="1044">
        <v>350.5</v>
      </c>
      <c r="C11" s="1045">
        <v>36816.6</v>
      </c>
      <c r="D11" s="1055">
        <v>0</v>
      </c>
      <c r="E11" s="1056">
        <v>0</v>
      </c>
      <c r="F11" s="1044">
        <v>350.5</v>
      </c>
      <c r="G11" s="1045">
        <v>36816.6</v>
      </c>
      <c r="H11" s="1045">
        <v>364.4</v>
      </c>
      <c r="I11" s="1044">
        <v>38936.5</v>
      </c>
      <c r="J11" s="1044">
        <v>0</v>
      </c>
      <c r="K11" s="1044">
        <v>0</v>
      </c>
      <c r="L11" s="1047">
        <f t="shared" si="0"/>
        <v>364.4</v>
      </c>
      <c r="M11" s="1049">
        <f t="shared" si="0"/>
        <v>38936.5</v>
      </c>
      <c r="N11" s="1057">
        <v>10494.960000000001</v>
      </c>
      <c r="O11" s="1058">
        <v>160</v>
      </c>
      <c r="P11" s="1059">
        <v>26715.894</v>
      </c>
      <c r="Q11" s="1060">
        <v>400</v>
      </c>
    </row>
    <row r="12" spans="1:20" s="1036" customFormat="1">
      <c r="A12" s="913" t="s">
        <v>193</v>
      </c>
      <c r="B12" s="1044">
        <v>399.75</v>
      </c>
      <c r="C12" s="1045">
        <v>42556.172250000003</v>
      </c>
      <c r="D12" s="1055">
        <v>0</v>
      </c>
      <c r="E12" s="1056">
        <v>0</v>
      </c>
      <c r="F12" s="1044">
        <v>399.75</v>
      </c>
      <c r="G12" s="1045">
        <v>42556.172250000003</v>
      </c>
      <c r="H12" s="1045">
        <v>348.36250000000001</v>
      </c>
      <c r="I12" s="1044">
        <v>37894.311249999999</v>
      </c>
      <c r="J12" s="1044">
        <v>0</v>
      </c>
      <c r="K12" s="1044">
        <v>0</v>
      </c>
      <c r="L12" s="1047">
        <f t="shared" si="0"/>
        <v>348.36250000000001</v>
      </c>
      <c r="M12" s="1049">
        <f t="shared" si="0"/>
        <v>37894.311249999999</v>
      </c>
      <c r="N12" s="1057">
        <v>19977.3</v>
      </c>
      <c r="O12" s="1058">
        <v>300</v>
      </c>
      <c r="P12" s="1059">
        <v>17714.03</v>
      </c>
      <c r="Q12" s="1060">
        <v>260</v>
      </c>
    </row>
    <row r="13" spans="1:20" s="1036" customFormat="1">
      <c r="A13" s="913" t="s">
        <v>194</v>
      </c>
      <c r="B13" s="1044">
        <v>349.92500000000001</v>
      </c>
      <c r="C13" s="1045">
        <v>37301.544750000001</v>
      </c>
      <c r="D13" s="1055">
        <v>0</v>
      </c>
      <c r="E13" s="1056">
        <v>0</v>
      </c>
      <c r="F13" s="1044">
        <v>349.92500000000001</v>
      </c>
      <c r="G13" s="1045">
        <v>37301.544750000001</v>
      </c>
      <c r="H13" s="1045">
        <v>400.59</v>
      </c>
      <c r="I13" s="1044">
        <v>43581</v>
      </c>
      <c r="J13" s="1044">
        <v>0</v>
      </c>
      <c r="K13" s="1044">
        <v>0</v>
      </c>
      <c r="L13" s="1047">
        <f t="shared" si="0"/>
        <v>400.59</v>
      </c>
      <c r="M13" s="1049">
        <f t="shared" si="0"/>
        <v>43581</v>
      </c>
      <c r="N13" s="1057">
        <v>18644.694000000003</v>
      </c>
      <c r="O13" s="1058">
        <v>280</v>
      </c>
      <c r="P13" s="1059">
        <v>28516.7</v>
      </c>
      <c r="Q13" s="1060">
        <v>420</v>
      </c>
    </row>
    <row r="14" spans="1:20" s="1036" customFormat="1">
      <c r="A14" s="913" t="s">
        <v>195</v>
      </c>
      <c r="B14" s="1061">
        <v>318.02500000000003</v>
      </c>
      <c r="C14" s="1045">
        <v>34486.870750000002</v>
      </c>
      <c r="D14" s="1055">
        <v>0</v>
      </c>
      <c r="E14" s="1056">
        <v>0</v>
      </c>
      <c r="F14" s="1044">
        <v>318.02500000000003</v>
      </c>
      <c r="G14" s="1045">
        <v>34486.870750000002</v>
      </c>
      <c r="H14" s="1045">
        <v>292.5</v>
      </c>
      <c r="I14" s="1044">
        <v>31770.9</v>
      </c>
      <c r="J14" s="1044">
        <v>0</v>
      </c>
      <c r="K14" s="1044">
        <v>0</v>
      </c>
      <c r="L14" s="1047">
        <f t="shared" si="0"/>
        <v>292.5</v>
      </c>
      <c r="M14" s="1049">
        <f t="shared" si="0"/>
        <v>31770.9</v>
      </c>
      <c r="N14" s="1057">
        <v>24380.400000000001</v>
      </c>
      <c r="O14" s="1058">
        <v>380</v>
      </c>
      <c r="P14" s="1059">
        <v>24419.64</v>
      </c>
      <c r="Q14" s="1060">
        <v>380</v>
      </c>
    </row>
    <row r="15" spans="1:20" s="1036" customFormat="1">
      <c r="A15" s="913" t="s">
        <v>196</v>
      </c>
      <c r="B15" s="1061">
        <v>346.25</v>
      </c>
      <c r="C15" s="1045">
        <v>37711.872999999992</v>
      </c>
      <c r="D15" s="1055">
        <v>0</v>
      </c>
      <c r="E15" s="1056">
        <v>0</v>
      </c>
      <c r="F15" s="1044">
        <v>346.25</v>
      </c>
      <c r="G15" s="1045">
        <v>37711.872999999992</v>
      </c>
      <c r="H15" s="1044">
        <v>335.47</v>
      </c>
      <c r="I15" s="1044">
        <v>35857.5</v>
      </c>
      <c r="J15" s="1044">
        <v>0</v>
      </c>
      <c r="K15" s="1045">
        <v>0</v>
      </c>
      <c r="L15" s="1044">
        <f t="shared" si="0"/>
        <v>335.47</v>
      </c>
      <c r="M15" s="1049">
        <f t="shared" si="0"/>
        <v>35857.5</v>
      </c>
      <c r="N15" s="1057">
        <v>17732.099999999999</v>
      </c>
      <c r="O15" s="1058">
        <v>260</v>
      </c>
      <c r="P15" s="1059">
        <v>24082.46</v>
      </c>
      <c r="Q15" s="1060">
        <v>360</v>
      </c>
    </row>
    <row r="16" spans="1:20" s="1036" customFormat="1">
      <c r="A16" s="913" t="s">
        <v>197</v>
      </c>
      <c r="B16" s="1062">
        <v>406.59999999999997</v>
      </c>
      <c r="C16" s="1063">
        <v>43327.527499999997</v>
      </c>
      <c r="D16" s="1055">
        <v>0</v>
      </c>
      <c r="E16" s="1056">
        <v>0</v>
      </c>
      <c r="F16" s="1044">
        <v>406.59999999999997</v>
      </c>
      <c r="G16" s="1045">
        <v>43327.527499999997</v>
      </c>
      <c r="H16" s="1064">
        <v>361.54</v>
      </c>
      <c r="I16" s="1064">
        <v>37579.954100000003</v>
      </c>
      <c r="J16" s="1044">
        <v>0</v>
      </c>
      <c r="K16" s="1045">
        <v>0</v>
      </c>
      <c r="L16" s="1044">
        <f t="shared" si="0"/>
        <v>361.54</v>
      </c>
      <c r="M16" s="1049">
        <f t="shared" si="0"/>
        <v>37579.954100000003</v>
      </c>
      <c r="N16" s="1065">
        <v>33357.199999999997</v>
      </c>
      <c r="O16" s="1066">
        <v>500</v>
      </c>
      <c r="P16" s="1059">
        <v>32585.18</v>
      </c>
      <c r="Q16" s="1060">
        <v>500</v>
      </c>
    </row>
    <row r="17" spans="1:19" s="1036" customFormat="1">
      <c r="A17" s="913" t="s">
        <v>198</v>
      </c>
      <c r="B17" s="1062">
        <v>416.59999999999997</v>
      </c>
      <c r="C17" s="1063">
        <v>42584.382000000005</v>
      </c>
      <c r="D17" s="1055">
        <v>0</v>
      </c>
      <c r="E17" s="1056">
        <v>0</v>
      </c>
      <c r="F17" s="1044">
        <v>416.59999999999997</v>
      </c>
      <c r="G17" s="1045">
        <v>42584.382000000005</v>
      </c>
      <c r="H17" s="1045">
        <v>320.8</v>
      </c>
      <c r="I17" s="1044">
        <v>33035.5</v>
      </c>
      <c r="J17" s="1044">
        <v>0</v>
      </c>
      <c r="K17" s="1045">
        <v>0</v>
      </c>
      <c r="L17" s="1044">
        <f>H17-J17</f>
        <v>320.8</v>
      </c>
      <c r="M17" s="1049">
        <f>I17-K17</f>
        <v>33035.5</v>
      </c>
      <c r="N17" s="1065">
        <v>21290.109999999997</v>
      </c>
      <c r="O17" s="1066">
        <v>320</v>
      </c>
      <c r="P17" s="1059">
        <v>10315.15</v>
      </c>
      <c r="Q17" s="1060">
        <v>160</v>
      </c>
    </row>
    <row r="18" spans="1:19" s="1036" customFormat="1">
      <c r="A18" s="913" t="s">
        <v>199</v>
      </c>
      <c r="B18" s="1044">
        <v>295.28250000000003</v>
      </c>
      <c r="C18" s="1045">
        <v>31654.406974999998</v>
      </c>
      <c r="D18" s="1055">
        <v>0</v>
      </c>
      <c r="E18" s="1056">
        <v>0</v>
      </c>
      <c r="F18" s="1044">
        <v>295.28250000000003</v>
      </c>
      <c r="G18" s="1045">
        <v>31654.406974999998</v>
      </c>
      <c r="H18" s="1045"/>
      <c r="I18" s="1044"/>
      <c r="J18" s="1044"/>
      <c r="K18" s="1045"/>
      <c r="L18" s="1044"/>
      <c r="M18" s="1049"/>
      <c r="N18" s="1057">
        <v>21470.559999999998</v>
      </c>
      <c r="O18" s="1058">
        <v>320</v>
      </c>
      <c r="P18" s="1059"/>
      <c r="Q18" s="1060"/>
    </row>
    <row r="19" spans="1:19" s="1036" customFormat="1">
      <c r="A19" s="928" t="s">
        <v>200</v>
      </c>
      <c r="B19" s="1067">
        <v>440.43799999999999</v>
      </c>
      <c r="C19" s="1068">
        <v>47450.159</v>
      </c>
      <c r="D19" s="1069"/>
      <c r="E19" s="1056"/>
      <c r="F19" s="1067">
        <v>440.43799999999999</v>
      </c>
      <c r="G19" s="1070">
        <v>47450.159</v>
      </c>
      <c r="H19" s="1068"/>
      <c r="I19" s="1067"/>
      <c r="J19" s="1044"/>
      <c r="K19" s="1044"/>
      <c r="L19" s="1044"/>
      <c r="M19" s="1049"/>
      <c r="N19" s="1071">
        <v>18896.420000000002</v>
      </c>
      <c r="O19" s="1072">
        <v>280</v>
      </c>
      <c r="P19" s="1073"/>
      <c r="Q19" s="1074"/>
      <c r="S19" s="1075"/>
    </row>
    <row r="20" spans="1:19" s="1036" customFormat="1" ht="13.5" thickBot="1">
      <c r="A20" s="1076" t="s">
        <v>408</v>
      </c>
      <c r="B20" s="1077">
        <f t="shared" ref="B20:O20" si="1">SUM(B8:B19)</f>
        <v>4449.2705000000005</v>
      </c>
      <c r="C20" s="1077">
        <f t="shared" si="1"/>
        <v>471350.04697499989</v>
      </c>
      <c r="D20" s="1078">
        <f t="shared" si="1"/>
        <v>0</v>
      </c>
      <c r="E20" s="1078">
        <f t="shared" si="1"/>
        <v>0</v>
      </c>
      <c r="F20" s="1079">
        <f t="shared" si="1"/>
        <v>4449.2705000000005</v>
      </c>
      <c r="G20" s="1080">
        <f t="shared" si="1"/>
        <v>471350.04697499989</v>
      </c>
      <c r="H20" s="1077">
        <f t="shared" si="1"/>
        <v>3349.5625</v>
      </c>
      <c r="I20" s="1078">
        <f t="shared" si="1"/>
        <v>357590.69684999995</v>
      </c>
      <c r="J20" s="1078">
        <f t="shared" si="1"/>
        <v>0</v>
      </c>
      <c r="K20" s="1078">
        <f t="shared" si="1"/>
        <v>0</v>
      </c>
      <c r="L20" s="1077">
        <f t="shared" si="1"/>
        <v>3349.5625</v>
      </c>
      <c r="M20" s="1081">
        <f t="shared" si="1"/>
        <v>357590.69684999995</v>
      </c>
      <c r="N20" s="1082">
        <f t="shared" si="1"/>
        <v>225244.31399999998</v>
      </c>
      <c r="O20" s="1082">
        <f t="shared" si="1"/>
        <v>3400</v>
      </c>
      <c r="P20" s="1082">
        <f>SUM(P8:P19)</f>
        <v>224512.29800000001</v>
      </c>
      <c r="Q20" s="1083">
        <f>SUM(Q8:Q19)</f>
        <v>3380</v>
      </c>
      <c r="S20" s="1075"/>
    </row>
    <row r="21" spans="1:19" s="1036" customFormat="1" ht="13.5" thickTop="1">
      <c r="S21" s="1075"/>
    </row>
    <row r="22" spans="1:19" s="1036" customFormat="1">
      <c r="F22" s="1084"/>
      <c r="I22" s="1085"/>
      <c r="J22" s="1084"/>
      <c r="K22" s="1084"/>
      <c r="L22" s="1084"/>
      <c r="O22" s="1084"/>
      <c r="P22" s="1075"/>
      <c r="S22" s="1075"/>
    </row>
    <row r="23" spans="1:19">
      <c r="G23" s="1036"/>
      <c r="H23" s="1036"/>
      <c r="I23" s="1086"/>
      <c r="M23" s="1036"/>
      <c r="N23" s="1087"/>
      <c r="O23" s="1088"/>
      <c r="P23" s="1075"/>
      <c r="Q23" s="1089"/>
      <c r="S23" s="1036"/>
    </row>
    <row r="24" spans="1:19">
      <c r="G24" s="1036"/>
      <c r="H24" s="1036"/>
      <c r="M24" s="1036"/>
      <c r="N24" s="1054"/>
      <c r="P24" s="1075"/>
    </row>
    <row r="25" spans="1:19">
      <c r="G25" s="1036"/>
      <c r="H25" s="1036"/>
      <c r="M25" s="1036"/>
      <c r="N25" s="1036"/>
    </row>
    <row r="26" spans="1:19">
      <c r="G26" s="1036"/>
      <c r="H26" s="1036"/>
      <c r="M26" s="1036"/>
      <c r="N26" s="1036"/>
    </row>
    <row r="27" spans="1:19">
      <c r="G27" s="1036"/>
      <c r="H27" s="1036"/>
      <c r="M27" s="1036"/>
      <c r="N27" s="1036"/>
    </row>
    <row r="28" spans="1:19">
      <c r="G28" s="1036"/>
      <c r="H28" s="1036"/>
      <c r="M28" s="1036"/>
      <c r="N28" s="1036"/>
    </row>
    <row r="29" spans="1:19">
      <c r="G29" s="1036"/>
      <c r="H29" s="1036"/>
      <c r="M29" s="1036"/>
      <c r="N29" s="1036"/>
    </row>
    <row r="30" spans="1:19">
      <c r="G30" s="1036"/>
      <c r="H30" s="1036"/>
      <c r="L30" s="1036"/>
      <c r="M30" s="1036"/>
      <c r="N30" s="1036"/>
      <c r="O30" s="1036"/>
      <c r="P30" s="1036"/>
    </row>
    <row r="31" spans="1:19">
      <c r="G31" s="1036"/>
      <c r="H31" s="1036"/>
      <c r="L31" s="1036"/>
      <c r="M31" s="1036"/>
      <c r="N31" s="1036"/>
      <c r="O31" s="1036"/>
      <c r="P31" s="1036"/>
    </row>
    <row r="32" spans="1:19">
      <c r="G32" s="1036"/>
      <c r="H32" s="1036"/>
      <c r="L32" s="1036"/>
      <c r="M32" s="1036"/>
      <c r="N32" s="1036"/>
      <c r="O32" s="1036"/>
      <c r="P32" s="1036"/>
    </row>
    <row r="33" spans="4:16">
      <c r="G33" s="1036"/>
      <c r="H33" s="1036"/>
      <c r="L33" s="1036"/>
      <c r="M33" s="1036"/>
      <c r="N33" s="1036"/>
      <c r="O33" s="1036"/>
      <c r="P33" s="1036"/>
    </row>
    <row r="34" spans="4:16">
      <c r="G34" s="1036"/>
      <c r="H34" s="1036"/>
      <c r="L34" s="1036"/>
      <c r="M34" s="1036"/>
      <c r="N34" s="1036"/>
      <c r="O34" s="1036"/>
      <c r="P34" s="1036"/>
    </row>
    <row r="35" spans="4:16">
      <c r="D35" s="1086"/>
      <c r="G35" s="1036"/>
      <c r="H35" s="1036"/>
      <c r="L35" s="1036"/>
      <c r="M35" s="1036"/>
      <c r="N35" s="1036"/>
      <c r="O35" s="1036"/>
      <c r="P35" s="1036"/>
    </row>
    <row r="36" spans="4:16">
      <c r="D36" s="1090"/>
      <c r="F36" s="1086"/>
      <c r="G36" s="1036"/>
      <c r="H36" s="1036"/>
      <c r="L36" s="1036"/>
      <c r="M36" s="1036"/>
      <c r="N36" s="1036"/>
      <c r="O36" s="1036"/>
      <c r="P36" s="1036"/>
    </row>
    <row r="37" spans="4:16">
      <c r="D37" s="1090"/>
      <c r="F37" s="1086"/>
      <c r="L37" s="1036"/>
      <c r="M37" s="1036"/>
      <c r="N37" s="1036"/>
      <c r="O37" s="1036"/>
      <c r="P37" s="1036"/>
    </row>
  </sheetData>
  <mergeCells count="16">
    <mergeCell ref="A1:Q1"/>
    <mergeCell ref="A2:Q2"/>
    <mergeCell ref="A4:A7"/>
    <mergeCell ref="B4:M4"/>
    <mergeCell ref="N4:Q4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  <mergeCell ref="N3:Q3"/>
  </mergeCells>
  <pageMargins left="0.7" right="0.7" top="0.75" bottom="0.75" header="0.3" footer="0.3"/>
  <pageSetup scale="8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M37"/>
  <sheetViews>
    <sheetView view="pageBreakPreview" zoomScaleSheetLayoutView="100" workbookViewId="0">
      <selection activeCell="A2" sqref="A2:I2"/>
    </sheetView>
  </sheetViews>
  <sheetFormatPr defaultRowHeight="12.75"/>
  <cols>
    <col min="1" max="1" width="9.140625" style="106"/>
    <col min="2" max="2" width="14" style="106" bestFit="1" customWidth="1"/>
    <col min="3" max="3" width="10.7109375" style="106" bestFit="1" customWidth="1"/>
    <col min="4" max="4" width="14.7109375" style="106" bestFit="1" customWidth="1"/>
    <col min="5" max="5" width="10.7109375" style="106" bestFit="1" customWidth="1"/>
    <col min="6" max="6" width="14.85546875" style="106" bestFit="1" customWidth="1"/>
    <col min="7" max="7" width="10.7109375" style="106" bestFit="1" customWidth="1"/>
    <col min="8" max="8" width="14.85546875" style="106" bestFit="1" customWidth="1"/>
    <col min="9" max="9" width="10.7109375" style="106" bestFit="1" customWidth="1"/>
    <col min="10" max="257" width="9.140625" style="106"/>
    <col min="258" max="258" width="14" style="106" bestFit="1" customWidth="1"/>
    <col min="259" max="259" width="9.28515625" style="106" bestFit="1" customWidth="1"/>
    <col min="260" max="260" width="14.7109375" style="106" bestFit="1" customWidth="1"/>
    <col min="261" max="261" width="9.140625" style="106"/>
    <col min="262" max="262" width="14.85546875" style="106" bestFit="1" customWidth="1"/>
    <col min="263" max="263" width="10.7109375" style="106" bestFit="1" customWidth="1"/>
    <col min="264" max="264" width="14.85546875" style="106" bestFit="1" customWidth="1"/>
    <col min="265" max="265" width="10.7109375" style="106" bestFit="1" customWidth="1"/>
    <col min="266" max="513" width="9.140625" style="106"/>
    <col min="514" max="514" width="14" style="106" bestFit="1" customWidth="1"/>
    <col min="515" max="515" width="9.28515625" style="106" bestFit="1" customWidth="1"/>
    <col min="516" max="516" width="14.7109375" style="106" bestFit="1" customWidth="1"/>
    <col min="517" max="517" width="9.140625" style="106"/>
    <col min="518" max="518" width="14.85546875" style="106" bestFit="1" customWidth="1"/>
    <col min="519" max="519" width="10.7109375" style="106" bestFit="1" customWidth="1"/>
    <col min="520" max="520" width="14.85546875" style="106" bestFit="1" customWidth="1"/>
    <col min="521" max="521" width="10.7109375" style="106" bestFit="1" customWidth="1"/>
    <col min="522" max="769" width="9.140625" style="106"/>
    <col min="770" max="770" width="14" style="106" bestFit="1" customWidth="1"/>
    <col min="771" max="771" width="9.28515625" style="106" bestFit="1" customWidth="1"/>
    <col min="772" max="772" width="14.7109375" style="106" bestFit="1" customWidth="1"/>
    <col min="773" max="773" width="9.140625" style="106"/>
    <col min="774" max="774" width="14.85546875" style="106" bestFit="1" customWidth="1"/>
    <col min="775" max="775" width="10.7109375" style="106" bestFit="1" customWidth="1"/>
    <col min="776" max="776" width="14.85546875" style="106" bestFit="1" customWidth="1"/>
    <col min="777" max="777" width="10.7109375" style="106" bestFit="1" customWidth="1"/>
    <col min="778" max="1025" width="9.140625" style="106"/>
    <col min="1026" max="1026" width="14" style="106" bestFit="1" customWidth="1"/>
    <col min="1027" max="1027" width="9.28515625" style="106" bestFit="1" customWidth="1"/>
    <col min="1028" max="1028" width="14.7109375" style="106" bestFit="1" customWidth="1"/>
    <col min="1029" max="1029" width="9.140625" style="106"/>
    <col min="1030" max="1030" width="14.85546875" style="106" bestFit="1" customWidth="1"/>
    <col min="1031" max="1031" width="10.7109375" style="106" bestFit="1" customWidth="1"/>
    <col min="1032" max="1032" width="14.85546875" style="106" bestFit="1" customWidth="1"/>
    <col min="1033" max="1033" width="10.7109375" style="106" bestFit="1" customWidth="1"/>
    <col min="1034" max="1281" width="9.140625" style="106"/>
    <col min="1282" max="1282" width="14" style="106" bestFit="1" customWidth="1"/>
    <col min="1283" max="1283" width="9.28515625" style="106" bestFit="1" customWidth="1"/>
    <col min="1284" max="1284" width="14.7109375" style="106" bestFit="1" customWidth="1"/>
    <col min="1285" max="1285" width="9.140625" style="106"/>
    <col min="1286" max="1286" width="14.85546875" style="106" bestFit="1" customWidth="1"/>
    <col min="1287" max="1287" width="10.7109375" style="106" bestFit="1" customWidth="1"/>
    <col min="1288" max="1288" width="14.85546875" style="106" bestFit="1" customWidth="1"/>
    <col min="1289" max="1289" width="10.7109375" style="106" bestFit="1" customWidth="1"/>
    <col min="1290" max="1537" width="9.140625" style="106"/>
    <col min="1538" max="1538" width="14" style="106" bestFit="1" customWidth="1"/>
    <col min="1539" max="1539" width="9.28515625" style="106" bestFit="1" customWidth="1"/>
    <col min="1540" max="1540" width="14.7109375" style="106" bestFit="1" customWidth="1"/>
    <col min="1541" max="1541" width="9.140625" style="106"/>
    <col min="1542" max="1542" width="14.85546875" style="106" bestFit="1" customWidth="1"/>
    <col min="1543" max="1543" width="10.7109375" style="106" bestFit="1" customWidth="1"/>
    <col min="1544" max="1544" width="14.85546875" style="106" bestFit="1" customWidth="1"/>
    <col min="1545" max="1545" width="10.7109375" style="106" bestFit="1" customWidth="1"/>
    <col min="1546" max="1793" width="9.140625" style="106"/>
    <col min="1794" max="1794" width="14" style="106" bestFit="1" customWidth="1"/>
    <col min="1795" max="1795" width="9.28515625" style="106" bestFit="1" customWidth="1"/>
    <col min="1796" max="1796" width="14.7109375" style="106" bestFit="1" customWidth="1"/>
    <col min="1797" max="1797" width="9.140625" style="106"/>
    <col min="1798" max="1798" width="14.85546875" style="106" bestFit="1" customWidth="1"/>
    <col min="1799" max="1799" width="10.7109375" style="106" bestFit="1" customWidth="1"/>
    <col min="1800" max="1800" width="14.85546875" style="106" bestFit="1" customWidth="1"/>
    <col min="1801" max="1801" width="10.7109375" style="106" bestFit="1" customWidth="1"/>
    <col min="1802" max="2049" width="9.140625" style="106"/>
    <col min="2050" max="2050" width="14" style="106" bestFit="1" customWidth="1"/>
    <col min="2051" max="2051" width="9.28515625" style="106" bestFit="1" customWidth="1"/>
    <col min="2052" max="2052" width="14.7109375" style="106" bestFit="1" customWidth="1"/>
    <col min="2053" max="2053" width="9.140625" style="106"/>
    <col min="2054" max="2054" width="14.85546875" style="106" bestFit="1" customWidth="1"/>
    <col min="2055" max="2055" width="10.7109375" style="106" bestFit="1" customWidth="1"/>
    <col min="2056" max="2056" width="14.85546875" style="106" bestFit="1" customWidth="1"/>
    <col min="2057" max="2057" width="10.7109375" style="106" bestFit="1" customWidth="1"/>
    <col min="2058" max="2305" width="9.140625" style="106"/>
    <col min="2306" max="2306" width="14" style="106" bestFit="1" customWidth="1"/>
    <col min="2307" max="2307" width="9.28515625" style="106" bestFit="1" customWidth="1"/>
    <col min="2308" max="2308" width="14.7109375" style="106" bestFit="1" customWidth="1"/>
    <col min="2309" max="2309" width="9.140625" style="106"/>
    <col min="2310" max="2310" width="14.85546875" style="106" bestFit="1" customWidth="1"/>
    <col min="2311" max="2311" width="10.7109375" style="106" bestFit="1" customWidth="1"/>
    <col min="2312" max="2312" width="14.85546875" style="106" bestFit="1" customWidth="1"/>
    <col min="2313" max="2313" width="10.7109375" style="106" bestFit="1" customWidth="1"/>
    <col min="2314" max="2561" width="9.140625" style="106"/>
    <col min="2562" max="2562" width="14" style="106" bestFit="1" customWidth="1"/>
    <col min="2563" max="2563" width="9.28515625" style="106" bestFit="1" customWidth="1"/>
    <col min="2564" max="2564" width="14.7109375" style="106" bestFit="1" customWidth="1"/>
    <col min="2565" max="2565" width="9.140625" style="106"/>
    <col min="2566" max="2566" width="14.85546875" style="106" bestFit="1" customWidth="1"/>
    <col min="2567" max="2567" width="10.7109375" style="106" bestFit="1" customWidth="1"/>
    <col min="2568" max="2568" width="14.85546875" style="106" bestFit="1" customWidth="1"/>
    <col min="2569" max="2569" width="10.7109375" style="106" bestFit="1" customWidth="1"/>
    <col min="2570" max="2817" width="9.140625" style="106"/>
    <col min="2818" max="2818" width="14" style="106" bestFit="1" customWidth="1"/>
    <col min="2819" max="2819" width="9.28515625" style="106" bestFit="1" customWidth="1"/>
    <col min="2820" max="2820" width="14.7109375" style="106" bestFit="1" customWidth="1"/>
    <col min="2821" max="2821" width="9.140625" style="106"/>
    <col min="2822" max="2822" width="14.85546875" style="106" bestFit="1" customWidth="1"/>
    <col min="2823" max="2823" width="10.7109375" style="106" bestFit="1" customWidth="1"/>
    <col min="2824" max="2824" width="14.85546875" style="106" bestFit="1" customWidth="1"/>
    <col min="2825" max="2825" width="10.7109375" style="106" bestFit="1" customWidth="1"/>
    <col min="2826" max="3073" width="9.140625" style="106"/>
    <col min="3074" max="3074" width="14" style="106" bestFit="1" customWidth="1"/>
    <col min="3075" max="3075" width="9.28515625" style="106" bestFit="1" customWidth="1"/>
    <col min="3076" max="3076" width="14.7109375" style="106" bestFit="1" customWidth="1"/>
    <col min="3077" max="3077" width="9.140625" style="106"/>
    <col min="3078" max="3078" width="14.85546875" style="106" bestFit="1" customWidth="1"/>
    <col min="3079" max="3079" width="10.7109375" style="106" bestFit="1" customWidth="1"/>
    <col min="3080" max="3080" width="14.85546875" style="106" bestFit="1" customWidth="1"/>
    <col min="3081" max="3081" width="10.7109375" style="106" bestFit="1" customWidth="1"/>
    <col min="3082" max="3329" width="9.140625" style="106"/>
    <col min="3330" max="3330" width="14" style="106" bestFit="1" customWidth="1"/>
    <col min="3331" max="3331" width="9.28515625" style="106" bestFit="1" customWidth="1"/>
    <col min="3332" max="3332" width="14.7109375" style="106" bestFit="1" customWidth="1"/>
    <col min="3333" max="3333" width="9.140625" style="106"/>
    <col min="3334" max="3334" width="14.85546875" style="106" bestFit="1" customWidth="1"/>
    <col min="3335" max="3335" width="10.7109375" style="106" bestFit="1" customWidth="1"/>
    <col min="3336" max="3336" width="14.85546875" style="106" bestFit="1" customWidth="1"/>
    <col min="3337" max="3337" width="10.7109375" style="106" bestFit="1" customWidth="1"/>
    <col min="3338" max="3585" width="9.140625" style="106"/>
    <col min="3586" max="3586" width="14" style="106" bestFit="1" customWidth="1"/>
    <col min="3587" max="3587" width="9.28515625" style="106" bestFit="1" customWidth="1"/>
    <col min="3588" max="3588" width="14.7109375" style="106" bestFit="1" customWidth="1"/>
    <col min="3589" max="3589" width="9.140625" style="106"/>
    <col min="3590" max="3590" width="14.85546875" style="106" bestFit="1" customWidth="1"/>
    <col min="3591" max="3591" width="10.7109375" style="106" bestFit="1" customWidth="1"/>
    <col min="3592" max="3592" width="14.85546875" style="106" bestFit="1" customWidth="1"/>
    <col min="3593" max="3593" width="10.7109375" style="106" bestFit="1" customWidth="1"/>
    <col min="3594" max="3841" width="9.140625" style="106"/>
    <col min="3842" max="3842" width="14" style="106" bestFit="1" customWidth="1"/>
    <col min="3843" max="3843" width="9.28515625" style="106" bestFit="1" customWidth="1"/>
    <col min="3844" max="3844" width="14.7109375" style="106" bestFit="1" customWidth="1"/>
    <col min="3845" max="3845" width="9.140625" style="106"/>
    <col min="3846" max="3846" width="14.85546875" style="106" bestFit="1" customWidth="1"/>
    <col min="3847" max="3847" width="10.7109375" style="106" bestFit="1" customWidth="1"/>
    <col min="3848" max="3848" width="14.85546875" style="106" bestFit="1" customWidth="1"/>
    <col min="3849" max="3849" width="10.7109375" style="106" bestFit="1" customWidth="1"/>
    <col min="3850" max="4097" width="9.140625" style="106"/>
    <col min="4098" max="4098" width="14" style="106" bestFit="1" customWidth="1"/>
    <col min="4099" max="4099" width="9.28515625" style="106" bestFit="1" customWidth="1"/>
    <col min="4100" max="4100" width="14.7109375" style="106" bestFit="1" customWidth="1"/>
    <col min="4101" max="4101" width="9.140625" style="106"/>
    <col min="4102" max="4102" width="14.85546875" style="106" bestFit="1" customWidth="1"/>
    <col min="4103" max="4103" width="10.7109375" style="106" bestFit="1" customWidth="1"/>
    <col min="4104" max="4104" width="14.85546875" style="106" bestFit="1" customWidth="1"/>
    <col min="4105" max="4105" width="10.7109375" style="106" bestFit="1" customWidth="1"/>
    <col min="4106" max="4353" width="9.140625" style="106"/>
    <col min="4354" max="4354" width="14" style="106" bestFit="1" customWidth="1"/>
    <col min="4355" max="4355" width="9.28515625" style="106" bestFit="1" customWidth="1"/>
    <col min="4356" max="4356" width="14.7109375" style="106" bestFit="1" customWidth="1"/>
    <col min="4357" max="4357" width="9.140625" style="106"/>
    <col min="4358" max="4358" width="14.85546875" style="106" bestFit="1" customWidth="1"/>
    <col min="4359" max="4359" width="10.7109375" style="106" bestFit="1" customWidth="1"/>
    <col min="4360" max="4360" width="14.85546875" style="106" bestFit="1" customWidth="1"/>
    <col min="4361" max="4361" width="10.7109375" style="106" bestFit="1" customWidth="1"/>
    <col min="4362" max="4609" width="9.140625" style="106"/>
    <col min="4610" max="4610" width="14" style="106" bestFit="1" customWidth="1"/>
    <col min="4611" max="4611" width="9.28515625" style="106" bestFit="1" customWidth="1"/>
    <col min="4612" max="4612" width="14.7109375" style="106" bestFit="1" customWidth="1"/>
    <col min="4613" max="4613" width="9.140625" style="106"/>
    <col min="4614" max="4614" width="14.85546875" style="106" bestFit="1" customWidth="1"/>
    <col min="4615" max="4615" width="10.7109375" style="106" bestFit="1" customWidth="1"/>
    <col min="4616" max="4616" width="14.85546875" style="106" bestFit="1" customWidth="1"/>
    <col min="4617" max="4617" width="10.7109375" style="106" bestFit="1" customWidth="1"/>
    <col min="4618" max="4865" width="9.140625" style="106"/>
    <col min="4866" max="4866" width="14" style="106" bestFit="1" customWidth="1"/>
    <col min="4867" max="4867" width="9.28515625" style="106" bestFit="1" customWidth="1"/>
    <col min="4868" max="4868" width="14.7109375" style="106" bestFit="1" customWidth="1"/>
    <col min="4869" max="4869" width="9.140625" style="106"/>
    <col min="4870" max="4870" width="14.85546875" style="106" bestFit="1" customWidth="1"/>
    <col min="4871" max="4871" width="10.7109375" style="106" bestFit="1" customWidth="1"/>
    <col min="4872" max="4872" width="14.85546875" style="106" bestFit="1" customWidth="1"/>
    <col min="4873" max="4873" width="10.7109375" style="106" bestFit="1" customWidth="1"/>
    <col min="4874" max="5121" width="9.140625" style="106"/>
    <col min="5122" max="5122" width="14" style="106" bestFit="1" customWidth="1"/>
    <col min="5123" max="5123" width="9.28515625" style="106" bestFit="1" customWidth="1"/>
    <col min="5124" max="5124" width="14.7109375" style="106" bestFit="1" customWidth="1"/>
    <col min="5125" max="5125" width="9.140625" style="106"/>
    <col min="5126" max="5126" width="14.85546875" style="106" bestFit="1" customWidth="1"/>
    <col min="5127" max="5127" width="10.7109375" style="106" bestFit="1" customWidth="1"/>
    <col min="5128" max="5128" width="14.85546875" style="106" bestFit="1" customWidth="1"/>
    <col min="5129" max="5129" width="10.7109375" style="106" bestFit="1" customWidth="1"/>
    <col min="5130" max="5377" width="9.140625" style="106"/>
    <col min="5378" max="5378" width="14" style="106" bestFit="1" customWidth="1"/>
    <col min="5379" max="5379" width="9.28515625" style="106" bestFit="1" customWidth="1"/>
    <col min="5380" max="5380" width="14.7109375" style="106" bestFit="1" customWidth="1"/>
    <col min="5381" max="5381" width="9.140625" style="106"/>
    <col min="5382" max="5382" width="14.85546875" style="106" bestFit="1" customWidth="1"/>
    <col min="5383" max="5383" width="10.7109375" style="106" bestFit="1" customWidth="1"/>
    <col min="5384" max="5384" width="14.85546875" style="106" bestFit="1" customWidth="1"/>
    <col min="5385" max="5385" width="10.7109375" style="106" bestFit="1" customWidth="1"/>
    <col min="5386" max="5633" width="9.140625" style="106"/>
    <col min="5634" max="5634" width="14" style="106" bestFit="1" customWidth="1"/>
    <col min="5635" max="5635" width="9.28515625" style="106" bestFit="1" customWidth="1"/>
    <col min="5636" max="5636" width="14.7109375" style="106" bestFit="1" customWidth="1"/>
    <col min="5637" max="5637" width="9.140625" style="106"/>
    <col min="5638" max="5638" width="14.85546875" style="106" bestFit="1" customWidth="1"/>
    <col min="5639" max="5639" width="10.7109375" style="106" bestFit="1" customWidth="1"/>
    <col min="5640" max="5640" width="14.85546875" style="106" bestFit="1" customWidth="1"/>
    <col min="5641" max="5641" width="10.7109375" style="106" bestFit="1" customWidth="1"/>
    <col min="5642" max="5889" width="9.140625" style="106"/>
    <col min="5890" max="5890" width="14" style="106" bestFit="1" customWidth="1"/>
    <col min="5891" max="5891" width="9.28515625" style="106" bestFit="1" customWidth="1"/>
    <col min="5892" max="5892" width="14.7109375" style="106" bestFit="1" customWidth="1"/>
    <col min="5893" max="5893" width="9.140625" style="106"/>
    <col min="5894" max="5894" width="14.85546875" style="106" bestFit="1" customWidth="1"/>
    <col min="5895" max="5895" width="10.7109375" style="106" bestFit="1" customWidth="1"/>
    <col min="5896" max="5896" width="14.85546875" style="106" bestFit="1" customWidth="1"/>
    <col min="5897" max="5897" width="10.7109375" style="106" bestFit="1" customWidth="1"/>
    <col min="5898" max="6145" width="9.140625" style="106"/>
    <col min="6146" max="6146" width="14" style="106" bestFit="1" customWidth="1"/>
    <col min="6147" max="6147" width="9.28515625" style="106" bestFit="1" customWidth="1"/>
    <col min="6148" max="6148" width="14.7109375" style="106" bestFit="1" customWidth="1"/>
    <col min="6149" max="6149" width="9.140625" style="106"/>
    <col min="6150" max="6150" width="14.85546875" style="106" bestFit="1" customWidth="1"/>
    <col min="6151" max="6151" width="10.7109375" style="106" bestFit="1" customWidth="1"/>
    <col min="6152" max="6152" width="14.85546875" style="106" bestFit="1" customWidth="1"/>
    <col min="6153" max="6153" width="10.7109375" style="106" bestFit="1" customWidth="1"/>
    <col min="6154" max="6401" width="9.140625" style="106"/>
    <col min="6402" max="6402" width="14" style="106" bestFit="1" customWidth="1"/>
    <col min="6403" max="6403" width="9.28515625" style="106" bestFit="1" customWidth="1"/>
    <col min="6404" max="6404" width="14.7109375" style="106" bestFit="1" customWidth="1"/>
    <col min="6405" max="6405" width="9.140625" style="106"/>
    <col min="6406" max="6406" width="14.85546875" style="106" bestFit="1" customWidth="1"/>
    <col min="6407" max="6407" width="10.7109375" style="106" bestFit="1" customWidth="1"/>
    <col min="6408" max="6408" width="14.85546875" style="106" bestFit="1" customWidth="1"/>
    <col min="6409" max="6409" width="10.7109375" style="106" bestFit="1" customWidth="1"/>
    <col min="6410" max="6657" width="9.140625" style="106"/>
    <col min="6658" max="6658" width="14" style="106" bestFit="1" customWidth="1"/>
    <col min="6659" max="6659" width="9.28515625" style="106" bestFit="1" customWidth="1"/>
    <col min="6660" max="6660" width="14.7109375" style="106" bestFit="1" customWidth="1"/>
    <col min="6661" max="6661" width="9.140625" style="106"/>
    <col min="6662" max="6662" width="14.85546875" style="106" bestFit="1" customWidth="1"/>
    <col min="6663" max="6663" width="10.7109375" style="106" bestFit="1" customWidth="1"/>
    <col min="6664" max="6664" width="14.85546875" style="106" bestFit="1" customWidth="1"/>
    <col min="6665" max="6665" width="10.7109375" style="106" bestFit="1" customWidth="1"/>
    <col min="6666" max="6913" width="9.140625" style="106"/>
    <col min="6914" max="6914" width="14" style="106" bestFit="1" customWidth="1"/>
    <col min="6915" max="6915" width="9.28515625" style="106" bestFit="1" customWidth="1"/>
    <col min="6916" max="6916" width="14.7109375" style="106" bestFit="1" customWidth="1"/>
    <col min="6917" max="6917" width="9.140625" style="106"/>
    <col min="6918" max="6918" width="14.85546875" style="106" bestFit="1" customWidth="1"/>
    <col min="6919" max="6919" width="10.7109375" style="106" bestFit="1" customWidth="1"/>
    <col min="6920" max="6920" width="14.85546875" style="106" bestFit="1" customWidth="1"/>
    <col min="6921" max="6921" width="10.7109375" style="106" bestFit="1" customWidth="1"/>
    <col min="6922" max="7169" width="9.140625" style="106"/>
    <col min="7170" max="7170" width="14" style="106" bestFit="1" customWidth="1"/>
    <col min="7171" max="7171" width="9.28515625" style="106" bestFit="1" customWidth="1"/>
    <col min="7172" max="7172" width="14.7109375" style="106" bestFit="1" customWidth="1"/>
    <col min="7173" max="7173" width="9.140625" style="106"/>
    <col min="7174" max="7174" width="14.85546875" style="106" bestFit="1" customWidth="1"/>
    <col min="7175" max="7175" width="10.7109375" style="106" bestFit="1" customWidth="1"/>
    <col min="7176" max="7176" width="14.85546875" style="106" bestFit="1" customWidth="1"/>
    <col min="7177" max="7177" width="10.7109375" style="106" bestFit="1" customWidth="1"/>
    <col min="7178" max="7425" width="9.140625" style="106"/>
    <col min="7426" max="7426" width="14" style="106" bestFit="1" customWidth="1"/>
    <col min="7427" max="7427" width="9.28515625" style="106" bestFit="1" customWidth="1"/>
    <col min="7428" max="7428" width="14.7109375" style="106" bestFit="1" customWidth="1"/>
    <col min="7429" max="7429" width="9.140625" style="106"/>
    <col min="7430" max="7430" width="14.85546875" style="106" bestFit="1" customWidth="1"/>
    <col min="7431" max="7431" width="10.7109375" style="106" bestFit="1" customWidth="1"/>
    <col min="7432" max="7432" width="14.85546875" style="106" bestFit="1" customWidth="1"/>
    <col min="7433" max="7433" width="10.7109375" style="106" bestFit="1" customWidth="1"/>
    <col min="7434" max="7681" width="9.140625" style="106"/>
    <col min="7682" max="7682" width="14" style="106" bestFit="1" customWidth="1"/>
    <col min="7683" max="7683" width="9.28515625" style="106" bestFit="1" customWidth="1"/>
    <col min="7684" max="7684" width="14.7109375" style="106" bestFit="1" customWidth="1"/>
    <col min="7685" max="7685" width="9.140625" style="106"/>
    <col min="7686" max="7686" width="14.85546875" style="106" bestFit="1" customWidth="1"/>
    <col min="7687" max="7687" width="10.7109375" style="106" bestFit="1" customWidth="1"/>
    <col min="7688" max="7688" width="14.85546875" style="106" bestFit="1" customWidth="1"/>
    <col min="7689" max="7689" width="10.7109375" style="106" bestFit="1" customWidth="1"/>
    <col min="7690" max="7937" width="9.140625" style="106"/>
    <col min="7938" max="7938" width="14" style="106" bestFit="1" customWidth="1"/>
    <col min="7939" max="7939" width="9.28515625" style="106" bestFit="1" customWidth="1"/>
    <col min="7940" max="7940" width="14.7109375" style="106" bestFit="1" customWidth="1"/>
    <col min="7941" max="7941" width="9.140625" style="106"/>
    <col min="7942" max="7942" width="14.85546875" style="106" bestFit="1" customWidth="1"/>
    <col min="7943" max="7943" width="10.7109375" style="106" bestFit="1" customWidth="1"/>
    <col min="7944" max="7944" width="14.85546875" style="106" bestFit="1" customWidth="1"/>
    <col min="7945" max="7945" width="10.7109375" style="106" bestFit="1" customWidth="1"/>
    <col min="7946" max="8193" width="9.140625" style="106"/>
    <col min="8194" max="8194" width="14" style="106" bestFit="1" customWidth="1"/>
    <col min="8195" max="8195" width="9.28515625" style="106" bestFit="1" customWidth="1"/>
    <col min="8196" max="8196" width="14.7109375" style="106" bestFit="1" customWidth="1"/>
    <col min="8197" max="8197" width="9.140625" style="106"/>
    <col min="8198" max="8198" width="14.85546875" style="106" bestFit="1" customWidth="1"/>
    <col min="8199" max="8199" width="10.7109375" style="106" bestFit="1" customWidth="1"/>
    <col min="8200" max="8200" width="14.85546875" style="106" bestFit="1" customWidth="1"/>
    <col min="8201" max="8201" width="10.7109375" style="106" bestFit="1" customWidth="1"/>
    <col min="8202" max="8449" width="9.140625" style="106"/>
    <col min="8450" max="8450" width="14" style="106" bestFit="1" customWidth="1"/>
    <col min="8451" max="8451" width="9.28515625" style="106" bestFit="1" customWidth="1"/>
    <col min="8452" max="8452" width="14.7109375" style="106" bestFit="1" customWidth="1"/>
    <col min="8453" max="8453" width="9.140625" style="106"/>
    <col min="8454" max="8454" width="14.85546875" style="106" bestFit="1" customWidth="1"/>
    <col min="8455" max="8455" width="10.7109375" style="106" bestFit="1" customWidth="1"/>
    <col min="8456" max="8456" width="14.85546875" style="106" bestFit="1" customWidth="1"/>
    <col min="8457" max="8457" width="10.7109375" style="106" bestFit="1" customWidth="1"/>
    <col min="8458" max="8705" width="9.140625" style="106"/>
    <col min="8706" max="8706" width="14" style="106" bestFit="1" customWidth="1"/>
    <col min="8707" max="8707" width="9.28515625" style="106" bestFit="1" customWidth="1"/>
    <col min="8708" max="8708" width="14.7109375" style="106" bestFit="1" customWidth="1"/>
    <col min="8709" max="8709" width="9.140625" style="106"/>
    <col min="8710" max="8710" width="14.85546875" style="106" bestFit="1" customWidth="1"/>
    <col min="8711" max="8711" width="10.7109375" style="106" bestFit="1" customWidth="1"/>
    <col min="8712" max="8712" width="14.85546875" style="106" bestFit="1" customWidth="1"/>
    <col min="8713" max="8713" width="10.7109375" style="106" bestFit="1" customWidth="1"/>
    <col min="8714" max="8961" width="9.140625" style="106"/>
    <col min="8962" max="8962" width="14" style="106" bestFit="1" customWidth="1"/>
    <col min="8963" max="8963" width="9.28515625" style="106" bestFit="1" customWidth="1"/>
    <col min="8964" max="8964" width="14.7109375" style="106" bestFit="1" customWidth="1"/>
    <col min="8965" max="8965" width="9.140625" style="106"/>
    <col min="8966" max="8966" width="14.85546875" style="106" bestFit="1" customWidth="1"/>
    <col min="8967" max="8967" width="10.7109375" style="106" bestFit="1" customWidth="1"/>
    <col min="8968" max="8968" width="14.85546875" style="106" bestFit="1" customWidth="1"/>
    <col min="8969" max="8969" width="10.7109375" style="106" bestFit="1" customWidth="1"/>
    <col min="8970" max="9217" width="9.140625" style="106"/>
    <col min="9218" max="9218" width="14" style="106" bestFit="1" customWidth="1"/>
    <col min="9219" max="9219" width="9.28515625" style="106" bestFit="1" customWidth="1"/>
    <col min="9220" max="9220" width="14.7109375" style="106" bestFit="1" customWidth="1"/>
    <col min="9221" max="9221" width="9.140625" style="106"/>
    <col min="9222" max="9222" width="14.85546875" style="106" bestFit="1" customWidth="1"/>
    <col min="9223" max="9223" width="10.7109375" style="106" bestFit="1" customWidth="1"/>
    <col min="9224" max="9224" width="14.85546875" style="106" bestFit="1" customWidth="1"/>
    <col min="9225" max="9225" width="10.7109375" style="106" bestFit="1" customWidth="1"/>
    <col min="9226" max="9473" width="9.140625" style="106"/>
    <col min="9474" max="9474" width="14" style="106" bestFit="1" customWidth="1"/>
    <col min="9475" max="9475" width="9.28515625" style="106" bestFit="1" customWidth="1"/>
    <col min="9476" max="9476" width="14.7109375" style="106" bestFit="1" customWidth="1"/>
    <col min="9477" max="9477" width="9.140625" style="106"/>
    <col min="9478" max="9478" width="14.85546875" style="106" bestFit="1" customWidth="1"/>
    <col min="9479" max="9479" width="10.7109375" style="106" bestFit="1" customWidth="1"/>
    <col min="9480" max="9480" width="14.85546875" style="106" bestFit="1" customWidth="1"/>
    <col min="9481" max="9481" width="10.7109375" style="106" bestFit="1" customWidth="1"/>
    <col min="9482" max="9729" width="9.140625" style="106"/>
    <col min="9730" max="9730" width="14" style="106" bestFit="1" customWidth="1"/>
    <col min="9731" max="9731" width="9.28515625" style="106" bestFit="1" customWidth="1"/>
    <col min="9732" max="9732" width="14.7109375" style="106" bestFit="1" customWidth="1"/>
    <col min="9733" max="9733" width="9.140625" style="106"/>
    <col min="9734" max="9734" width="14.85546875" style="106" bestFit="1" customWidth="1"/>
    <col min="9735" max="9735" width="10.7109375" style="106" bestFit="1" customWidth="1"/>
    <col min="9736" max="9736" width="14.85546875" style="106" bestFit="1" customWidth="1"/>
    <col min="9737" max="9737" width="10.7109375" style="106" bestFit="1" customWidth="1"/>
    <col min="9738" max="9985" width="9.140625" style="106"/>
    <col min="9986" max="9986" width="14" style="106" bestFit="1" customWidth="1"/>
    <col min="9987" max="9987" width="9.28515625" style="106" bestFit="1" customWidth="1"/>
    <col min="9988" max="9988" width="14.7109375" style="106" bestFit="1" customWidth="1"/>
    <col min="9989" max="9989" width="9.140625" style="106"/>
    <col min="9990" max="9990" width="14.85546875" style="106" bestFit="1" customWidth="1"/>
    <col min="9991" max="9991" width="10.7109375" style="106" bestFit="1" customWidth="1"/>
    <col min="9992" max="9992" width="14.85546875" style="106" bestFit="1" customWidth="1"/>
    <col min="9993" max="9993" width="10.7109375" style="106" bestFit="1" customWidth="1"/>
    <col min="9994" max="10241" width="9.140625" style="106"/>
    <col min="10242" max="10242" width="14" style="106" bestFit="1" customWidth="1"/>
    <col min="10243" max="10243" width="9.28515625" style="106" bestFit="1" customWidth="1"/>
    <col min="10244" max="10244" width="14.7109375" style="106" bestFit="1" customWidth="1"/>
    <col min="10245" max="10245" width="9.140625" style="106"/>
    <col min="10246" max="10246" width="14.85546875" style="106" bestFit="1" customWidth="1"/>
    <col min="10247" max="10247" width="10.7109375" style="106" bestFit="1" customWidth="1"/>
    <col min="10248" max="10248" width="14.85546875" style="106" bestFit="1" customWidth="1"/>
    <col min="10249" max="10249" width="10.7109375" style="106" bestFit="1" customWidth="1"/>
    <col min="10250" max="10497" width="9.140625" style="106"/>
    <col min="10498" max="10498" width="14" style="106" bestFit="1" customWidth="1"/>
    <col min="10499" max="10499" width="9.28515625" style="106" bestFit="1" customWidth="1"/>
    <col min="10500" max="10500" width="14.7109375" style="106" bestFit="1" customWidth="1"/>
    <col min="10501" max="10501" width="9.140625" style="106"/>
    <col min="10502" max="10502" width="14.85546875" style="106" bestFit="1" customWidth="1"/>
    <col min="10503" max="10503" width="10.7109375" style="106" bestFit="1" customWidth="1"/>
    <col min="10504" max="10504" width="14.85546875" style="106" bestFit="1" customWidth="1"/>
    <col min="10505" max="10505" width="10.7109375" style="106" bestFit="1" customWidth="1"/>
    <col min="10506" max="10753" width="9.140625" style="106"/>
    <col min="10754" max="10754" width="14" style="106" bestFit="1" customWidth="1"/>
    <col min="10755" max="10755" width="9.28515625" style="106" bestFit="1" customWidth="1"/>
    <col min="10756" max="10756" width="14.7109375" style="106" bestFit="1" customWidth="1"/>
    <col min="10757" max="10757" width="9.140625" style="106"/>
    <col min="10758" max="10758" width="14.85546875" style="106" bestFit="1" customWidth="1"/>
    <col min="10759" max="10759" width="10.7109375" style="106" bestFit="1" customWidth="1"/>
    <col min="10760" max="10760" width="14.85546875" style="106" bestFit="1" customWidth="1"/>
    <col min="10761" max="10761" width="10.7109375" style="106" bestFit="1" customWidth="1"/>
    <col min="10762" max="11009" width="9.140625" style="106"/>
    <col min="11010" max="11010" width="14" style="106" bestFit="1" customWidth="1"/>
    <col min="11011" max="11011" width="9.28515625" style="106" bestFit="1" customWidth="1"/>
    <col min="11012" max="11012" width="14.7109375" style="106" bestFit="1" customWidth="1"/>
    <col min="11013" max="11013" width="9.140625" style="106"/>
    <col min="11014" max="11014" width="14.85546875" style="106" bestFit="1" customWidth="1"/>
    <col min="11015" max="11015" width="10.7109375" style="106" bestFit="1" customWidth="1"/>
    <col min="11016" max="11016" width="14.85546875" style="106" bestFit="1" customWidth="1"/>
    <col min="11017" max="11017" width="10.7109375" style="106" bestFit="1" customWidth="1"/>
    <col min="11018" max="11265" width="9.140625" style="106"/>
    <col min="11266" max="11266" width="14" style="106" bestFit="1" customWidth="1"/>
    <col min="11267" max="11267" width="9.28515625" style="106" bestFit="1" customWidth="1"/>
    <col min="11268" max="11268" width="14.7109375" style="106" bestFit="1" customWidth="1"/>
    <col min="11269" max="11269" width="9.140625" style="106"/>
    <col min="11270" max="11270" width="14.85546875" style="106" bestFit="1" customWidth="1"/>
    <col min="11271" max="11271" width="10.7109375" style="106" bestFit="1" customWidth="1"/>
    <col min="11272" max="11272" width="14.85546875" style="106" bestFit="1" customWidth="1"/>
    <col min="11273" max="11273" width="10.7109375" style="106" bestFit="1" customWidth="1"/>
    <col min="11274" max="11521" width="9.140625" style="106"/>
    <col min="11522" max="11522" width="14" style="106" bestFit="1" customWidth="1"/>
    <col min="11523" max="11523" width="9.28515625" style="106" bestFit="1" customWidth="1"/>
    <col min="11524" max="11524" width="14.7109375" style="106" bestFit="1" customWidth="1"/>
    <col min="11525" max="11525" width="9.140625" style="106"/>
    <col min="11526" max="11526" width="14.85546875" style="106" bestFit="1" customWidth="1"/>
    <col min="11527" max="11527" width="10.7109375" style="106" bestFit="1" customWidth="1"/>
    <col min="11528" max="11528" width="14.85546875" style="106" bestFit="1" customWidth="1"/>
    <col min="11529" max="11529" width="10.7109375" style="106" bestFit="1" customWidth="1"/>
    <col min="11530" max="11777" width="9.140625" style="106"/>
    <col min="11778" max="11778" width="14" style="106" bestFit="1" customWidth="1"/>
    <col min="11779" max="11779" width="9.28515625" style="106" bestFit="1" customWidth="1"/>
    <col min="11780" max="11780" width="14.7109375" style="106" bestFit="1" customWidth="1"/>
    <col min="11781" max="11781" width="9.140625" style="106"/>
    <col min="11782" max="11782" width="14.85546875" style="106" bestFit="1" customWidth="1"/>
    <col min="11783" max="11783" width="10.7109375" style="106" bestFit="1" customWidth="1"/>
    <col min="11784" max="11784" width="14.85546875" style="106" bestFit="1" customWidth="1"/>
    <col min="11785" max="11785" width="10.7109375" style="106" bestFit="1" customWidth="1"/>
    <col min="11786" max="12033" width="9.140625" style="106"/>
    <col min="12034" max="12034" width="14" style="106" bestFit="1" customWidth="1"/>
    <col min="12035" max="12035" width="9.28515625" style="106" bestFit="1" customWidth="1"/>
    <col min="12036" max="12036" width="14.7109375" style="106" bestFit="1" customWidth="1"/>
    <col min="12037" max="12037" width="9.140625" style="106"/>
    <col min="12038" max="12038" width="14.85546875" style="106" bestFit="1" customWidth="1"/>
    <col min="12039" max="12039" width="10.7109375" style="106" bestFit="1" customWidth="1"/>
    <col min="12040" max="12040" width="14.85546875" style="106" bestFit="1" customWidth="1"/>
    <col min="12041" max="12041" width="10.7109375" style="106" bestFit="1" customWidth="1"/>
    <col min="12042" max="12289" width="9.140625" style="106"/>
    <col min="12290" max="12290" width="14" style="106" bestFit="1" customWidth="1"/>
    <col min="12291" max="12291" width="9.28515625" style="106" bestFit="1" customWidth="1"/>
    <col min="12292" max="12292" width="14.7109375" style="106" bestFit="1" customWidth="1"/>
    <col min="12293" max="12293" width="9.140625" style="106"/>
    <col min="12294" max="12294" width="14.85546875" style="106" bestFit="1" customWidth="1"/>
    <col min="12295" max="12295" width="10.7109375" style="106" bestFit="1" customWidth="1"/>
    <col min="12296" max="12296" width="14.85546875" style="106" bestFit="1" customWidth="1"/>
    <col min="12297" max="12297" width="10.7109375" style="106" bestFit="1" customWidth="1"/>
    <col min="12298" max="12545" width="9.140625" style="106"/>
    <col min="12546" max="12546" width="14" style="106" bestFit="1" customWidth="1"/>
    <col min="12547" max="12547" width="9.28515625" style="106" bestFit="1" customWidth="1"/>
    <col min="12548" max="12548" width="14.7109375" style="106" bestFit="1" customWidth="1"/>
    <col min="12549" max="12549" width="9.140625" style="106"/>
    <col min="12550" max="12550" width="14.85546875" style="106" bestFit="1" customWidth="1"/>
    <col min="12551" max="12551" width="10.7109375" style="106" bestFit="1" customWidth="1"/>
    <col min="12552" max="12552" width="14.85546875" style="106" bestFit="1" customWidth="1"/>
    <col min="12553" max="12553" width="10.7109375" style="106" bestFit="1" customWidth="1"/>
    <col min="12554" max="12801" width="9.140625" style="106"/>
    <col min="12802" max="12802" width="14" style="106" bestFit="1" customWidth="1"/>
    <col min="12803" max="12803" width="9.28515625" style="106" bestFit="1" customWidth="1"/>
    <col min="12804" max="12804" width="14.7109375" style="106" bestFit="1" customWidth="1"/>
    <col min="12805" max="12805" width="9.140625" style="106"/>
    <col min="12806" max="12806" width="14.85546875" style="106" bestFit="1" customWidth="1"/>
    <col min="12807" max="12807" width="10.7109375" style="106" bestFit="1" customWidth="1"/>
    <col min="12808" max="12808" width="14.85546875" style="106" bestFit="1" customWidth="1"/>
    <col min="12809" max="12809" width="10.7109375" style="106" bestFit="1" customWidth="1"/>
    <col min="12810" max="13057" width="9.140625" style="106"/>
    <col min="13058" max="13058" width="14" style="106" bestFit="1" customWidth="1"/>
    <col min="13059" max="13059" width="9.28515625" style="106" bestFit="1" customWidth="1"/>
    <col min="13060" max="13060" width="14.7109375" style="106" bestFit="1" customWidth="1"/>
    <col min="13061" max="13061" width="9.140625" style="106"/>
    <col min="13062" max="13062" width="14.85546875" style="106" bestFit="1" customWidth="1"/>
    <col min="13063" max="13063" width="10.7109375" style="106" bestFit="1" customWidth="1"/>
    <col min="13064" max="13064" width="14.85546875" style="106" bestFit="1" customWidth="1"/>
    <col min="13065" max="13065" width="10.7109375" style="106" bestFit="1" customWidth="1"/>
    <col min="13066" max="13313" width="9.140625" style="106"/>
    <col min="13314" max="13314" width="14" style="106" bestFit="1" customWidth="1"/>
    <col min="13315" max="13315" width="9.28515625" style="106" bestFit="1" customWidth="1"/>
    <col min="13316" max="13316" width="14.7109375" style="106" bestFit="1" customWidth="1"/>
    <col min="13317" max="13317" width="9.140625" style="106"/>
    <col min="13318" max="13318" width="14.85546875" style="106" bestFit="1" customWidth="1"/>
    <col min="13319" max="13319" width="10.7109375" style="106" bestFit="1" customWidth="1"/>
    <col min="13320" max="13320" width="14.85546875" style="106" bestFit="1" customWidth="1"/>
    <col min="13321" max="13321" width="10.7109375" style="106" bestFit="1" customWidth="1"/>
    <col min="13322" max="13569" width="9.140625" style="106"/>
    <col min="13570" max="13570" width="14" style="106" bestFit="1" customWidth="1"/>
    <col min="13571" max="13571" width="9.28515625" style="106" bestFit="1" customWidth="1"/>
    <col min="13572" max="13572" width="14.7109375" style="106" bestFit="1" customWidth="1"/>
    <col min="13573" max="13573" width="9.140625" style="106"/>
    <col min="13574" max="13574" width="14.85546875" style="106" bestFit="1" customWidth="1"/>
    <col min="13575" max="13575" width="10.7109375" style="106" bestFit="1" customWidth="1"/>
    <col min="13576" max="13576" width="14.85546875" style="106" bestFit="1" customWidth="1"/>
    <col min="13577" max="13577" width="10.7109375" style="106" bestFit="1" customWidth="1"/>
    <col min="13578" max="13825" width="9.140625" style="106"/>
    <col min="13826" max="13826" width="14" style="106" bestFit="1" customWidth="1"/>
    <col min="13827" max="13827" width="9.28515625" style="106" bestFit="1" customWidth="1"/>
    <col min="13828" max="13828" width="14.7109375" style="106" bestFit="1" customWidth="1"/>
    <col min="13829" max="13829" width="9.140625" style="106"/>
    <col min="13830" max="13830" width="14.85546875" style="106" bestFit="1" customWidth="1"/>
    <col min="13831" max="13831" width="10.7109375" style="106" bestFit="1" customWidth="1"/>
    <col min="13832" max="13832" width="14.85546875" style="106" bestFit="1" customWidth="1"/>
    <col min="13833" max="13833" width="10.7109375" style="106" bestFit="1" customWidth="1"/>
    <col min="13834" max="14081" width="9.140625" style="106"/>
    <col min="14082" max="14082" width="14" style="106" bestFit="1" customWidth="1"/>
    <col min="14083" max="14083" width="9.28515625" style="106" bestFit="1" customWidth="1"/>
    <col min="14084" max="14084" width="14.7109375" style="106" bestFit="1" customWidth="1"/>
    <col min="14085" max="14085" width="9.140625" style="106"/>
    <col min="14086" max="14086" width="14.85546875" style="106" bestFit="1" customWidth="1"/>
    <col min="14087" max="14087" width="10.7109375" style="106" bestFit="1" customWidth="1"/>
    <col min="14088" max="14088" width="14.85546875" style="106" bestFit="1" customWidth="1"/>
    <col min="14089" max="14089" width="10.7109375" style="106" bestFit="1" customWidth="1"/>
    <col min="14090" max="14337" width="9.140625" style="106"/>
    <col min="14338" max="14338" width="14" style="106" bestFit="1" customWidth="1"/>
    <col min="14339" max="14339" width="9.28515625" style="106" bestFit="1" customWidth="1"/>
    <col min="14340" max="14340" width="14.7109375" style="106" bestFit="1" customWidth="1"/>
    <col min="14341" max="14341" width="9.140625" style="106"/>
    <col min="14342" max="14342" width="14.85546875" style="106" bestFit="1" customWidth="1"/>
    <col min="14343" max="14343" width="10.7109375" style="106" bestFit="1" customWidth="1"/>
    <col min="14344" max="14344" width="14.85546875" style="106" bestFit="1" customWidth="1"/>
    <col min="14345" max="14345" width="10.7109375" style="106" bestFit="1" customWidth="1"/>
    <col min="14346" max="14593" width="9.140625" style="106"/>
    <col min="14594" max="14594" width="14" style="106" bestFit="1" customWidth="1"/>
    <col min="14595" max="14595" width="9.28515625" style="106" bestFit="1" customWidth="1"/>
    <col min="14596" max="14596" width="14.7109375" style="106" bestFit="1" customWidth="1"/>
    <col min="14597" max="14597" width="9.140625" style="106"/>
    <col min="14598" max="14598" width="14.85546875" style="106" bestFit="1" customWidth="1"/>
    <col min="14599" max="14599" width="10.7109375" style="106" bestFit="1" customWidth="1"/>
    <col min="14600" max="14600" width="14.85546875" style="106" bestFit="1" customWidth="1"/>
    <col min="14601" max="14601" width="10.7109375" style="106" bestFit="1" customWidth="1"/>
    <col min="14602" max="14849" width="9.140625" style="106"/>
    <col min="14850" max="14850" width="14" style="106" bestFit="1" customWidth="1"/>
    <col min="14851" max="14851" width="9.28515625" style="106" bestFit="1" customWidth="1"/>
    <col min="14852" max="14852" width="14.7109375" style="106" bestFit="1" customWidth="1"/>
    <col min="14853" max="14853" width="9.140625" style="106"/>
    <col min="14854" max="14854" width="14.85546875" style="106" bestFit="1" customWidth="1"/>
    <col min="14855" max="14855" width="10.7109375" style="106" bestFit="1" customWidth="1"/>
    <col min="14856" max="14856" width="14.85546875" style="106" bestFit="1" customWidth="1"/>
    <col min="14857" max="14857" width="10.7109375" style="106" bestFit="1" customWidth="1"/>
    <col min="14858" max="15105" width="9.140625" style="106"/>
    <col min="15106" max="15106" width="14" style="106" bestFit="1" customWidth="1"/>
    <col min="15107" max="15107" width="9.28515625" style="106" bestFit="1" customWidth="1"/>
    <col min="15108" max="15108" width="14.7109375" style="106" bestFit="1" customWidth="1"/>
    <col min="15109" max="15109" width="9.140625" style="106"/>
    <col min="15110" max="15110" width="14.85546875" style="106" bestFit="1" customWidth="1"/>
    <col min="15111" max="15111" width="10.7109375" style="106" bestFit="1" customWidth="1"/>
    <col min="15112" max="15112" width="14.85546875" style="106" bestFit="1" customWidth="1"/>
    <col min="15113" max="15113" width="10.7109375" style="106" bestFit="1" customWidth="1"/>
    <col min="15114" max="15361" width="9.140625" style="106"/>
    <col min="15362" max="15362" width="14" style="106" bestFit="1" customWidth="1"/>
    <col min="15363" max="15363" width="9.28515625" style="106" bestFit="1" customWidth="1"/>
    <col min="15364" max="15364" width="14.7109375" style="106" bestFit="1" customWidth="1"/>
    <col min="15365" max="15365" width="9.140625" style="106"/>
    <col min="15366" max="15366" width="14.85546875" style="106" bestFit="1" customWidth="1"/>
    <col min="15367" max="15367" width="10.7109375" style="106" bestFit="1" customWidth="1"/>
    <col min="15368" max="15368" width="14.85546875" style="106" bestFit="1" customWidth="1"/>
    <col min="15369" max="15369" width="10.7109375" style="106" bestFit="1" customWidth="1"/>
    <col min="15370" max="15617" width="9.140625" style="106"/>
    <col min="15618" max="15618" width="14" style="106" bestFit="1" customWidth="1"/>
    <col min="15619" max="15619" width="9.28515625" style="106" bestFit="1" customWidth="1"/>
    <col min="15620" max="15620" width="14.7109375" style="106" bestFit="1" customWidth="1"/>
    <col min="15621" max="15621" width="9.140625" style="106"/>
    <col min="15622" max="15622" width="14.85546875" style="106" bestFit="1" customWidth="1"/>
    <col min="15623" max="15623" width="10.7109375" style="106" bestFit="1" customWidth="1"/>
    <col min="15624" max="15624" width="14.85546875" style="106" bestFit="1" customWidth="1"/>
    <col min="15625" max="15625" width="10.7109375" style="106" bestFit="1" customWidth="1"/>
    <col min="15626" max="15873" width="9.140625" style="106"/>
    <col min="15874" max="15874" width="14" style="106" bestFit="1" customWidth="1"/>
    <col min="15875" max="15875" width="9.28515625" style="106" bestFit="1" customWidth="1"/>
    <col min="15876" max="15876" width="14.7109375" style="106" bestFit="1" customWidth="1"/>
    <col min="15877" max="15877" width="9.140625" style="106"/>
    <col min="15878" max="15878" width="14.85546875" style="106" bestFit="1" customWidth="1"/>
    <col min="15879" max="15879" width="10.7109375" style="106" bestFit="1" customWidth="1"/>
    <col min="15880" max="15880" width="14.85546875" style="106" bestFit="1" customWidth="1"/>
    <col min="15881" max="15881" width="10.7109375" style="106" bestFit="1" customWidth="1"/>
    <col min="15882" max="16129" width="9.140625" style="106"/>
    <col min="16130" max="16130" width="14" style="106" bestFit="1" customWidth="1"/>
    <col min="16131" max="16131" width="9.28515625" style="106" bestFit="1" customWidth="1"/>
    <col min="16132" max="16132" width="14.7109375" style="106" bestFit="1" customWidth="1"/>
    <col min="16133" max="16133" width="9.140625" style="106"/>
    <col min="16134" max="16134" width="14.85546875" style="106" bestFit="1" customWidth="1"/>
    <col min="16135" max="16135" width="10.7109375" style="106" bestFit="1" customWidth="1"/>
    <col min="16136" max="16136" width="14.85546875" style="106" bestFit="1" customWidth="1"/>
    <col min="16137" max="16137" width="10.7109375" style="106" bestFit="1" customWidth="1"/>
    <col min="16138" max="16384" width="9.140625" style="106"/>
  </cols>
  <sheetData>
    <row r="1" spans="1:13">
      <c r="A1" s="1768" t="s">
        <v>1012</v>
      </c>
      <c r="B1" s="1768"/>
      <c r="C1" s="1768"/>
      <c r="D1" s="1768"/>
      <c r="E1" s="1768"/>
      <c r="F1" s="1768"/>
      <c r="G1" s="1768"/>
      <c r="H1" s="1768"/>
      <c r="I1" s="1768"/>
      <c r="J1" s="1091"/>
      <c r="K1" s="1091"/>
      <c r="L1" s="1768"/>
      <c r="M1" s="1768"/>
    </row>
    <row r="2" spans="1:13" ht="15.75">
      <c r="A2" s="1835" t="s">
        <v>109</v>
      </c>
      <c r="B2" s="1835"/>
      <c r="C2" s="1835"/>
      <c r="D2" s="1835"/>
      <c r="E2" s="1835"/>
      <c r="F2" s="1835"/>
      <c r="G2" s="1835"/>
      <c r="H2" s="1835"/>
      <c r="I2" s="1835"/>
      <c r="J2" s="1091"/>
      <c r="K2" s="1091"/>
      <c r="L2" s="1092"/>
      <c r="M2" s="1092"/>
    </row>
    <row r="3" spans="1:13" ht="13.5" thickBot="1">
      <c r="A3" s="1093"/>
      <c r="B3" s="1093"/>
      <c r="C3" s="1093"/>
      <c r="D3" s="1093"/>
      <c r="E3" s="1093"/>
      <c r="F3" s="1093"/>
      <c r="G3" s="1093"/>
      <c r="H3" s="1836" t="s">
        <v>43</v>
      </c>
      <c r="I3" s="1836"/>
    </row>
    <row r="4" spans="1:13" ht="16.5" thickTop="1">
      <c r="A4" s="1773" t="s">
        <v>187</v>
      </c>
      <c r="B4" s="1777" t="s">
        <v>1013</v>
      </c>
      <c r="C4" s="1777"/>
      <c r="D4" s="1777"/>
      <c r="E4" s="1837"/>
      <c r="F4" s="1777" t="s">
        <v>1014</v>
      </c>
      <c r="G4" s="1777"/>
      <c r="H4" s="1777"/>
      <c r="I4" s="1837"/>
    </row>
    <row r="5" spans="1:13">
      <c r="A5" s="1786"/>
      <c r="B5" s="1787" t="s">
        <v>6</v>
      </c>
      <c r="C5" s="1788"/>
      <c r="D5" s="1787" t="s">
        <v>121</v>
      </c>
      <c r="E5" s="1838"/>
      <c r="F5" s="1839" t="s">
        <v>6</v>
      </c>
      <c r="G5" s="1840"/>
      <c r="H5" s="1833" t="s">
        <v>121</v>
      </c>
      <c r="I5" s="1834"/>
    </row>
    <row r="6" spans="1:13">
      <c r="A6" s="1774"/>
      <c r="B6" s="1094" t="s">
        <v>3</v>
      </c>
      <c r="C6" s="1095" t="s">
        <v>1015</v>
      </c>
      <c r="D6" s="1096" t="s">
        <v>3</v>
      </c>
      <c r="E6" s="1097" t="s">
        <v>1015</v>
      </c>
      <c r="F6" s="1094" t="s">
        <v>3</v>
      </c>
      <c r="G6" s="1098" t="s">
        <v>1015</v>
      </c>
      <c r="H6" s="1094" t="s">
        <v>3</v>
      </c>
      <c r="I6" s="1097" t="s">
        <v>1015</v>
      </c>
      <c r="J6" s="64"/>
    </row>
    <row r="7" spans="1:13">
      <c r="A7" s="1099" t="s">
        <v>189</v>
      </c>
      <c r="B7" s="1100">
        <v>54163.06</v>
      </c>
      <c r="C7" s="1101">
        <v>0.73928031280663342</v>
      </c>
      <c r="D7" s="1100">
        <v>74532.06</v>
      </c>
      <c r="E7" s="1102">
        <v>0.82350000000000001</v>
      </c>
      <c r="F7" s="1103">
        <v>10386.870000000001</v>
      </c>
      <c r="G7" s="1104">
        <v>3.09</v>
      </c>
      <c r="H7" s="1105">
        <v>26350.12</v>
      </c>
      <c r="I7" s="1106">
        <v>3.1572</v>
      </c>
      <c r="J7" s="107"/>
    </row>
    <row r="8" spans="1:13">
      <c r="A8" s="1099" t="s">
        <v>190</v>
      </c>
      <c r="B8" s="1100">
        <v>87216.62</v>
      </c>
      <c r="C8" s="1101">
        <v>1.45</v>
      </c>
      <c r="D8" s="1100">
        <v>93260.44</v>
      </c>
      <c r="E8" s="1102">
        <v>2.56</v>
      </c>
      <c r="F8" s="1103">
        <v>3614.8099999999995</v>
      </c>
      <c r="G8" s="1104">
        <v>2.71</v>
      </c>
      <c r="H8" s="1105">
        <v>19240.13</v>
      </c>
      <c r="I8" s="1106">
        <v>3.5777000000000001</v>
      </c>
      <c r="J8" s="107"/>
    </row>
    <row r="9" spans="1:13">
      <c r="A9" s="1099" t="s">
        <v>191</v>
      </c>
      <c r="B9" s="1107">
        <v>44212.160000000003</v>
      </c>
      <c r="C9" s="1101">
        <v>0.64</v>
      </c>
      <c r="D9" s="1100">
        <v>112777.51000000001</v>
      </c>
      <c r="E9" s="1102">
        <v>3.2654353261213163</v>
      </c>
      <c r="F9" s="1108">
        <v>4310.22</v>
      </c>
      <c r="G9" s="1104">
        <v>2.1</v>
      </c>
      <c r="H9" s="1105">
        <v>42780.54</v>
      </c>
      <c r="I9" s="1106">
        <v>4.1276929722252218</v>
      </c>
      <c r="J9" s="107"/>
    </row>
    <row r="10" spans="1:13">
      <c r="A10" s="1099" t="s">
        <v>192</v>
      </c>
      <c r="B10" s="1107">
        <v>45909.37</v>
      </c>
      <c r="C10" s="1101">
        <v>0.36</v>
      </c>
      <c r="D10" s="1100">
        <v>119761.42000000001</v>
      </c>
      <c r="E10" s="1102">
        <v>3.5897992254016362</v>
      </c>
      <c r="F10" s="1108">
        <v>5389.0999999999995</v>
      </c>
      <c r="G10" s="1104">
        <v>1.49</v>
      </c>
      <c r="H10" s="1105">
        <v>32375.370000000003</v>
      </c>
      <c r="I10" s="1106">
        <v>5.0840074514360767</v>
      </c>
    </row>
    <row r="11" spans="1:13">
      <c r="A11" s="1099" t="s">
        <v>193</v>
      </c>
      <c r="B11" s="1107">
        <v>86020.75</v>
      </c>
      <c r="C11" s="1101">
        <v>0.82</v>
      </c>
      <c r="D11" s="1100">
        <v>86370.65</v>
      </c>
      <c r="E11" s="1102">
        <v>2.672718214439743</v>
      </c>
      <c r="F11" s="1107">
        <v>7079.22</v>
      </c>
      <c r="G11" s="1104">
        <v>1.5</v>
      </c>
      <c r="H11" s="1105">
        <v>31129.22</v>
      </c>
      <c r="I11" s="1106">
        <v>5.2248389755991305</v>
      </c>
    </row>
    <row r="12" spans="1:13">
      <c r="A12" s="1099" t="s">
        <v>194</v>
      </c>
      <c r="B12" s="1107">
        <v>93480.62</v>
      </c>
      <c r="C12" s="1101">
        <v>0.26</v>
      </c>
      <c r="D12" s="1100">
        <v>108890.69</v>
      </c>
      <c r="E12" s="1102">
        <v>2.71</v>
      </c>
      <c r="F12" s="1107">
        <v>3969.74</v>
      </c>
      <c r="G12" s="1104">
        <v>1.21</v>
      </c>
      <c r="H12" s="1105">
        <v>46055.28</v>
      </c>
      <c r="I12" s="1106">
        <v>5.53</v>
      </c>
    </row>
    <row r="13" spans="1:13">
      <c r="A13" s="1099" t="s">
        <v>195</v>
      </c>
      <c r="B13" s="1107">
        <v>37572.03</v>
      </c>
      <c r="C13" s="1101">
        <v>0.22</v>
      </c>
      <c r="D13" s="1100">
        <v>103429.5</v>
      </c>
      <c r="E13" s="1102">
        <v>4.1268000000000002</v>
      </c>
      <c r="F13" s="1107">
        <v>3770.02</v>
      </c>
      <c r="G13" s="1104">
        <v>1.01</v>
      </c>
      <c r="H13" s="1109">
        <v>41950</v>
      </c>
      <c r="I13" s="1106">
        <v>7.0519999999999996</v>
      </c>
    </row>
    <row r="14" spans="1:13">
      <c r="A14" s="1099" t="s">
        <v>196</v>
      </c>
      <c r="B14" s="1110">
        <v>75260.850000000006</v>
      </c>
      <c r="C14" s="1101">
        <v>0.42</v>
      </c>
      <c r="D14" s="1100">
        <v>51465.06</v>
      </c>
      <c r="E14" s="1102">
        <v>0.89629999999999999</v>
      </c>
      <c r="F14" s="1107">
        <v>6680.02</v>
      </c>
      <c r="G14" s="1104">
        <v>0.98</v>
      </c>
      <c r="H14" s="1109">
        <v>35965.33</v>
      </c>
      <c r="I14" s="1106">
        <v>7.9599000000000002</v>
      </c>
    </row>
    <row r="15" spans="1:13">
      <c r="A15" s="1099" t="s">
        <v>197</v>
      </c>
      <c r="B15" s="1110">
        <v>116403.53</v>
      </c>
      <c r="C15" s="1101">
        <v>1.59</v>
      </c>
      <c r="D15" s="1100">
        <v>21562.539999999997</v>
      </c>
      <c r="E15" s="1102">
        <v>0.747</v>
      </c>
      <c r="F15" s="1100">
        <v>16270</v>
      </c>
      <c r="G15" s="1111">
        <v>1.52</v>
      </c>
      <c r="H15" s="1112">
        <v>20935</v>
      </c>
      <c r="I15" s="1113">
        <v>7.2720000000000002</v>
      </c>
    </row>
    <row r="16" spans="1:13">
      <c r="A16" s="1099" t="s">
        <v>198</v>
      </c>
      <c r="B16" s="1110">
        <v>137484.17000000001</v>
      </c>
      <c r="C16" s="1101">
        <v>3.44</v>
      </c>
      <c r="D16" s="1100">
        <v>118780.26</v>
      </c>
      <c r="E16" s="1102">
        <v>2.7259000000000002</v>
      </c>
      <c r="F16" s="1110">
        <v>11660.02</v>
      </c>
      <c r="G16" s="1114">
        <v>2.75</v>
      </c>
      <c r="H16" s="1109">
        <v>25031.5</v>
      </c>
      <c r="I16" s="1106">
        <v>3.9184000000000001</v>
      </c>
    </row>
    <row r="17" spans="1:9">
      <c r="A17" s="1099" t="s">
        <v>199</v>
      </c>
      <c r="B17" s="1110">
        <v>84443.89</v>
      </c>
      <c r="C17" s="1101">
        <v>0.36</v>
      </c>
      <c r="D17" s="1100"/>
      <c r="E17" s="1102"/>
      <c r="F17" s="1110">
        <v>21690.04</v>
      </c>
      <c r="G17" s="1114">
        <v>2.5499999999999998</v>
      </c>
      <c r="H17" s="1109"/>
      <c r="I17" s="1106"/>
    </row>
    <row r="18" spans="1:9">
      <c r="A18" s="1115" t="s">
        <v>200</v>
      </c>
      <c r="B18" s="1116">
        <v>99550.12</v>
      </c>
      <c r="C18" s="1117">
        <v>0.69</v>
      </c>
      <c r="D18" s="1118"/>
      <c r="E18" s="1119"/>
      <c r="F18" s="1116">
        <v>34244.230000000003</v>
      </c>
      <c r="G18" s="1120">
        <v>3.25</v>
      </c>
      <c r="H18" s="1109"/>
      <c r="I18" s="1106"/>
    </row>
    <row r="19" spans="1:9" ht="13.5" thickBot="1">
      <c r="A19" s="1121" t="s">
        <v>408</v>
      </c>
      <c r="B19" s="1122">
        <f>SUM(B7:B18)</f>
        <v>961717.17</v>
      </c>
      <c r="C19" s="1123">
        <v>1.1499999999999999</v>
      </c>
      <c r="D19" s="1124">
        <f>SUM(D7:D18)</f>
        <v>890830.13000000012</v>
      </c>
      <c r="E19" s="1125"/>
      <c r="F19" s="1126">
        <f>SUM(F7:F18)</f>
        <v>129064.29000000001</v>
      </c>
      <c r="G19" s="1127">
        <v>2.39</v>
      </c>
      <c r="H19" s="1128">
        <f>SUM(H7:H18)</f>
        <v>321812.49</v>
      </c>
      <c r="I19" s="1125"/>
    </row>
    <row r="20" spans="1:9" ht="13.5" thickTop="1">
      <c r="A20" s="1129" t="s">
        <v>1016</v>
      </c>
    </row>
    <row r="21" spans="1:9">
      <c r="A21" s="1129"/>
    </row>
    <row r="25" spans="1:9">
      <c r="B25" s="1130"/>
    </row>
    <row r="35" spans="4:6">
      <c r="D35" s="1131"/>
    </row>
    <row r="36" spans="4:6">
      <c r="D36" s="1131"/>
      <c r="F36" s="1131"/>
    </row>
    <row r="37" spans="4:6">
      <c r="D37" s="1131"/>
      <c r="F37" s="1131"/>
    </row>
  </sheetData>
  <mergeCells count="11">
    <mergeCell ref="H5:I5"/>
    <mergeCell ref="A1:I1"/>
    <mergeCell ref="L1:M1"/>
    <mergeCell ref="A2:I2"/>
    <mergeCell ref="H3:I3"/>
    <mergeCell ref="A4:A6"/>
    <mergeCell ref="B4:E4"/>
    <mergeCell ref="F4:I4"/>
    <mergeCell ref="B5:C5"/>
    <mergeCell ref="D5:E5"/>
    <mergeCell ref="F5:G5"/>
  </mergeCells>
  <printOptions horizontalCentered="1"/>
  <pageMargins left="0" right="0.7" top="0.75" bottom="0.75" header="0.3" footer="0.3"/>
  <pageSetup scale="8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69"/>
  <sheetViews>
    <sheetView topLeftCell="H3" workbookViewId="0">
      <selection activeCell="AY31" sqref="AY31"/>
    </sheetView>
  </sheetViews>
  <sheetFormatPr defaultRowHeight="12.75"/>
  <cols>
    <col min="1" max="2" width="9.140625" style="685"/>
    <col min="3" max="3" width="27" style="685" bestFit="1" customWidth="1"/>
    <col min="4" max="7" width="0" style="685" hidden="1" customWidth="1"/>
    <col min="8" max="8" width="9.140625" style="685"/>
    <col min="9" max="19" width="0" style="685" hidden="1" customWidth="1"/>
    <col min="20" max="20" width="9.140625" style="685"/>
    <col min="21" max="31" width="0" style="685" hidden="1" customWidth="1"/>
    <col min="32" max="32" width="9.140625" style="685"/>
    <col min="33" max="33" width="0" style="685" hidden="1" customWidth="1"/>
    <col min="34" max="41" width="9.140625" style="685" hidden="1" customWidth="1"/>
    <col min="42" max="42" width="9.140625" style="685" customWidth="1"/>
    <col min="43" max="43" width="9.140625" style="685" hidden="1" customWidth="1"/>
    <col min="44" max="45" width="9.140625" style="685"/>
    <col min="46" max="48" width="9.5703125" style="685" bestFit="1" customWidth="1"/>
    <col min="49" max="51" width="10.140625" style="685" bestFit="1" customWidth="1"/>
    <col min="52" max="52" width="10.140625" style="685" customWidth="1"/>
    <col min="53" max="54" width="10.140625" style="685" bestFit="1" customWidth="1"/>
    <col min="55" max="258" width="9.140625" style="685"/>
    <col min="259" max="259" width="27" style="685" bestFit="1" customWidth="1"/>
    <col min="260" max="263" width="0" style="685" hidden="1" customWidth="1"/>
    <col min="264" max="264" width="9.140625" style="685"/>
    <col min="265" max="275" width="0" style="685" hidden="1" customWidth="1"/>
    <col min="276" max="276" width="9.140625" style="685"/>
    <col min="277" max="287" width="0" style="685" hidden="1" customWidth="1"/>
    <col min="288" max="288" width="9.140625" style="685"/>
    <col min="289" max="297" width="0" style="685" hidden="1" customWidth="1"/>
    <col min="298" max="298" width="9.140625" style="685" customWidth="1"/>
    <col min="299" max="299" width="0" style="685" hidden="1" customWidth="1"/>
    <col min="300" max="301" width="9.140625" style="685"/>
    <col min="302" max="304" width="9.5703125" style="685" bestFit="1" customWidth="1"/>
    <col min="305" max="307" width="10.140625" style="685" bestFit="1" customWidth="1"/>
    <col min="308" max="308" width="10.140625" style="685" customWidth="1"/>
    <col min="309" max="310" width="10.140625" style="685" bestFit="1" customWidth="1"/>
    <col min="311" max="514" width="9.140625" style="685"/>
    <col min="515" max="515" width="27" style="685" bestFit="1" customWidth="1"/>
    <col min="516" max="519" width="0" style="685" hidden="1" customWidth="1"/>
    <col min="520" max="520" width="9.140625" style="685"/>
    <col min="521" max="531" width="0" style="685" hidden="1" customWidth="1"/>
    <col min="532" max="532" width="9.140625" style="685"/>
    <col min="533" max="543" width="0" style="685" hidden="1" customWidth="1"/>
    <col min="544" max="544" width="9.140625" style="685"/>
    <col min="545" max="553" width="0" style="685" hidden="1" customWidth="1"/>
    <col min="554" max="554" width="9.140625" style="685" customWidth="1"/>
    <col min="555" max="555" width="0" style="685" hidden="1" customWidth="1"/>
    <col min="556" max="557" width="9.140625" style="685"/>
    <col min="558" max="560" width="9.5703125" style="685" bestFit="1" customWidth="1"/>
    <col min="561" max="563" width="10.140625" style="685" bestFit="1" customWidth="1"/>
    <col min="564" max="564" width="10.140625" style="685" customWidth="1"/>
    <col min="565" max="566" width="10.140625" style="685" bestFit="1" customWidth="1"/>
    <col min="567" max="770" width="9.140625" style="685"/>
    <col min="771" max="771" width="27" style="685" bestFit="1" customWidth="1"/>
    <col min="772" max="775" width="0" style="685" hidden="1" customWidth="1"/>
    <col min="776" max="776" width="9.140625" style="685"/>
    <col min="777" max="787" width="0" style="685" hidden="1" customWidth="1"/>
    <col min="788" max="788" width="9.140625" style="685"/>
    <col min="789" max="799" width="0" style="685" hidden="1" customWidth="1"/>
    <col min="800" max="800" width="9.140625" style="685"/>
    <col min="801" max="809" width="0" style="685" hidden="1" customWidth="1"/>
    <col min="810" max="810" width="9.140625" style="685" customWidth="1"/>
    <col min="811" max="811" width="0" style="685" hidden="1" customWidth="1"/>
    <col min="812" max="813" width="9.140625" style="685"/>
    <col min="814" max="816" width="9.5703125" style="685" bestFit="1" customWidth="1"/>
    <col min="817" max="819" width="10.140625" style="685" bestFit="1" customWidth="1"/>
    <col min="820" max="820" width="10.140625" style="685" customWidth="1"/>
    <col min="821" max="822" width="10.140625" style="685" bestFit="1" customWidth="1"/>
    <col min="823" max="1026" width="9.140625" style="685"/>
    <col min="1027" max="1027" width="27" style="685" bestFit="1" customWidth="1"/>
    <col min="1028" max="1031" width="0" style="685" hidden="1" customWidth="1"/>
    <col min="1032" max="1032" width="9.140625" style="685"/>
    <col min="1033" max="1043" width="0" style="685" hidden="1" customWidth="1"/>
    <col min="1044" max="1044" width="9.140625" style="685"/>
    <col min="1045" max="1055" width="0" style="685" hidden="1" customWidth="1"/>
    <col min="1056" max="1056" width="9.140625" style="685"/>
    <col min="1057" max="1065" width="0" style="685" hidden="1" customWidth="1"/>
    <col min="1066" max="1066" width="9.140625" style="685" customWidth="1"/>
    <col min="1067" max="1067" width="0" style="685" hidden="1" customWidth="1"/>
    <col min="1068" max="1069" width="9.140625" style="685"/>
    <col min="1070" max="1072" width="9.5703125" style="685" bestFit="1" customWidth="1"/>
    <col min="1073" max="1075" width="10.140625" style="685" bestFit="1" customWidth="1"/>
    <col min="1076" max="1076" width="10.140625" style="685" customWidth="1"/>
    <col min="1077" max="1078" width="10.140625" style="685" bestFit="1" customWidth="1"/>
    <col min="1079" max="1282" width="9.140625" style="685"/>
    <col min="1283" max="1283" width="27" style="685" bestFit="1" customWidth="1"/>
    <col min="1284" max="1287" width="0" style="685" hidden="1" customWidth="1"/>
    <col min="1288" max="1288" width="9.140625" style="685"/>
    <col min="1289" max="1299" width="0" style="685" hidden="1" customWidth="1"/>
    <col min="1300" max="1300" width="9.140625" style="685"/>
    <col min="1301" max="1311" width="0" style="685" hidden="1" customWidth="1"/>
    <col min="1312" max="1312" width="9.140625" style="685"/>
    <col min="1313" max="1321" width="0" style="685" hidden="1" customWidth="1"/>
    <col min="1322" max="1322" width="9.140625" style="685" customWidth="1"/>
    <col min="1323" max="1323" width="0" style="685" hidden="1" customWidth="1"/>
    <col min="1324" max="1325" width="9.140625" style="685"/>
    <col min="1326" max="1328" width="9.5703125" style="685" bestFit="1" customWidth="1"/>
    <col min="1329" max="1331" width="10.140625" style="685" bestFit="1" customWidth="1"/>
    <col min="1332" max="1332" width="10.140625" style="685" customWidth="1"/>
    <col min="1333" max="1334" width="10.140625" style="685" bestFit="1" customWidth="1"/>
    <col min="1335" max="1538" width="9.140625" style="685"/>
    <col min="1539" max="1539" width="27" style="685" bestFit="1" customWidth="1"/>
    <col min="1540" max="1543" width="0" style="685" hidden="1" customWidth="1"/>
    <col min="1544" max="1544" width="9.140625" style="685"/>
    <col min="1545" max="1555" width="0" style="685" hidden="1" customWidth="1"/>
    <col min="1556" max="1556" width="9.140625" style="685"/>
    <col min="1557" max="1567" width="0" style="685" hidden="1" customWidth="1"/>
    <col min="1568" max="1568" width="9.140625" style="685"/>
    <col min="1569" max="1577" width="0" style="685" hidden="1" customWidth="1"/>
    <col min="1578" max="1578" width="9.140625" style="685" customWidth="1"/>
    <col min="1579" max="1579" width="0" style="685" hidden="1" customWidth="1"/>
    <col min="1580" max="1581" width="9.140625" style="685"/>
    <col min="1582" max="1584" width="9.5703125" style="685" bestFit="1" customWidth="1"/>
    <col min="1585" max="1587" width="10.140625" style="685" bestFit="1" customWidth="1"/>
    <col min="1588" max="1588" width="10.140625" style="685" customWidth="1"/>
    <col min="1589" max="1590" width="10.140625" style="685" bestFit="1" customWidth="1"/>
    <col min="1591" max="1794" width="9.140625" style="685"/>
    <col min="1795" max="1795" width="27" style="685" bestFit="1" customWidth="1"/>
    <col min="1796" max="1799" width="0" style="685" hidden="1" customWidth="1"/>
    <col min="1800" max="1800" width="9.140625" style="685"/>
    <col min="1801" max="1811" width="0" style="685" hidden="1" customWidth="1"/>
    <col min="1812" max="1812" width="9.140625" style="685"/>
    <col min="1813" max="1823" width="0" style="685" hidden="1" customWidth="1"/>
    <col min="1824" max="1824" width="9.140625" style="685"/>
    <col min="1825" max="1833" width="0" style="685" hidden="1" customWidth="1"/>
    <col min="1834" max="1834" width="9.140625" style="685" customWidth="1"/>
    <col min="1835" max="1835" width="0" style="685" hidden="1" customWidth="1"/>
    <col min="1836" max="1837" width="9.140625" style="685"/>
    <col min="1838" max="1840" width="9.5703125" style="685" bestFit="1" customWidth="1"/>
    <col min="1841" max="1843" width="10.140625" style="685" bestFit="1" customWidth="1"/>
    <col min="1844" max="1844" width="10.140625" style="685" customWidth="1"/>
    <col min="1845" max="1846" width="10.140625" style="685" bestFit="1" customWidth="1"/>
    <col min="1847" max="2050" width="9.140625" style="685"/>
    <col min="2051" max="2051" width="27" style="685" bestFit="1" customWidth="1"/>
    <col min="2052" max="2055" width="0" style="685" hidden="1" customWidth="1"/>
    <col min="2056" max="2056" width="9.140625" style="685"/>
    <col min="2057" max="2067" width="0" style="685" hidden="1" customWidth="1"/>
    <col min="2068" max="2068" width="9.140625" style="685"/>
    <col min="2069" max="2079" width="0" style="685" hidden="1" customWidth="1"/>
    <col min="2080" max="2080" width="9.140625" style="685"/>
    <col min="2081" max="2089" width="0" style="685" hidden="1" customWidth="1"/>
    <col min="2090" max="2090" width="9.140625" style="685" customWidth="1"/>
    <col min="2091" max="2091" width="0" style="685" hidden="1" customWidth="1"/>
    <col min="2092" max="2093" width="9.140625" style="685"/>
    <col min="2094" max="2096" width="9.5703125" style="685" bestFit="1" customWidth="1"/>
    <col min="2097" max="2099" width="10.140625" style="685" bestFit="1" customWidth="1"/>
    <col min="2100" max="2100" width="10.140625" style="685" customWidth="1"/>
    <col min="2101" max="2102" width="10.140625" style="685" bestFit="1" customWidth="1"/>
    <col min="2103" max="2306" width="9.140625" style="685"/>
    <col min="2307" max="2307" width="27" style="685" bestFit="1" customWidth="1"/>
    <col min="2308" max="2311" width="0" style="685" hidden="1" customWidth="1"/>
    <col min="2312" max="2312" width="9.140625" style="685"/>
    <col min="2313" max="2323" width="0" style="685" hidden="1" customWidth="1"/>
    <col min="2324" max="2324" width="9.140625" style="685"/>
    <col min="2325" max="2335" width="0" style="685" hidden="1" customWidth="1"/>
    <col min="2336" max="2336" width="9.140625" style="685"/>
    <col min="2337" max="2345" width="0" style="685" hidden="1" customWidth="1"/>
    <col min="2346" max="2346" width="9.140625" style="685" customWidth="1"/>
    <col min="2347" max="2347" width="0" style="685" hidden="1" customWidth="1"/>
    <col min="2348" max="2349" width="9.140625" style="685"/>
    <col min="2350" max="2352" width="9.5703125" style="685" bestFit="1" customWidth="1"/>
    <col min="2353" max="2355" width="10.140625" style="685" bestFit="1" customWidth="1"/>
    <col min="2356" max="2356" width="10.140625" style="685" customWidth="1"/>
    <col min="2357" max="2358" width="10.140625" style="685" bestFit="1" customWidth="1"/>
    <col min="2359" max="2562" width="9.140625" style="685"/>
    <col min="2563" max="2563" width="27" style="685" bestFit="1" customWidth="1"/>
    <col min="2564" max="2567" width="0" style="685" hidden="1" customWidth="1"/>
    <col min="2568" max="2568" width="9.140625" style="685"/>
    <col min="2569" max="2579" width="0" style="685" hidden="1" customWidth="1"/>
    <col min="2580" max="2580" width="9.140625" style="685"/>
    <col min="2581" max="2591" width="0" style="685" hidden="1" customWidth="1"/>
    <col min="2592" max="2592" width="9.140625" style="685"/>
    <col min="2593" max="2601" width="0" style="685" hidden="1" customWidth="1"/>
    <col min="2602" max="2602" width="9.140625" style="685" customWidth="1"/>
    <col min="2603" max="2603" width="0" style="685" hidden="1" customWidth="1"/>
    <col min="2604" max="2605" width="9.140625" style="685"/>
    <col min="2606" max="2608" width="9.5703125" style="685" bestFit="1" customWidth="1"/>
    <col min="2609" max="2611" width="10.140625" style="685" bestFit="1" customWidth="1"/>
    <col min="2612" max="2612" width="10.140625" style="685" customWidth="1"/>
    <col min="2613" max="2614" width="10.140625" style="685" bestFit="1" customWidth="1"/>
    <col min="2615" max="2818" width="9.140625" style="685"/>
    <col min="2819" max="2819" width="27" style="685" bestFit="1" customWidth="1"/>
    <col min="2820" max="2823" width="0" style="685" hidden="1" customWidth="1"/>
    <col min="2824" max="2824" width="9.140625" style="685"/>
    <col min="2825" max="2835" width="0" style="685" hidden="1" customWidth="1"/>
    <col min="2836" max="2836" width="9.140625" style="685"/>
    <col min="2837" max="2847" width="0" style="685" hidden="1" customWidth="1"/>
    <col min="2848" max="2848" width="9.140625" style="685"/>
    <col min="2849" max="2857" width="0" style="685" hidden="1" customWidth="1"/>
    <col min="2858" max="2858" width="9.140625" style="685" customWidth="1"/>
    <col min="2859" max="2859" width="0" style="685" hidden="1" customWidth="1"/>
    <col min="2860" max="2861" width="9.140625" style="685"/>
    <col min="2862" max="2864" width="9.5703125" style="685" bestFit="1" customWidth="1"/>
    <col min="2865" max="2867" width="10.140625" style="685" bestFit="1" customWidth="1"/>
    <col min="2868" max="2868" width="10.140625" style="685" customWidth="1"/>
    <col min="2869" max="2870" width="10.140625" style="685" bestFit="1" customWidth="1"/>
    <col min="2871" max="3074" width="9.140625" style="685"/>
    <col min="3075" max="3075" width="27" style="685" bestFit="1" customWidth="1"/>
    <col min="3076" max="3079" width="0" style="685" hidden="1" customWidth="1"/>
    <col min="3080" max="3080" width="9.140625" style="685"/>
    <col min="3081" max="3091" width="0" style="685" hidden="1" customWidth="1"/>
    <col min="3092" max="3092" width="9.140625" style="685"/>
    <col min="3093" max="3103" width="0" style="685" hidden="1" customWidth="1"/>
    <col min="3104" max="3104" width="9.140625" style="685"/>
    <col min="3105" max="3113" width="0" style="685" hidden="1" customWidth="1"/>
    <col min="3114" max="3114" width="9.140625" style="685" customWidth="1"/>
    <col min="3115" max="3115" width="0" style="685" hidden="1" customWidth="1"/>
    <col min="3116" max="3117" width="9.140625" style="685"/>
    <col min="3118" max="3120" width="9.5703125" style="685" bestFit="1" customWidth="1"/>
    <col min="3121" max="3123" width="10.140625" style="685" bestFit="1" customWidth="1"/>
    <col min="3124" max="3124" width="10.140625" style="685" customWidth="1"/>
    <col min="3125" max="3126" width="10.140625" style="685" bestFit="1" customWidth="1"/>
    <col min="3127" max="3330" width="9.140625" style="685"/>
    <col min="3331" max="3331" width="27" style="685" bestFit="1" customWidth="1"/>
    <col min="3332" max="3335" width="0" style="685" hidden="1" customWidth="1"/>
    <col min="3336" max="3336" width="9.140625" style="685"/>
    <col min="3337" max="3347" width="0" style="685" hidden="1" customWidth="1"/>
    <col min="3348" max="3348" width="9.140625" style="685"/>
    <col min="3349" max="3359" width="0" style="685" hidden="1" customWidth="1"/>
    <col min="3360" max="3360" width="9.140625" style="685"/>
    <col min="3361" max="3369" width="0" style="685" hidden="1" customWidth="1"/>
    <col min="3370" max="3370" width="9.140625" style="685" customWidth="1"/>
    <col min="3371" max="3371" width="0" style="685" hidden="1" customWidth="1"/>
    <col min="3372" max="3373" width="9.140625" style="685"/>
    <col min="3374" max="3376" width="9.5703125" style="685" bestFit="1" customWidth="1"/>
    <col min="3377" max="3379" width="10.140625" style="685" bestFit="1" customWidth="1"/>
    <col min="3380" max="3380" width="10.140625" style="685" customWidth="1"/>
    <col min="3381" max="3382" width="10.140625" style="685" bestFit="1" customWidth="1"/>
    <col min="3383" max="3586" width="9.140625" style="685"/>
    <col min="3587" max="3587" width="27" style="685" bestFit="1" customWidth="1"/>
    <col min="3588" max="3591" width="0" style="685" hidden="1" customWidth="1"/>
    <col min="3592" max="3592" width="9.140625" style="685"/>
    <col min="3593" max="3603" width="0" style="685" hidden="1" customWidth="1"/>
    <col min="3604" max="3604" width="9.140625" style="685"/>
    <col min="3605" max="3615" width="0" style="685" hidden="1" customWidth="1"/>
    <col min="3616" max="3616" width="9.140625" style="685"/>
    <col min="3617" max="3625" width="0" style="685" hidden="1" customWidth="1"/>
    <col min="3626" max="3626" width="9.140625" style="685" customWidth="1"/>
    <col min="3627" max="3627" width="0" style="685" hidden="1" customWidth="1"/>
    <col min="3628" max="3629" width="9.140625" style="685"/>
    <col min="3630" max="3632" width="9.5703125" style="685" bestFit="1" customWidth="1"/>
    <col min="3633" max="3635" width="10.140625" style="685" bestFit="1" customWidth="1"/>
    <col min="3636" max="3636" width="10.140625" style="685" customWidth="1"/>
    <col min="3637" max="3638" width="10.140625" style="685" bestFit="1" customWidth="1"/>
    <col min="3639" max="3842" width="9.140625" style="685"/>
    <col min="3843" max="3843" width="27" style="685" bestFit="1" customWidth="1"/>
    <col min="3844" max="3847" width="0" style="685" hidden="1" customWidth="1"/>
    <col min="3848" max="3848" width="9.140625" style="685"/>
    <col min="3849" max="3859" width="0" style="685" hidden="1" customWidth="1"/>
    <col min="3860" max="3860" width="9.140625" style="685"/>
    <col min="3861" max="3871" width="0" style="685" hidden="1" customWidth="1"/>
    <col min="3872" max="3872" width="9.140625" style="685"/>
    <col min="3873" max="3881" width="0" style="685" hidden="1" customWidth="1"/>
    <col min="3882" max="3882" width="9.140625" style="685" customWidth="1"/>
    <col min="3883" max="3883" width="0" style="685" hidden="1" customWidth="1"/>
    <col min="3884" max="3885" width="9.140625" style="685"/>
    <col min="3886" max="3888" width="9.5703125" style="685" bestFit="1" customWidth="1"/>
    <col min="3889" max="3891" width="10.140625" style="685" bestFit="1" customWidth="1"/>
    <col min="3892" max="3892" width="10.140625" style="685" customWidth="1"/>
    <col min="3893" max="3894" width="10.140625" style="685" bestFit="1" customWidth="1"/>
    <col min="3895" max="4098" width="9.140625" style="685"/>
    <col min="4099" max="4099" width="27" style="685" bestFit="1" customWidth="1"/>
    <col min="4100" max="4103" width="0" style="685" hidden="1" customWidth="1"/>
    <col min="4104" max="4104" width="9.140625" style="685"/>
    <col min="4105" max="4115" width="0" style="685" hidden="1" customWidth="1"/>
    <col min="4116" max="4116" width="9.140625" style="685"/>
    <col min="4117" max="4127" width="0" style="685" hidden="1" customWidth="1"/>
    <col min="4128" max="4128" width="9.140625" style="685"/>
    <col min="4129" max="4137" width="0" style="685" hidden="1" customWidth="1"/>
    <col min="4138" max="4138" width="9.140625" style="685" customWidth="1"/>
    <col min="4139" max="4139" width="0" style="685" hidden="1" customWidth="1"/>
    <col min="4140" max="4141" width="9.140625" style="685"/>
    <col min="4142" max="4144" width="9.5703125" style="685" bestFit="1" customWidth="1"/>
    <col min="4145" max="4147" width="10.140625" style="685" bestFit="1" customWidth="1"/>
    <col min="4148" max="4148" width="10.140625" style="685" customWidth="1"/>
    <col min="4149" max="4150" width="10.140625" style="685" bestFit="1" customWidth="1"/>
    <col min="4151" max="4354" width="9.140625" style="685"/>
    <col min="4355" max="4355" width="27" style="685" bestFit="1" customWidth="1"/>
    <col min="4356" max="4359" width="0" style="685" hidden="1" customWidth="1"/>
    <col min="4360" max="4360" width="9.140625" style="685"/>
    <col min="4361" max="4371" width="0" style="685" hidden="1" customWidth="1"/>
    <col min="4372" max="4372" width="9.140625" style="685"/>
    <col min="4373" max="4383" width="0" style="685" hidden="1" customWidth="1"/>
    <col min="4384" max="4384" width="9.140625" style="685"/>
    <col min="4385" max="4393" width="0" style="685" hidden="1" customWidth="1"/>
    <col min="4394" max="4394" width="9.140625" style="685" customWidth="1"/>
    <col min="4395" max="4395" width="0" style="685" hidden="1" customWidth="1"/>
    <col min="4396" max="4397" width="9.140625" style="685"/>
    <col min="4398" max="4400" width="9.5703125" style="685" bestFit="1" customWidth="1"/>
    <col min="4401" max="4403" width="10.140625" style="685" bestFit="1" customWidth="1"/>
    <col min="4404" max="4404" width="10.140625" style="685" customWidth="1"/>
    <col min="4405" max="4406" width="10.140625" style="685" bestFit="1" customWidth="1"/>
    <col min="4407" max="4610" width="9.140625" style="685"/>
    <col min="4611" max="4611" width="27" style="685" bestFit="1" customWidth="1"/>
    <col min="4612" max="4615" width="0" style="685" hidden="1" customWidth="1"/>
    <col min="4616" max="4616" width="9.140625" style="685"/>
    <col min="4617" max="4627" width="0" style="685" hidden="1" customWidth="1"/>
    <col min="4628" max="4628" width="9.140625" style="685"/>
    <col min="4629" max="4639" width="0" style="685" hidden="1" customWidth="1"/>
    <col min="4640" max="4640" width="9.140625" style="685"/>
    <col min="4641" max="4649" width="0" style="685" hidden="1" customWidth="1"/>
    <col min="4650" max="4650" width="9.140625" style="685" customWidth="1"/>
    <col min="4651" max="4651" width="0" style="685" hidden="1" customWidth="1"/>
    <col min="4652" max="4653" width="9.140625" style="685"/>
    <col min="4654" max="4656" width="9.5703125" style="685" bestFit="1" customWidth="1"/>
    <col min="4657" max="4659" width="10.140625" style="685" bestFit="1" customWidth="1"/>
    <col min="4660" max="4660" width="10.140625" style="685" customWidth="1"/>
    <col min="4661" max="4662" width="10.140625" style="685" bestFit="1" customWidth="1"/>
    <col min="4663" max="4866" width="9.140625" style="685"/>
    <col min="4867" max="4867" width="27" style="685" bestFit="1" customWidth="1"/>
    <col min="4868" max="4871" width="0" style="685" hidden="1" customWidth="1"/>
    <col min="4872" max="4872" width="9.140625" style="685"/>
    <col min="4873" max="4883" width="0" style="685" hidden="1" customWidth="1"/>
    <col min="4884" max="4884" width="9.140625" style="685"/>
    <col min="4885" max="4895" width="0" style="685" hidden="1" customWidth="1"/>
    <col min="4896" max="4896" width="9.140625" style="685"/>
    <col min="4897" max="4905" width="0" style="685" hidden="1" customWidth="1"/>
    <col min="4906" max="4906" width="9.140625" style="685" customWidth="1"/>
    <col min="4907" max="4907" width="0" style="685" hidden="1" customWidth="1"/>
    <col min="4908" max="4909" width="9.140625" style="685"/>
    <col min="4910" max="4912" width="9.5703125" style="685" bestFit="1" customWidth="1"/>
    <col min="4913" max="4915" width="10.140625" style="685" bestFit="1" customWidth="1"/>
    <col min="4916" max="4916" width="10.140625" style="685" customWidth="1"/>
    <col min="4917" max="4918" width="10.140625" style="685" bestFit="1" customWidth="1"/>
    <col min="4919" max="5122" width="9.140625" style="685"/>
    <col min="5123" max="5123" width="27" style="685" bestFit="1" customWidth="1"/>
    <col min="5124" max="5127" width="0" style="685" hidden="1" customWidth="1"/>
    <col min="5128" max="5128" width="9.140625" style="685"/>
    <col min="5129" max="5139" width="0" style="685" hidden="1" customWidth="1"/>
    <col min="5140" max="5140" width="9.140625" style="685"/>
    <col min="5141" max="5151" width="0" style="685" hidden="1" customWidth="1"/>
    <col min="5152" max="5152" width="9.140625" style="685"/>
    <col min="5153" max="5161" width="0" style="685" hidden="1" customWidth="1"/>
    <col min="5162" max="5162" width="9.140625" style="685" customWidth="1"/>
    <col min="5163" max="5163" width="0" style="685" hidden="1" customWidth="1"/>
    <col min="5164" max="5165" width="9.140625" style="685"/>
    <col min="5166" max="5168" width="9.5703125" style="685" bestFit="1" customWidth="1"/>
    <col min="5169" max="5171" width="10.140625" style="685" bestFit="1" customWidth="1"/>
    <col min="5172" max="5172" width="10.140625" style="685" customWidth="1"/>
    <col min="5173" max="5174" width="10.140625" style="685" bestFit="1" customWidth="1"/>
    <col min="5175" max="5378" width="9.140625" style="685"/>
    <col min="5379" max="5379" width="27" style="685" bestFit="1" customWidth="1"/>
    <col min="5380" max="5383" width="0" style="685" hidden="1" customWidth="1"/>
    <col min="5384" max="5384" width="9.140625" style="685"/>
    <col min="5385" max="5395" width="0" style="685" hidden="1" customWidth="1"/>
    <col min="5396" max="5396" width="9.140625" style="685"/>
    <col min="5397" max="5407" width="0" style="685" hidden="1" customWidth="1"/>
    <col min="5408" max="5408" width="9.140625" style="685"/>
    <col min="5409" max="5417" width="0" style="685" hidden="1" customWidth="1"/>
    <col min="5418" max="5418" width="9.140625" style="685" customWidth="1"/>
    <col min="5419" max="5419" width="0" style="685" hidden="1" customWidth="1"/>
    <col min="5420" max="5421" width="9.140625" style="685"/>
    <col min="5422" max="5424" width="9.5703125" style="685" bestFit="1" customWidth="1"/>
    <col min="5425" max="5427" width="10.140625" style="685" bestFit="1" customWidth="1"/>
    <col min="5428" max="5428" width="10.140625" style="685" customWidth="1"/>
    <col min="5429" max="5430" width="10.140625" style="685" bestFit="1" customWidth="1"/>
    <col min="5431" max="5634" width="9.140625" style="685"/>
    <col min="5635" max="5635" width="27" style="685" bestFit="1" customWidth="1"/>
    <col min="5636" max="5639" width="0" style="685" hidden="1" customWidth="1"/>
    <col min="5640" max="5640" width="9.140625" style="685"/>
    <col min="5641" max="5651" width="0" style="685" hidden="1" customWidth="1"/>
    <col min="5652" max="5652" width="9.140625" style="685"/>
    <col min="5653" max="5663" width="0" style="685" hidden="1" customWidth="1"/>
    <col min="5664" max="5664" width="9.140625" style="685"/>
    <col min="5665" max="5673" width="0" style="685" hidden="1" customWidth="1"/>
    <col min="5674" max="5674" width="9.140625" style="685" customWidth="1"/>
    <col min="5675" max="5675" width="0" style="685" hidden="1" customWidth="1"/>
    <col min="5676" max="5677" width="9.140625" style="685"/>
    <col min="5678" max="5680" width="9.5703125" style="685" bestFit="1" customWidth="1"/>
    <col min="5681" max="5683" width="10.140625" style="685" bestFit="1" customWidth="1"/>
    <col min="5684" max="5684" width="10.140625" style="685" customWidth="1"/>
    <col min="5685" max="5686" width="10.140625" style="685" bestFit="1" customWidth="1"/>
    <col min="5687" max="5890" width="9.140625" style="685"/>
    <col min="5891" max="5891" width="27" style="685" bestFit="1" customWidth="1"/>
    <col min="5892" max="5895" width="0" style="685" hidden="1" customWidth="1"/>
    <col min="5896" max="5896" width="9.140625" style="685"/>
    <col min="5897" max="5907" width="0" style="685" hidden="1" customWidth="1"/>
    <col min="5908" max="5908" width="9.140625" style="685"/>
    <col min="5909" max="5919" width="0" style="685" hidden="1" customWidth="1"/>
    <col min="5920" max="5920" width="9.140625" style="685"/>
    <col min="5921" max="5929" width="0" style="685" hidden="1" customWidth="1"/>
    <col min="5930" max="5930" width="9.140625" style="685" customWidth="1"/>
    <col min="5931" max="5931" width="0" style="685" hidden="1" customWidth="1"/>
    <col min="5932" max="5933" width="9.140625" style="685"/>
    <col min="5934" max="5936" width="9.5703125" style="685" bestFit="1" customWidth="1"/>
    <col min="5937" max="5939" width="10.140625" style="685" bestFit="1" customWidth="1"/>
    <col min="5940" max="5940" width="10.140625" style="685" customWidth="1"/>
    <col min="5941" max="5942" width="10.140625" style="685" bestFit="1" customWidth="1"/>
    <col min="5943" max="6146" width="9.140625" style="685"/>
    <col min="6147" max="6147" width="27" style="685" bestFit="1" customWidth="1"/>
    <col min="6148" max="6151" width="0" style="685" hidden="1" customWidth="1"/>
    <col min="6152" max="6152" width="9.140625" style="685"/>
    <col min="6153" max="6163" width="0" style="685" hidden="1" customWidth="1"/>
    <col min="6164" max="6164" width="9.140625" style="685"/>
    <col min="6165" max="6175" width="0" style="685" hidden="1" customWidth="1"/>
    <col min="6176" max="6176" width="9.140625" style="685"/>
    <col min="6177" max="6185" width="0" style="685" hidden="1" customWidth="1"/>
    <col min="6186" max="6186" width="9.140625" style="685" customWidth="1"/>
    <col min="6187" max="6187" width="0" style="685" hidden="1" customWidth="1"/>
    <col min="6188" max="6189" width="9.140625" style="685"/>
    <col min="6190" max="6192" width="9.5703125" style="685" bestFit="1" customWidth="1"/>
    <col min="6193" max="6195" width="10.140625" style="685" bestFit="1" customWidth="1"/>
    <col min="6196" max="6196" width="10.140625" style="685" customWidth="1"/>
    <col min="6197" max="6198" width="10.140625" style="685" bestFit="1" customWidth="1"/>
    <col min="6199" max="6402" width="9.140625" style="685"/>
    <col min="6403" max="6403" width="27" style="685" bestFit="1" customWidth="1"/>
    <col min="6404" max="6407" width="0" style="685" hidden="1" customWidth="1"/>
    <col min="6408" max="6408" width="9.140625" style="685"/>
    <col min="6409" max="6419" width="0" style="685" hidden="1" customWidth="1"/>
    <col min="6420" max="6420" width="9.140625" style="685"/>
    <col min="6421" max="6431" width="0" style="685" hidden="1" customWidth="1"/>
    <col min="6432" max="6432" width="9.140625" style="685"/>
    <col min="6433" max="6441" width="0" style="685" hidden="1" customWidth="1"/>
    <col min="6442" max="6442" width="9.140625" style="685" customWidth="1"/>
    <col min="6443" max="6443" width="0" style="685" hidden="1" customWidth="1"/>
    <col min="6444" max="6445" width="9.140625" style="685"/>
    <col min="6446" max="6448" width="9.5703125" style="685" bestFit="1" customWidth="1"/>
    <col min="6449" max="6451" width="10.140625" style="685" bestFit="1" customWidth="1"/>
    <col min="6452" max="6452" width="10.140625" style="685" customWidth="1"/>
    <col min="6453" max="6454" width="10.140625" style="685" bestFit="1" customWidth="1"/>
    <col min="6455" max="6658" width="9.140625" style="685"/>
    <col min="6659" max="6659" width="27" style="685" bestFit="1" customWidth="1"/>
    <col min="6660" max="6663" width="0" style="685" hidden="1" customWidth="1"/>
    <col min="6664" max="6664" width="9.140625" style="685"/>
    <col min="6665" max="6675" width="0" style="685" hidden="1" customWidth="1"/>
    <col min="6676" max="6676" width="9.140625" style="685"/>
    <col min="6677" max="6687" width="0" style="685" hidden="1" customWidth="1"/>
    <col min="6688" max="6688" width="9.140625" style="685"/>
    <col min="6689" max="6697" width="0" style="685" hidden="1" customWidth="1"/>
    <col min="6698" max="6698" width="9.140625" style="685" customWidth="1"/>
    <col min="6699" max="6699" width="0" style="685" hidden="1" customWidth="1"/>
    <col min="6700" max="6701" width="9.140625" style="685"/>
    <col min="6702" max="6704" width="9.5703125" style="685" bestFit="1" customWidth="1"/>
    <col min="6705" max="6707" width="10.140625" style="685" bestFit="1" customWidth="1"/>
    <col min="6708" max="6708" width="10.140625" style="685" customWidth="1"/>
    <col min="6709" max="6710" width="10.140625" style="685" bestFit="1" customWidth="1"/>
    <col min="6711" max="6914" width="9.140625" style="685"/>
    <col min="6915" max="6915" width="27" style="685" bestFit="1" customWidth="1"/>
    <col min="6916" max="6919" width="0" style="685" hidden="1" customWidth="1"/>
    <col min="6920" max="6920" width="9.140625" style="685"/>
    <col min="6921" max="6931" width="0" style="685" hidden="1" customWidth="1"/>
    <col min="6932" max="6932" width="9.140625" style="685"/>
    <col min="6933" max="6943" width="0" style="685" hidden="1" customWidth="1"/>
    <col min="6944" max="6944" width="9.140625" style="685"/>
    <col min="6945" max="6953" width="0" style="685" hidden="1" customWidth="1"/>
    <col min="6954" max="6954" width="9.140625" style="685" customWidth="1"/>
    <col min="6955" max="6955" width="0" style="685" hidden="1" customWidth="1"/>
    <col min="6956" max="6957" width="9.140625" style="685"/>
    <col min="6958" max="6960" width="9.5703125" style="685" bestFit="1" customWidth="1"/>
    <col min="6961" max="6963" width="10.140625" style="685" bestFit="1" customWidth="1"/>
    <col min="6964" max="6964" width="10.140625" style="685" customWidth="1"/>
    <col min="6965" max="6966" width="10.140625" style="685" bestFit="1" customWidth="1"/>
    <col min="6967" max="7170" width="9.140625" style="685"/>
    <col min="7171" max="7171" width="27" style="685" bestFit="1" customWidth="1"/>
    <col min="7172" max="7175" width="0" style="685" hidden="1" customWidth="1"/>
    <col min="7176" max="7176" width="9.140625" style="685"/>
    <col min="7177" max="7187" width="0" style="685" hidden="1" customWidth="1"/>
    <col min="7188" max="7188" width="9.140625" style="685"/>
    <col min="7189" max="7199" width="0" style="685" hidden="1" customWidth="1"/>
    <col min="7200" max="7200" width="9.140625" style="685"/>
    <col min="7201" max="7209" width="0" style="685" hidden="1" customWidth="1"/>
    <col min="7210" max="7210" width="9.140625" style="685" customWidth="1"/>
    <col min="7211" max="7211" width="0" style="685" hidden="1" customWidth="1"/>
    <col min="7212" max="7213" width="9.140625" style="685"/>
    <col min="7214" max="7216" width="9.5703125" style="685" bestFit="1" customWidth="1"/>
    <col min="7217" max="7219" width="10.140625" style="685" bestFit="1" customWidth="1"/>
    <col min="7220" max="7220" width="10.140625" style="685" customWidth="1"/>
    <col min="7221" max="7222" width="10.140625" style="685" bestFit="1" customWidth="1"/>
    <col min="7223" max="7426" width="9.140625" style="685"/>
    <col min="7427" max="7427" width="27" style="685" bestFit="1" customWidth="1"/>
    <col min="7428" max="7431" width="0" style="685" hidden="1" customWidth="1"/>
    <col min="7432" max="7432" width="9.140625" style="685"/>
    <col min="7433" max="7443" width="0" style="685" hidden="1" customWidth="1"/>
    <col min="7444" max="7444" width="9.140625" style="685"/>
    <col min="7445" max="7455" width="0" style="685" hidden="1" customWidth="1"/>
    <col min="7456" max="7456" width="9.140625" style="685"/>
    <col min="7457" max="7465" width="0" style="685" hidden="1" customWidth="1"/>
    <col min="7466" max="7466" width="9.140625" style="685" customWidth="1"/>
    <col min="7467" max="7467" width="0" style="685" hidden="1" customWidth="1"/>
    <col min="7468" max="7469" width="9.140625" style="685"/>
    <col min="7470" max="7472" width="9.5703125" style="685" bestFit="1" customWidth="1"/>
    <col min="7473" max="7475" width="10.140625" style="685" bestFit="1" customWidth="1"/>
    <col min="7476" max="7476" width="10.140625" style="685" customWidth="1"/>
    <col min="7477" max="7478" width="10.140625" style="685" bestFit="1" customWidth="1"/>
    <col min="7479" max="7682" width="9.140625" style="685"/>
    <col min="7683" max="7683" width="27" style="685" bestFit="1" customWidth="1"/>
    <col min="7684" max="7687" width="0" style="685" hidden="1" customWidth="1"/>
    <col min="7688" max="7688" width="9.140625" style="685"/>
    <col min="7689" max="7699" width="0" style="685" hidden="1" customWidth="1"/>
    <col min="7700" max="7700" width="9.140625" style="685"/>
    <col min="7701" max="7711" width="0" style="685" hidden="1" customWidth="1"/>
    <col min="7712" max="7712" width="9.140625" style="685"/>
    <col min="7713" max="7721" width="0" style="685" hidden="1" customWidth="1"/>
    <col min="7722" max="7722" width="9.140625" style="685" customWidth="1"/>
    <col min="7723" max="7723" width="0" style="685" hidden="1" customWidth="1"/>
    <col min="7724" max="7725" width="9.140625" style="685"/>
    <col min="7726" max="7728" width="9.5703125" style="685" bestFit="1" customWidth="1"/>
    <col min="7729" max="7731" width="10.140625" style="685" bestFit="1" customWidth="1"/>
    <col min="7732" max="7732" width="10.140625" style="685" customWidth="1"/>
    <col min="7733" max="7734" width="10.140625" style="685" bestFit="1" customWidth="1"/>
    <col min="7735" max="7938" width="9.140625" style="685"/>
    <col min="7939" max="7939" width="27" style="685" bestFit="1" customWidth="1"/>
    <col min="7940" max="7943" width="0" style="685" hidden="1" customWidth="1"/>
    <col min="7944" max="7944" width="9.140625" style="685"/>
    <col min="7945" max="7955" width="0" style="685" hidden="1" customWidth="1"/>
    <col min="7956" max="7956" width="9.140625" style="685"/>
    <col min="7957" max="7967" width="0" style="685" hidden="1" customWidth="1"/>
    <col min="7968" max="7968" width="9.140625" style="685"/>
    <col min="7969" max="7977" width="0" style="685" hidden="1" customWidth="1"/>
    <col min="7978" max="7978" width="9.140625" style="685" customWidth="1"/>
    <col min="7979" max="7979" width="0" style="685" hidden="1" customWidth="1"/>
    <col min="7980" max="7981" width="9.140625" style="685"/>
    <col min="7982" max="7984" width="9.5703125" style="685" bestFit="1" customWidth="1"/>
    <col min="7985" max="7987" width="10.140625" style="685" bestFit="1" customWidth="1"/>
    <col min="7988" max="7988" width="10.140625" style="685" customWidth="1"/>
    <col min="7989" max="7990" width="10.140625" style="685" bestFit="1" customWidth="1"/>
    <col min="7991" max="8194" width="9.140625" style="685"/>
    <col min="8195" max="8195" width="27" style="685" bestFit="1" customWidth="1"/>
    <col min="8196" max="8199" width="0" style="685" hidden="1" customWidth="1"/>
    <col min="8200" max="8200" width="9.140625" style="685"/>
    <col min="8201" max="8211" width="0" style="685" hidden="1" customWidth="1"/>
    <col min="8212" max="8212" width="9.140625" style="685"/>
    <col min="8213" max="8223" width="0" style="685" hidden="1" customWidth="1"/>
    <col min="8224" max="8224" width="9.140625" style="685"/>
    <col min="8225" max="8233" width="0" style="685" hidden="1" customWidth="1"/>
    <col min="8234" max="8234" width="9.140625" style="685" customWidth="1"/>
    <col min="8235" max="8235" width="0" style="685" hidden="1" customWidth="1"/>
    <col min="8236" max="8237" width="9.140625" style="685"/>
    <col min="8238" max="8240" width="9.5703125" style="685" bestFit="1" customWidth="1"/>
    <col min="8241" max="8243" width="10.140625" style="685" bestFit="1" customWidth="1"/>
    <col min="8244" max="8244" width="10.140625" style="685" customWidth="1"/>
    <col min="8245" max="8246" width="10.140625" style="685" bestFit="1" customWidth="1"/>
    <col min="8247" max="8450" width="9.140625" style="685"/>
    <col min="8451" max="8451" width="27" style="685" bestFit="1" customWidth="1"/>
    <col min="8452" max="8455" width="0" style="685" hidden="1" customWidth="1"/>
    <col min="8456" max="8456" width="9.140625" style="685"/>
    <col min="8457" max="8467" width="0" style="685" hidden="1" customWidth="1"/>
    <col min="8468" max="8468" width="9.140625" style="685"/>
    <col min="8469" max="8479" width="0" style="685" hidden="1" customWidth="1"/>
    <col min="8480" max="8480" width="9.140625" style="685"/>
    <col min="8481" max="8489" width="0" style="685" hidden="1" customWidth="1"/>
    <col min="8490" max="8490" width="9.140625" style="685" customWidth="1"/>
    <col min="8491" max="8491" width="0" style="685" hidden="1" customWidth="1"/>
    <col min="8492" max="8493" width="9.140625" style="685"/>
    <col min="8494" max="8496" width="9.5703125" style="685" bestFit="1" customWidth="1"/>
    <col min="8497" max="8499" width="10.140625" style="685" bestFit="1" customWidth="1"/>
    <col min="8500" max="8500" width="10.140625" style="685" customWidth="1"/>
    <col min="8501" max="8502" width="10.140625" style="685" bestFit="1" customWidth="1"/>
    <col min="8503" max="8706" width="9.140625" style="685"/>
    <col min="8707" max="8707" width="27" style="685" bestFit="1" customWidth="1"/>
    <col min="8708" max="8711" width="0" style="685" hidden="1" customWidth="1"/>
    <col min="8712" max="8712" width="9.140625" style="685"/>
    <col min="8713" max="8723" width="0" style="685" hidden="1" customWidth="1"/>
    <col min="8724" max="8724" width="9.140625" style="685"/>
    <col min="8725" max="8735" width="0" style="685" hidden="1" customWidth="1"/>
    <col min="8736" max="8736" width="9.140625" style="685"/>
    <col min="8737" max="8745" width="0" style="685" hidden="1" customWidth="1"/>
    <col min="8746" max="8746" width="9.140625" style="685" customWidth="1"/>
    <col min="8747" max="8747" width="0" style="685" hidden="1" customWidth="1"/>
    <col min="8748" max="8749" width="9.140625" style="685"/>
    <col min="8750" max="8752" width="9.5703125" style="685" bestFit="1" customWidth="1"/>
    <col min="8753" max="8755" width="10.140625" style="685" bestFit="1" customWidth="1"/>
    <col min="8756" max="8756" width="10.140625" style="685" customWidth="1"/>
    <col min="8757" max="8758" width="10.140625" style="685" bestFit="1" customWidth="1"/>
    <col min="8759" max="8962" width="9.140625" style="685"/>
    <col min="8963" max="8963" width="27" style="685" bestFit="1" customWidth="1"/>
    <col min="8964" max="8967" width="0" style="685" hidden="1" customWidth="1"/>
    <col min="8968" max="8968" width="9.140625" style="685"/>
    <col min="8969" max="8979" width="0" style="685" hidden="1" customWidth="1"/>
    <col min="8980" max="8980" width="9.140625" style="685"/>
    <col min="8981" max="8991" width="0" style="685" hidden="1" customWidth="1"/>
    <col min="8992" max="8992" width="9.140625" style="685"/>
    <col min="8993" max="9001" width="0" style="685" hidden="1" customWidth="1"/>
    <col min="9002" max="9002" width="9.140625" style="685" customWidth="1"/>
    <col min="9003" max="9003" width="0" style="685" hidden="1" customWidth="1"/>
    <col min="9004" max="9005" width="9.140625" style="685"/>
    <col min="9006" max="9008" width="9.5703125" style="685" bestFit="1" customWidth="1"/>
    <col min="9009" max="9011" width="10.140625" style="685" bestFit="1" customWidth="1"/>
    <col min="9012" max="9012" width="10.140625" style="685" customWidth="1"/>
    <col min="9013" max="9014" width="10.140625" style="685" bestFit="1" customWidth="1"/>
    <col min="9015" max="9218" width="9.140625" style="685"/>
    <col min="9219" max="9219" width="27" style="685" bestFit="1" customWidth="1"/>
    <col min="9220" max="9223" width="0" style="685" hidden="1" customWidth="1"/>
    <col min="9224" max="9224" width="9.140625" style="685"/>
    <col min="9225" max="9235" width="0" style="685" hidden="1" customWidth="1"/>
    <col min="9236" max="9236" width="9.140625" style="685"/>
    <col min="9237" max="9247" width="0" style="685" hidden="1" customWidth="1"/>
    <col min="9248" max="9248" width="9.140625" style="685"/>
    <col min="9249" max="9257" width="0" style="685" hidden="1" customWidth="1"/>
    <col min="9258" max="9258" width="9.140625" style="685" customWidth="1"/>
    <col min="9259" max="9259" width="0" style="685" hidden="1" customWidth="1"/>
    <col min="9260" max="9261" width="9.140625" style="685"/>
    <col min="9262" max="9264" width="9.5703125" style="685" bestFit="1" customWidth="1"/>
    <col min="9265" max="9267" width="10.140625" style="685" bestFit="1" customWidth="1"/>
    <col min="9268" max="9268" width="10.140625" style="685" customWidth="1"/>
    <col min="9269" max="9270" width="10.140625" style="685" bestFit="1" customWidth="1"/>
    <col min="9271" max="9474" width="9.140625" style="685"/>
    <col min="9475" max="9475" width="27" style="685" bestFit="1" customWidth="1"/>
    <col min="9476" max="9479" width="0" style="685" hidden="1" customWidth="1"/>
    <col min="9480" max="9480" width="9.140625" style="685"/>
    <col min="9481" max="9491" width="0" style="685" hidden="1" customWidth="1"/>
    <col min="9492" max="9492" width="9.140625" style="685"/>
    <col min="9493" max="9503" width="0" style="685" hidden="1" customWidth="1"/>
    <col min="9504" max="9504" width="9.140625" style="685"/>
    <col min="9505" max="9513" width="0" style="685" hidden="1" customWidth="1"/>
    <col min="9514" max="9514" width="9.140625" style="685" customWidth="1"/>
    <col min="9515" max="9515" width="0" style="685" hidden="1" customWidth="1"/>
    <col min="9516" max="9517" width="9.140625" style="685"/>
    <col min="9518" max="9520" width="9.5703125" style="685" bestFit="1" customWidth="1"/>
    <col min="9521" max="9523" width="10.140625" style="685" bestFit="1" customWidth="1"/>
    <col min="9524" max="9524" width="10.140625" style="685" customWidth="1"/>
    <col min="9525" max="9526" width="10.140625" style="685" bestFit="1" customWidth="1"/>
    <col min="9527" max="9730" width="9.140625" style="685"/>
    <col min="9731" max="9731" width="27" style="685" bestFit="1" customWidth="1"/>
    <col min="9732" max="9735" width="0" style="685" hidden="1" customWidth="1"/>
    <col min="9736" max="9736" width="9.140625" style="685"/>
    <col min="9737" max="9747" width="0" style="685" hidden="1" customWidth="1"/>
    <col min="9748" max="9748" width="9.140625" style="685"/>
    <col min="9749" max="9759" width="0" style="685" hidden="1" customWidth="1"/>
    <col min="9760" max="9760" width="9.140625" style="685"/>
    <col min="9761" max="9769" width="0" style="685" hidden="1" customWidth="1"/>
    <col min="9770" max="9770" width="9.140625" style="685" customWidth="1"/>
    <col min="9771" max="9771" width="0" style="685" hidden="1" customWidth="1"/>
    <col min="9772" max="9773" width="9.140625" style="685"/>
    <col min="9774" max="9776" width="9.5703125" style="685" bestFit="1" customWidth="1"/>
    <col min="9777" max="9779" width="10.140625" style="685" bestFit="1" customWidth="1"/>
    <col min="9780" max="9780" width="10.140625" style="685" customWidth="1"/>
    <col min="9781" max="9782" width="10.140625" style="685" bestFit="1" customWidth="1"/>
    <col min="9783" max="9986" width="9.140625" style="685"/>
    <col min="9987" max="9987" width="27" style="685" bestFit="1" customWidth="1"/>
    <col min="9988" max="9991" width="0" style="685" hidden="1" customWidth="1"/>
    <col min="9992" max="9992" width="9.140625" style="685"/>
    <col min="9993" max="10003" width="0" style="685" hidden="1" customWidth="1"/>
    <col min="10004" max="10004" width="9.140625" style="685"/>
    <col min="10005" max="10015" width="0" style="685" hidden="1" customWidth="1"/>
    <col min="10016" max="10016" width="9.140625" style="685"/>
    <col min="10017" max="10025" width="0" style="685" hidden="1" customWidth="1"/>
    <col min="10026" max="10026" width="9.140625" style="685" customWidth="1"/>
    <col min="10027" max="10027" width="0" style="685" hidden="1" customWidth="1"/>
    <col min="10028" max="10029" width="9.140625" style="685"/>
    <col min="10030" max="10032" width="9.5703125" style="685" bestFit="1" customWidth="1"/>
    <col min="10033" max="10035" width="10.140625" style="685" bestFit="1" customWidth="1"/>
    <col min="10036" max="10036" width="10.140625" style="685" customWidth="1"/>
    <col min="10037" max="10038" width="10.140625" style="685" bestFit="1" customWidth="1"/>
    <col min="10039" max="10242" width="9.140625" style="685"/>
    <col min="10243" max="10243" width="27" style="685" bestFit="1" customWidth="1"/>
    <col min="10244" max="10247" width="0" style="685" hidden="1" customWidth="1"/>
    <col min="10248" max="10248" width="9.140625" style="685"/>
    <col min="10249" max="10259" width="0" style="685" hidden="1" customWidth="1"/>
    <col min="10260" max="10260" width="9.140625" style="685"/>
    <col min="10261" max="10271" width="0" style="685" hidden="1" customWidth="1"/>
    <col min="10272" max="10272" width="9.140625" style="685"/>
    <col min="10273" max="10281" width="0" style="685" hidden="1" customWidth="1"/>
    <col min="10282" max="10282" width="9.140625" style="685" customWidth="1"/>
    <col min="10283" max="10283" width="0" style="685" hidden="1" customWidth="1"/>
    <col min="10284" max="10285" width="9.140625" style="685"/>
    <col min="10286" max="10288" width="9.5703125" style="685" bestFit="1" customWidth="1"/>
    <col min="10289" max="10291" width="10.140625" style="685" bestFit="1" customWidth="1"/>
    <col min="10292" max="10292" width="10.140625" style="685" customWidth="1"/>
    <col min="10293" max="10294" width="10.140625" style="685" bestFit="1" customWidth="1"/>
    <col min="10295" max="10498" width="9.140625" style="685"/>
    <col min="10499" max="10499" width="27" style="685" bestFit="1" customWidth="1"/>
    <col min="10500" max="10503" width="0" style="685" hidden="1" customWidth="1"/>
    <col min="10504" max="10504" width="9.140625" style="685"/>
    <col min="10505" max="10515" width="0" style="685" hidden="1" customWidth="1"/>
    <col min="10516" max="10516" width="9.140625" style="685"/>
    <col min="10517" max="10527" width="0" style="685" hidden="1" customWidth="1"/>
    <col min="10528" max="10528" width="9.140625" style="685"/>
    <col min="10529" max="10537" width="0" style="685" hidden="1" customWidth="1"/>
    <col min="10538" max="10538" width="9.140625" style="685" customWidth="1"/>
    <col min="10539" max="10539" width="0" style="685" hidden="1" customWidth="1"/>
    <col min="10540" max="10541" width="9.140625" style="685"/>
    <col min="10542" max="10544" width="9.5703125" style="685" bestFit="1" customWidth="1"/>
    <col min="10545" max="10547" width="10.140625" style="685" bestFit="1" customWidth="1"/>
    <col min="10548" max="10548" width="10.140625" style="685" customWidth="1"/>
    <col min="10549" max="10550" width="10.140625" style="685" bestFit="1" customWidth="1"/>
    <col min="10551" max="10754" width="9.140625" style="685"/>
    <col min="10755" max="10755" width="27" style="685" bestFit="1" customWidth="1"/>
    <col min="10756" max="10759" width="0" style="685" hidden="1" customWidth="1"/>
    <col min="10760" max="10760" width="9.140625" style="685"/>
    <col min="10761" max="10771" width="0" style="685" hidden="1" customWidth="1"/>
    <col min="10772" max="10772" width="9.140625" style="685"/>
    <col min="10773" max="10783" width="0" style="685" hidden="1" customWidth="1"/>
    <col min="10784" max="10784" width="9.140625" style="685"/>
    <col min="10785" max="10793" width="0" style="685" hidden="1" customWidth="1"/>
    <col min="10794" max="10794" width="9.140625" style="685" customWidth="1"/>
    <col min="10795" max="10795" width="0" style="685" hidden="1" customWidth="1"/>
    <col min="10796" max="10797" width="9.140625" style="685"/>
    <col min="10798" max="10800" width="9.5703125" style="685" bestFit="1" customWidth="1"/>
    <col min="10801" max="10803" width="10.140625" style="685" bestFit="1" customWidth="1"/>
    <col min="10804" max="10804" width="10.140625" style="685" customWidth="1"/>
    <col min="10805" max="10806" width="10.140625" style="685" bestFit="1" customWidth="1"/>
    <col min="10807" max="11010" width="9.140625" style="685"/>
    <col min="11011" max="11011" width="27" style="685" bestFit="1" customWidth="1"/>
    <col min="11012" max="11015" width="0" style="685" hidden="1" customWidth="1"/>
    <col min="11016" max="11016" width="9.140625" style="685"/>
    <col min="11017" max="11027" width="0" style="685" hidden="1" customWidth="1"/>
    <col min="11028" max="11028" width="9.140625" style="685"/>
    <col min="11029" max="11039" width="0" style="685" hidden="1" customWidth="1"/>
    <col min="11040" max="11040" width="9.140625" style="685"/>
    <col min="11041" max="11049" width="0" style="685" hidden="1" customWidth="1"/>
    <col min="11050" max="11050" width="9.140625" style="685" customWidth="1"/>
    <col min="11051" max="11051" width="0" style="685" hidden="1" customWidth="1"/>
    <col min="11052" max="11053" width="9.140625" style="685"/>
    <col min="11054" max="11056" width="9.5703125" style="685" bestFit="1" customWidth="1"/>
    <col min="11057" max="11059" width="10.140625" style="685" bestFit="1" customWidth="1"/>
    <col min="11060" max="11060" width="10.140625" style="685" customWidth="1"/>
    <col min="11061" max="11062" width="10.140625" style="685" bestFit="1" customWidth="1"/>
    <col min="11063" max="11266" width="9.140625" style="685"/>
    <col min="11267" max="11267" width="27" style="685" bestFit="1" customWidth="1"/>
    <col min="11268" max="11271" width="0" style="685" hidden="1" customWidth="1"/>
    <col min="11272" max="11272" width="9.140625" style="685"/>
    <col min="11273" max="11283" width="0" style="685" hidden="1" customWidth="1"/>
    <col min="11284" max="11284" width="9.140625" style="685"/>
    <col min="11285" max="11295" width="0" style="685" hidden="1" customWidth="1"/>
    <col min="11296" max="11296" width="9.140625" style="685"/>
    <col min="11297" max="11305" width="0" style="685" hidden="1" customWidth="1"/>
    <col min="11306" max="11306" width="9.140625" style="685" customWidth="1"/>
    <col min="11307" max="11307" width="0" style="685" hidden="1" customWidth="1"/>
    <col min="11308" max="11309" width="9.140625" style="685"/>
    <col min="11310" max="11312" width="9.5703125" style="685" bestFit="1" customWidth="1"/>
    <col min="11313" max="11315" width="10.140625" style="685" bestFit="1" customWidth="1"/>
    <col min="11316" max="11316" width="10.140625" style="685" customWidth="1"/>
    <col min="11317" max="11318" width="10.140625" style="685" bestFit="1" customWidth="1"/>
    <col min="11319" max="11522" width="9.140625" style="685"/>
    <col min="11523" max="11523" width="27" style="685" bestFit="1" customWidth="1"/>
    <col min="11524" max="11527" width="0" style="685" hidden="1" customWidth="1"/>
    <col min="11528" max="11528" width="9.140625" style="685"/>
    <col min="11529" max="11539" width="0" style="685" hidden="1" customWidth="1"/>
    <col min="11540" max="11540" width="9.140625" style="685"/>
    <col min="11541" max="11551" width="0" style="685" hidden="1" customWidth="1"/>
    <col min="11552" max="11552" width="9.140625" style="685"/>
    <col min="11553" max="11561" width="0" style="685" hidden="1" customWidth="1"/>
    <col min="11562" max="11562" width="9.140625" style="685" customWidth="1"/>
    <col min="11563" max="11563" width="0" style="685" hidden="1" customWidth="1"/>
    <col min="11564" max="11565" width="9.140625" style="685"/>
    <col min="11566" max="11568" width="9.5703125" style="685" bestFit="1" customWidth="1"/>
    <col min="11569" max="11571" width="10.140625" style="685" bestFit="1" customWidth="1"/>
    <col min="11572" max="11572" width="10.140625" style="685" customWidth="1"/>
    <col min="11573" max="11574" width="10.140625" style="685" bestFit="1" customWidth="1"/>
    <col min="11575" max="11778" width="9.140625" style="685"/>
    <col min="11779" max="11779" width="27" style="685" bestFit="1" customWidth="1"/>
    <col min="11780" max="11783" width="0" style="685" hidden="1" customWidth="1"/>
    <col min="11784" max="11784" width="9.140625" style="685"/>
    <col min="11785" max="11795" width="0" style="685" hidden="1" customWidth="1"/>
    <col min="11796" max="11796" width="9.140625" style="685"/>
    <col min="11797" max="11807" width="0" style="685" hidden="1" customWidth="1"/>
    <col min="11808" max="11808" width="9.140625" style="685"/>
    <col min="11809" max="11817" width="0" style="685" hidden="1" customWidth="1"/>
    <col min="11818" max="11818" width="9.140625" style="685" customWidth="1"/>
    <col min="11819" max="11819" width="0" style="685" hidden="1" customWidth="1"/>
    <col min="11820" max="11821" width="9.140625" style="685"/>
    <col min="11822" max="11824" width="9.5703125" style="685" bestFit="1" customWidth="1"/>
    <col min="11825" max="11827" width="10.140625" style="685" bestFit="1" customWidth="1"/>
    <col min="11828" max="11828" width="10.140625" style="685" customWidth="1"/>
    <col min="11829" max="11830" width="10.140625" style="685" bestFit="1" customWidth="1"/>
    <col min="11831" max="12034" width="9.140625" style="685"/>
    <col min="12035" max="12035" width="27" style="685" bestFit="1" customWidth="1"/>
    <col min="12036" max="12039" width="0" style="685" hidden="1" customWidth="1"/>
    <col min="12040" max="12040" width="9.140625" style="685"/>
    <col min="12041" max="12051" width="0" style="685" hidden="1" customWidth="1"/>
    <col min="12052" max="12052" width="9.140625" style="685"/>
    <col min="12053" max="12063" width="0" style="685" hidden="1" customWidth="1"/>
    <col min="12064" max="12064" width="9.140625" style="685"/>
    <col min="12065" max="12073" width="0" style="685" hidden="1" customWidth="1"/>
    <col min="12074" max="12074" width="9.140625" style="685" customWidth="1"/>
    <col min="12075" max="12075" width="0" style="685" hidden="1" customWidth="1"/>
    <col min="12076" max="12077" width="9.140625" style="685"/>
    <col min="12078" max="12080" width="9.5703125" style="685" bestFit="1" customWidth="1"/>
    <col min="12081" max="12083" width="10.140625" style="685" bestFit="1" customWidth="1"/>
    <col min="12084" max="12084" width="10.140625" style="685" customWidth="1"/>
    <col min="12085" max="12086" width="10.140625" style="685" bestFit="1" customWidth="1"/>
    <col min="12087" max="12290" width="9.140625" style="685"/>
    <col min="12291" max="12291" width="27" style="685" bestFit="1" customWidth="1"/>
    <col min="12292" max="12295" width="0" style="685" hidden="1" customWidth="1"/>
    <col min="12296" max="12296" width="9.140625" style="685"/>
    <col min="12297" max="12307" width="0" style="685" hidden="1" customWidth="1"/>
    <col min="12308" max="12308" width="9.140625" style="685"/>
    <col min="12309" max="12319" width="0" style="685" hidden="1" customWidth="1"/>
    <col min="12320" max="12320" width="9.140625" style="685"/>
    <col min="12321" max="12329" width="0" style="685" hidden="1" customWidth="1"/>
    <col min="12330" max="12330" width="9.140625" style="685" customWidth="1"/>
    <col min="12331" max="12331" width="0" style="685" hidden="1" customWidth="1"/>
    <col min="12332" max="12333" width="9.140625" style="685"/>
    <col min="12334" max="12336" width="9.5703125" style="685" bestFit="1" customWidth="1"/>
    <col min="12337" max="12339" width="10.140625" style="685" bestFit="1" customWidth="1"/>
    <col min="12340" max="12340" width="10.140625" style="685" customWidth="1"/>
    <col min="12341" max="12342" width="10.140625" style="685" bestFit="1" customWidth="1"/>
    <col min="12343" max="12546" width="9.140625" style="685"/>
    <col min="12547" max="12547" width="27" style="685" bestFit="1" customWidth="1"/>
    <col min="12548" max="12551" width="0" style="685" hidden="1" customWidth="1"/>
    <col min="12552" max="12552" width="9.140625" style="685"/>
    <col min="12553" max="12563" width="0" style="685" hidden="1" customWidth="1"/>
    <col min="12564" max="12564" width="9.140625" style="685"/>
    <col min="12565" max="12575" width="0" style="685" hidden="1" customWidth="1"/>
    <col min="12576" max="12576" width="9.140625" style="685"/>
    <col min="12577" max="12585" width="0" style="685" hidden="1" customWidth="1"/>
    <col min="12586" max="12586" width="9.140625" style="685" customWidth="1"/>
    <col min="12587" max="12587" width="0" style="685" hidden="1" customWidth="1"/>
    <col min="12588" max="12589" width="9.140625" style="685"/>
    <col min="12590" max="12592" width="9.5703125" style="685" bestFit="1" customWidth="1"/>
    <col min="12593" max="12595" width="10.140625" style="685" bestFit="1" customWidth="1"/>
    <col min="12596" max="12596" width="10.140625" style="685" customWidth="1"/>
    <col min="12597" max="12598" width="10.140625" style="685" bestFit="1" customWidth="1"/>
    <col min="12599" max="12802" width="9.140625" style="685"/>
    <col min="12803" max="12803" width="27" style="685" bestFit="1" customWidth="1"/>
    <col min="12804" max="12807" width="0" style="685" hidden="1" customWidth="1"/>
    <col min="12808" max="12808" width="9.140625" style="685"/>
    <col min="12809" max="12819" width="0" style="685" hidden="1" customWidth="1"/>
    <col min="12820" max="12820" width="9.140625" style="685"/>
    <col min="12821" max="12831" width="0" style="685" hidden="1" customWidth="1"/>
    <col min="12832" max="12832" width="9.140625" style="685"/>
    <col min="12833" max="12841" width="0" style="685" hidden="1" customWidth="1"/>
    <col min="12842" max="12842" width="9.140625" style="685" customWidth="1"/>
    <col min="12843" max="12843" width="0" style="685" hidden="1" customWidth="1"/>
    <col min="12844" max="12845" width="9.140625" style="685"/>
    <col min="12846" max="12848" width="9.5703125" style="685" bestFit="1" customWidth="1"/>
    <col min="12849" max="12851" width="10.140625" style="685" bestFit="1" customWidth="1"/>
    <col min="12852" max="12852" width="10.140625" style="685" customWidth="1"/>
    <col min="12853" max="12854" width="10.140625" style="685" bestFit="1" customWidth="1"/>
    <col min="12855" max="13058" width="9.140625" style="685"/>
    <col min="13059" max="13059" width="27" style="685" bestFit="1" customWidth="1"/>
    <col min="13060" max="13063" width="0" style="685" hidden="1" customWidth="1"/>
    <col min="13064" max="13064" width="9.140625" style="685"/>
    <col min="13065" max="13075" width="0" style="685" hidden="1" customWidth="1"/>
    <col min="13076" max="13076" width="9.140625" style="685"/>
    <col min="13077" max="13087" width="0" style="685" hidden="1" customWidth="1"/>
    <col min="13088" max="13088" width="9.140625" style="685"/>
    <col min="13089" max="13097" width="0" style="685" hidden="1" customWidth="1"/>
    <col min="13098" max="13098" width="9.140625" style="685" customWidth="1"/>
    <col min="13099" max="13099" width="0" style="685" hidden="1" customWidth="1"/>
    <col min="13100" max="13101" width="9.140625" style="685"/>
    <col min="13102" max="13104" width="9.5703125" style="685" bestFit="1" customWidth="1"/>
    <col min="13105" max="13107" width="10.140625" style="685" bestFit="1" customWidth="1"/>
    <col min="13108" max="13108" width="10.140625" style="685" customWidth="1"/>
    <col min="13109" max="13110" width="10.140625" style="685" bestFit="1" customWidth="1"/>
    <col min="13111" max="13314" width="9.140625" style="685"/>
    <col min="13315" max="13315" width="27" style="685" bestFit="1" customWidth="1"/>
    <col min="13316" max="13319" width="0" style="685" hidden="1" customWidth="1"/>
    <col min="13320" max="13320" width="9.140625" style="685"/>
    <col min="13321" max="13331" width="0" style="685" hidden="1" customWidth="1"/>
    <col min="13332" max="13332" width="9.140625" style="685"/>
    <col min="13333" max="13343" width="0" style="685" hidden="1" customWidth="1"/>
    <col min="13344" max="13344" width="9.140625" style="685"/>
    <col min="13345" max="13353" width="0" style="685" hidden="1" customWidth="1"/>
    <col min="13354" max="13354" width="9.140625" style="685" customWidth="1"/>
    <col min="13355" max="13355" width="0" style="685" hidden="1" customWidth="1"/>
    <col min="13356" max="13357" width="9.140625" style="685"/>
    <col min="13358" max="13360" width="9.5703125" style="685" bestFit="1" customWidth="1"/>
    <col min="13361" max="13363" width="10.140625" style="685" bestFit="1" customWidth="1"/>
    <col min="13364" max="13364" width="10.140625" style="685" customWidth="1"/>
    <col min="13365" max="13366" width="10.140625" style="685" bestFit="1" customWidth="1"/>
    <col min="13367" max="13570" width="9.140625" style="685"/>
    <col min="13571" max="13571" width="27" style="685" bestFit="1" customWidth="1"/>
    <col min="13572" max="13575" width="0" style="685" hidden="1" customWidth="1"/>
    <col min="13576" max="13576" width="9.140625" style="685"/>
    <col min="13577" max="13587" width="0" style="685" hidden="1" customWidth="1"/>
    <col min="13588" max="13588" width="9.140625" style="685"/>
    <col min="13589" max="13599" width="0" style="685" hidden="1" customWidth="1"/>
    <col min="13600" max="13600" width="9.140625" style="685"/>
    <col min="13601" max="13609" width="0" style="685" hidden="1" customWidth="1"/>
    <col min="13610" max="13610" width="9.140625" style="685" customWidth="1"/>
    <col min="13611" max="13611" width="0" style="685" hidden="1" customWidth="1"/>
    <col min="13612" max="13613" width="9.140625" style="685"/>
    <col min="13614" max="13616" width="9.5703125" style="685" bestFit="1" customWidth="1"/>
    <col min="13617" max="13619" width="10.140625" style="685" bestFit="1" customWidth="1"/>
    <col min="13620" max="13620" width="10.140625" style="685" customWidth="1"/>
    <col min="13621" max="13622" width="10.140625" style="685" bestFit="1" customWidth="1"/>
    <col min="13623" max="13826" width="9.140625" style="685"/>
    <col min="13827" max="13827" width="27" style="685" bestFit="1" customWidth="1"/>
    <col min="13828" max="13831" width="0" style="685" hidden="1" customWidth="1"/>
    <col min="13832" max="13832" width="9.140625" style="685"/>
    <col min="13833" max="13843" width="0" style="685" hidden="1" customWidth="1"/>
    <col min="13844" max="13844" width="9.140625" style="685"/>
    <col min="13845" max="13855" width="0" style="685" hidden="1" customWidth="1"/>
    <col min="13856" max="13856" width="9.140625" style="685"/>
    <col min="13857" max="13865" width="0" style="685" hidden="1" customWidth="1"/>
    <col min="13866" max="13866" width="9.140625" style="685" customWidth="1"/>
    <col min="13867" max="13867" width="0" style="685" hidden="1" customWidth="1"/>
    <col min="13868" max="13869" width="9.140625" style="685"/>
    <col min="13870" max="13872" width="9.5703125" style="685" bestFit="1" customWidth="1"/>
    <col min="13873" max="13875" width="10.140625" style="685" bestFit="1" customWidth="1"/>
    <col min="13876" max="13876" width="10.140625" style="685" customWidth="1"/>
    <col min="13877" max="13878" width="10.140625" style="685" bestFit="1" customWidth="1"/>
    <col min="13879" max="14082" width="9.140625" style="685"/>
    <col min="14083" max="14083" width="27" style="685" bestFit="1" customWidth="1"/>
    <col min="14084" max="14087" width="0" style="685" hidden="1" customWidth="1"/>
    <col min="14088" max="14088" width="9.140625" style="685"/>
    <col min="14089" max="14099" width="0" style="685" hidden="1" customWidth="1"/>
    <col min="14100" max="14100" width="9.140625" style="685"/>
    <col min="14101" max="14111" width="0" style="685" hidden="1" customWidth="1"/>
    <col min="14112" max="14112" width="9.140625" style="685"/>
    <col min="14113" max="14121" width="0" style="685" hidden="1" customWidth="1"/>
    <col min="14122" max="14122" width="9.140625" style="685" customWidth="1"/>
    <col min="14123" max="14123" width="0" style="685" hidden="1" customWidth="1"/>
    <col min="14124" max="14125" width="9.140625" style="685"/>
    <col min="14126" max="14128" width="9.5703125" style="685" bestFit="1" customWidth="1"/>
    <col min="14129" max="14131" width="10.140625" style="685" bestFit="1" customWidth="1"/>
    <col min="14132" max="14132" width="10.140625" style="685" customWidth="1"/>
    <col min="14133" max="14134" width="10.140625" style="685" bestFit="1" customWidth="1"/>
    <col min="14135" max="14338" width="9.140625" style="685"/>
    <col min="14339" max="14339" width="27" style="685" bestFit="1" customWidth="1"/>
    <col min="14340" max="14343" width="0" style="685" hidden="1" customWidth="1"/>
    <col min="14344" max="14344" width="9.140625" style="685"/>
    <col min="14345" max="14355" width="0" style="685" hidden="1" customWidth="1"/>
    <col min="14356" max="14356" width="9.140625" style="685"/>
    <col min="14357" max="14367" width="0" style="685" hidden="1" customWidth="1"/>
    <col min="14368" max="14368" width="9.140625" style="685"/>
    <col min="14369" max="14377" width="0" style="685" hidden="1" customWidth="1"/>
    <col min="14378" max="14378" width="9.140625" style="685" customWidth="1"/>
    <col min="14379" max="14379" width="0" style="685" hidden="1" customWidth="1"/>
    <col min="14380" max="14381" width="9.140625" style="685"/>
    <col min="14382" max="14384" width="9.5703125" style="685" bestFit="1" customWidth="1"/>
    <col min="14385" max="14387" width="10.140625" style="685" bestFit="1" customWidth="1"/>
    <col min="14388" max="14388" width="10.140625" style="685" customWidth="1"/>
    <col min="14389" max="14390" width="10.140625" style="685" bestFit="1" customWidth="1"/>
    <col min="14391" max="14594" width="9.140625" style="685"/>
    <col min="14595" max="14595" width="27" style="685" bestFit="1" customWidth="1"/>
    <col min="14596" max="14599" width="0" style="685" hidden="1" customWidth="1"/>
    <col min="14600" max="14600" width="9.140625" style="685"/>
    <col min="14601" max="14611" width="0" style="685" hidden="1" customWidth="1"/>
    <col min="14612" max="14612" width="9.140625" style="685"/>
    <col min="14613" max="14623" width="0" style="685" hidden="1" customWidth="1"/>
    <col min="14624" max="14624" width="9.140625" style="685"/>
    <col min="14625" max="14633" width="0" style="685" hidden="1" customWidth="1"/>
    <col min="14634" max="14634" width="9.140625" style="685" customWidth="1"/>
    <col min="14635" max="14635" width="0" style="685" hidden="1" customWidth="1"/>
    <col min="14636" max="14637" width="9.140625" style="685"/>
    <col min="14638" max="14640" width="9.5703125" style="685" bestFit="1" customWidth="1"/>
    <col min="14641" max="14643" width="10.140625" style="685" bestFit="1" customWidth="1"/>
    <col min="14644" max="14644" width="10.140625" style="685" customWidth="1"/>
    <col min="14645" max="14646" width="10.140625" style="685" bestFit="1" customWidth="1"/>
    <col min="14647" max="14850" width="9.140625" style="685"/>
    <col min="14851" max="14851" width="27" style="685" bestFit="1" customWidth="1"/>
    <col min="14852" max="14855" width="0" style="685" hidden="1" customWidth="1"/>
    <col min="14856" max="14856" width="9.140625" style="685"/>
    <col min="14857" max="14867" width="0" style="685" hidden="1" customWidth="1"/>
    <col min="14868" max="14868" width="9.140625" style="685"/>
    <col min="14869" max="14879" width="0" style="685" hidden="1" customWidth="1"/>
    <col min="14880" max="14880" width="9.140625" style="685"/>
    <col min="14881" max="14889" width="0" style="685" hidden="1" customWidth="1"/>
    <col min="14890" max="14890" width="9.140625" style="685" customWidth="1"/>
    <col min="14891" max="14891" width="0" style="685" hidden="1" customWidth="1"/>
    <col min="14892" max="14893" width="9.140625" style="685"/>
    <col min="14894" max="14896" width="9.5703125" style="685" bestFit="1" customWidth="1"/>
    <col min="14897" max="14899" width="10.140625" style="685" bestFit="1" customWidth="1"/>
    <col min="14900" max="14900" width="10.140625" style="685" customWidth="1"/>
    <col min="14901" max="14902" width="10.140625" style="685" bestFit="1" customWidth="1"/>
    <col min="14903" max="15106" width="9.140625" style="685"/>
    <col min="15107" max="15107" width="27" style="685" bestFit="1" customWidth="1"/>
    <col min="15108" max="15111" width="0" style="685" hidden="1" customWidth="1"/>
    <col min="15112" max="15112" width="9.140625" style="685"/>
    <col min="15113" max="15123" width="0" style="685" hidden="1" customWidth="1"/>
    <col min="15124" max="15124" width="9.140625" style="685"/>
    <col min="15125" max="15135" width="0" style="685" hidden="1" customWidth="1"/>
    <col min="15136" max="15136" width="9.140625" style="685"/>
    <col min="15137" max="15145" width="0" style="685" hidden="1" customWidth="1"/>
    <col min="15146" max="15146" width="9.140625" style="685" customWidth="1"/>
    <col min="15147" max="15147" width="0" style="685" hidden="1" customWidth="1"/>
    <col min="15148" max="15149" width="9.140625" style="685"/>
    <col min="15150" max="15152" width="9.5703125" style="685" bestFit="1" customWidth="1"/>
    <col min="15153" max="15155" width="10.140625" style="685" bestFit="1" customWidth="1"/>
    <col min="15156" max="15156" width="10.140625" style="685" customWidth="1"/>
    <col min="15157" max="15158" width="10.140625" style="685" bestFit="1" customWidth="1"/>
    <col min="15159" max="15362" width="9.140625" style="685"/>
    <col min="15363" max="15363" width="27" style="685" bestFit="1" customWidth="1"/>
    <col min="15364" max="15367" width="0" style="685" hidden="1" customWidth="1"/>
    <col min="15368" max="15368" width="9.140625" style="685"/>
    <col min="15369" max="15379" width="0" style="685" hidden="1" customWidth="1"/>
    <col min="15380" max="15380" width="9.140625" style="685"/>
    <col min="15381" max="15391" width="0" style="685" hidden="1" customWidth="1"/>
    <col min="15392" max="15392" width="9.140625" style="685"/>
    <col min="15393" max="15401" width="0" style="685" hidden="1" customWidth="1"/>
    <col min="15402" max="15402" width="9.140625" style="685" customWidth="1"/>
    <col min="15403" max="15403" width="0" style="685" hidden="1" customWidth="1"/>
    <col min="15404" max="15405" width="9.140625" style="685"/>
    <col min="15406" max="15408" width="9.5703125" style="685" bestFit="1" customWidth="1"/>
    <col min="15409" max="15411" width="10.140625" style="685" bestFit="1" customWidth="1"/>
    <col min="15412" max="15412" width="10.140625" style="685" customWidth="1"/>
    <col min="15413" max="15414" width="10.140625" style="685" bestFit="1" customWidth="1"/>
    <col min="15415" max="15618" width="9.140625" style="685"/>
    <col min="15619" max="15619" width="27" style="685" bestFit="1" customWidth="1"/>
    <col min="15620" max="15623" width="0" style="685" hidden="1" customWidth="1"/>
    <col min="15624" max="15624" width="9.140625" style="685"/>
    <col min="15625" max="15635" width="0" style="685" hidden="1" customWidth="1"/>
    <col min="15636" max="15636" width="9.140625" style="685"/>
    <col min="15637" max="15647" width="0" style="685" hidden="1" customWidth="1"/>
    <col min="15648" max="15648" width="9.140625" style="685"/>
    <col min="15649" max="15657" width="0" style="685" hidden="1" customWidth="1"/>
    <col min="15658" max="15658" width="9.140625" style="685" customWidth="1"/>
    <col min="15659" max="15659" width="0" style="685" hidden="1" customWidth="1"/>
    <col min="15660" max="15661" width="9.140625" style="685"/>
    <col min="15662" max="15664" width="9.5703125" style="685" bestFit="1" customWidth="1"/>
    <col min="15665" max="15667" width="10.140625" style="685" bestFit="1" customWidth="1"/>
    <col min="15668" max="15668" width="10.140625" style="685" customWidth="1"/>
    <col min="15669" max="15670" width="10.140625" style="685" bestFit="1" customWidth="1"/>
    <col min="15671" max="15874" width="9.140625" style="685"/>
    <col min="15875" max="15875" width="27" style="685" bestFit="1" customWidth="1"/>
    <col min="15876" max="15879" width="0" style="685" hidden="1" customWidth="1"/>
    <col min="15880" max="15880" width="9.140625" style="685"/>
    <col min="15881" max="15891" width="0" style="685" hidden="1" customWidth="1"/>
    <col min="15892" max="15892" width="9.140625" style="685"/>
    <col min="15893" max="15903" width="0" style="685" hidden="1" customWidth="1"/>
    <col min="15904" max="15904" width="9.140625" style="685"/>
    <col min="15905" max="15913" width="0" style="685" hidden="1" customWidth="1"/>
    <col min="15914" max="15914" width="9.140625" style="685" customWidth="1"/>
    <col min="15915" max="15915" width="0" style="685" hidden="1" customWidth="1"/>
    <col min="15916" max="15917" width="9.140625" style="685"/>
    <col min="15918" max="15920" width="9.5703125" style="685" bestFit="1" customWidth="1"/>
    <col min="15921" max="15923" width="10.140625" style="685" bestFit="1" customWidth="1"/>
    <col min="15924" max="15924" width="10.140625" style="685" customWidth="1"/>
    <col min="15925" max="15926" width="10.140625" style="685" bestFit="1" customWidth="1"/>
    <col min="15927" max="16130" width="9.140625" style="685"/>
    <col min="16131" max="16131" width="27" style="685" bestFit="1" customWidth="1"/>
    <col min="16132" max="16135" width="0" style="685" hidden="1" customWidth="1"/>
    <col min="16136" max="16136" width="9.140625" style="685"/>
    <col min="16137" max="16147" width="0" style="685" hidden="1" customWidth="1"/>
    <col min="16148" max="16148" width="9.140625" style="685"/>
    <col min="16149" max="16159" width="0" style="685" hidden="1" customWidth="1"/>
    <col min="16160" max="16160" width="9.140625" style="685"/>
    <col min="16161" max="16169" width="0" style="685" hidden="1" customWidth="1"/>
    <col min="16170" max="16170" width="9.140625" style="685" customWidth="1"/>
    <col min="16171" max="16171" width="0" style="685" hidden="1" customWidth="1"/>
    <col min="16172" max="16173" width="9.140625" style="685"/>
    <col min="16174" max="16176" width="9.5703125" style="685" bestFit="1" customWidth="1"/>
    <col min="16177" max="16179" width="10.140625" style="685" bestFit="1" customWidth="1"/>
    <col min="16180" max="16180" width="10.140625" style="685" customWidth="1"/>
    <col min="16181" max="16182" width="10.140625" style="685" bestFit="1" customWidth="1"/>
    <col min="16183" max="16384" width="9.140625" style="685"/>
  </cols>
  <sheetData>
    <row r="1" spans="1:54">
      <c r="A1" s="1631" t="s">
        <v>1017</v>
      </c>
      <c r="B1" s="1631"/>
      <c r="C1" s="1631"/>
      <c r="D1" s="1631"/>
      <c r="E1" s="1631"/>
      <c r="F1" s="1631"/>
      <c r="G1" s="1631"/>
      <c r="H1" s="1631"/>
      <c r="I1" s="1631"/>
      <c r="J1" s="1631"/>
      <c r="K1" s="1631"/>
      <c r="L1" s="1631"/>
      <c r="M1" s="1631"/>
      <c r="N1" s="1631"/>
      <c r="O1" s="1631"/>
      <c r="P1" s="1631"/>
      <c r="Q1" s="1631"/>
      <c r="R1" s="1631"/>
      <c r="S1" s="1631"/>
      <c r="T1" s="1631"/>
      <c r="U1" s="1631"/>
      <c r="V1" s="1631"/>
      <c r="W1" s="1631"/>
      <c r="X1" s="1631"/>
      <c r="Y1" s="1631"/>
      <c r="Z1" s="1631"/>
      <c r="AA1" s="1631"/>
      <c r="AB1" s="1631"/>
      <c r="AC1" s="1631"/>
      <c r="AD1" s="1631"/>
      <c r="AE1" s="1631"/>
      <c r="AF1" s="1631"/>
      <c r="AG1" s="1631"/>
      <c r="AH1" s="1631"/>
      <c r="AI1" s="1631"/>
      <c r="AJ1" s="1631"/>
      <c r="AK1" s="1631"/>
      <c r="AL1" s="1631"/>
      <c r="AM1" s="1631"/>
      <c r="AN1" s="1631"/>
      <c r="AO1" s="1631"/>
      <c r="AP1" s="1631"/>
      <c r="AQ1" s="1631"/>
      <c r="AR1" s="1631"/>
      <c r="AS1" s="1631"/>
      <c r="AT1" s="1631"/>
      <c r="AU1" s="1631"/>
      <c r="AV1" s="1631"/>
      <c r="AW1" s="1631"/>
      <c r="AX1" s="1631"/>
      <c r="AY1" s="1631"/>
      <c r="AZ1" s="1631"/>
      <c r="BA1" s="1631"/>
      <c r="BB1" s="1631"/>
    </row>
    <row r="2" spans="1:54" ht="15.75">
      <c r="A2" s="1842" t="s">
        <v>1018</v>
      </c>
      <c r="B2" s="1842"/>
      <c r="C2" s="1842"/>
      <c r="D2" s="1842"/>
      <c r="E2" s="1842"/>
      <c r="F2" s="1842"/>
      <c r="G2" s="1842"/>
      <c r="H2" s="1842"/>
      <c r="I2" s="1842"/>
      <c r="J2" s="1842"/>
      <c r="K2" s="1842"/>
      <c r="L2" s="1842"/>
      <c r="M2" s="1842"/>
      <c r="N2" s="1842"/>
      <c r="O2" s="1842"/>
      <c r="P2" s="1842"/>
      <c r="Q2" s="1842"/>
      <c r="R2" s="1842"/>
      <c r="S2" s="1842"/>
      <c r="T2" s="1842"/>
      <c r="U2" s="1842"/>
      <c r="V2" s="1842"/>
      <c r="W2" s="1842"/>
      <c r="X2" s="1842"/>
      <c r="Y2" s="1842"/>
      <c r="Z2" s="1842"/>
      <c r="AA2" s="1842"/>
      <c r="AB2" s="1842"/>
      <c r="AC2" s="1842"/>
      <c r="AD2" s="1842"/>
      <c r="AE2" s="1842"/>
      <c r="AF2" s="1842"/>
      <c r="AG2" s="1842"/>
      <c r="AH2" s="1842"/>
      <c r="AI2" s="1842"/>
      <c r="AJ2" s="1842"/>
      <c r="AK2" s="1842"/>
      <c r="AL2" s="1842"/>
      <c r="AM2" s="1842"/>
      <c r="AN2" s="1842"/>
      <c r="AO2" s="1842"/>
      <c r="AP2" s="1842"/>
      <c r="AQ2" s="1842"/>
      <c r="AR2" s="1842"/>
      <c r="AS2" s="1842"/>
      <c r="AT2" s="1842"/>
      <c r="AU2" s="1842"/>
      <c r="AV2" s="1842"/>
      <c r="AW2" s="1842"/>
      <c r="AX2" s="1842"/>
      <c r="AY2" s="1842"/>
      <c r="AZ2" s="1842"/>
      <c r="BA2" s="1842"/>
      <c r="BB2" s="1842"/>
    </row>
    <row r="3" spans="1:54" ht="15.75" customHeight="1" thickBot="1">
      <c r="A3" s="1843" t="s">
        <v>1019</v>
      </c>
      <c r="B3" s="1843"/>
      <c r="C3" s="1843"/>
      <c r="D3" s="1843"/>
      <c r="E3" s="1843"/>
      <c r="F3" s="1843"/>
      <c r="G3" s="1843"/>
      <c r="H3" s="1843"/>
      <c r="I3" s="1843"/>
      <c r="J3" s="1843"/>
      <c r="K3" s="1843"/>
      <c r="L3" s="1843"/>
      <c r="M3" s="1843"/>
      <c r="N3" s="1843"/>
      <c r="O3" s="1843"/>
      <c r="P3" s="1843"/>
      <c r="Q3" s="1843"/>
      <c r="R3" s="1843"/>
      <c r="S3" s="1843"/>
      <c r="T3" s="1843"/>
      <c r="U3" s="1843"/>
      <c r="V3" s="1843"/>
      <c r="W3" s="1843"/>
      <c r="X3" s="1843"/>
      <c r="Y3" s="1843"/>
      <c r="Z3" s="1843"/>
      <c r="AA3" s="1843"/>
      <c r="AB3" s="1843"/>
      <c r="AC3" s="1843"/>
      <c r="AD3" s="1843"/>
      <c r="AE3" s="1843"/>
      <c r="AF3" s="1843"/>
      <c r="AG3" s="1843"/>
      <c r="AH3" s="1843"/>
      <c r="AI3" s="1843"/>
      <c r="AJ3" s="1843"/>
      <c r="AK3" s="1843"/>
      <c r="AL3" s="1843"/>
      <c r="AM3" s="1843"/>
      <c r="AN3" s="1843"/>
      <c r="AO3" s="1843"/>
      <c r="AP3" s="1843"/>
      <c r="AQ3" s="1843"/>
      <c r="AR3" s="1843"/>
      <c r="AS3" s="1843"/>
      <c r="AT3" s="1843"/>
      <c r="AU3" s="1843"/>
      <c r="AV3" s="1843"/>
      <c r="AW3" s="1843"/>
      <c r="AX3" s="1843"/>
      <c r="AY3" s="1843"/>
      <c r="AZ3" s="1843"/>
      <c r="BA3" s="1843"/>
      <c r="BB3" s="1843"/>
    </row>
    <row r="4" spans="1:54" ht="13.5" thickTop="1">
      <c r="A4" s="1844" t="s">
        <v>1020</v>
      </c>
      <c r="B4" s="1845"/>
      <c r="C4" s="1845"/>
      <c r="D4" s="1132">
        <v>2010</v>
      </c>
      <c r="E4" s="1132">
        <v>2011</v>
      </c>
      <c r="F4" s="1132">
        <v>2012</v>
      </c>
      <c r="G4" s="1133">
        <v>2013</v>
      </c>
      <c r="H4" s="1133">
        <v>2013</v>
      </c>
      <c r="I4" s="1133">
        <v>2013</v>
      </c>
      <c r="J4" s="1133">
        <v>2013</v>
      </c>
      <c r="K4" s="1133">
        <v>2013</v>
      </c>
      <c r="L4" s="1133">
        <v>2013</v>
      </c>
      <c r="M4" s="1133">
        <v>2013</v>
      </c>
      <c r="N4" s="1133">
        <v>2014</v>
      </c>
      <c r="O4" s="1133">
        <v>2014</v>
      </c>
      <c r="P4" s="1133">
        <v>2014</v>
      </c>
      <c r="Q4" s="1133">
        <v>2014</v>
      </c>
      <c r="R4" s="1133">
        <v>2014</v>
      </c>
      <c r="S4" s="1133">
        <v>2014</v>
      </c>
      <c r="T4" s="1133">
        <v>2014</v>
      </c>
      <c r="U4" s="1133">
        <v>2014</v>
      </c>
      <c r="V4" s="1133">
        <v>2014</v>
      </c>
      <c r="W4" s="1133">
        <v>2014</v>
      </c>
      <c r="X4" s="1133">
        <v>2014</v>
      </c>
      <c r="Y4" s="1133">
        <v>2014</v>
      </c>
      <c r="Z4" s="1133">
        <v>2015</v>
      </c>
      <c r="AA4" s="1133">
        <v>2015</v>
      </c>
      <c r="AB4" s="1133">
        <v>2015</v>
      </c>
      <c r="AC4" s="1133">
        <v>2015</v>
      </c>
      <c r="AD4" s="1133">
        <v>2015</v>
      </c>
      <c r="AE4" s="1133">
        <v>2015</v>
      </c>
      <c r="AF4" s="1133">
        <v>2015</v>
      </c>
      <c r="AG4" s="1133">
        <v>2015</v>
      </c>
      <c r="AH4" s="1133">
        <v>2015</v>
      </c>
      <c r="AI4" s="1133">
        <v>2015</v>
      </c>
      <c r="AJ4" s="1133">
        <v>2015</v>
      </c>
      <c r="AK4" s="1133">
        <v>2015</v>
      </c>
      <c r="AL4" s="1133">
        <v>2016</v>
      </c>
      <c r="AM4" s="1133">
        <v>2016</v>
      </c>
      <c r="AN4" s="1133">
        <v>2016</v>
      </c>
      <c r="AO4" s="1133">
        <v>2016</v>
      </c>
      <c r="AP4" s="1133">
        <v>2016</v>
      </c>
      <c r="AQ4" s="1133">
        <v>2016</v>
      </c>
      <c r="AR4" s="1133">
        <v>2016</v>
      </c>
      <c r="AS4" s="1133">
        <v>2016</v>
      </c>
      <c r="AT4" s="1133">
        <v>2016</v>
      </c>
      <c r="AU4" s="1133">
        <v>2016</v>
      </c>
      <c r="AV4" s="1133">
        <v>2016</v>
      </c>
      <c r="AW4" s="1133">
        <v>2016</v>
      </c>
      <c r="AX4" s="1133">
        <v>2017</v>
      </c>
      <c r="AY4" s="1133">
        <v>2017</v>
      </c>
      <c r="AZ4" s="1133">
        <v>2017</v>
      </c>
      <c r="BA4" s="1133">
        <v>2017</v>
      </c>
      <c r="BB4" s="1134">
        <v>2017</v>
      </c>
    </row>
    <row r="5" spans="1:54">
      <c r="A5" s="1846" t="s">
        <v>187</v>
      </c>
      <c r="B5" s="1847"/>
      <c r="C5" s="1847"/>
      <c r="D5" s="1135">
        <v>2016</v>
      </c>
      <c r="E5" s="1135">
        <v>2016</v>
      </c>
      <c r="F5" s="1135">
        <v>2017</v>
      </c>
      <c r="G5" s="1135" t="s">
        <v>1021</v>
      </c>
      <c r="H5" s="1135" t="s">
        <v>1022</v>
      </c>
      <c r="I5" s="1135" t="s">
        <v>1023</v>
      </c>
      <c r="J5" s="1135" t="s">
        <v>1024</v>
      </c>
      <c r="K5" s="1135" t="s">
        <v>1025</v>
      </c>
      <c r="L5" s="1135" t="s">
        <v>1026</v>
      </c>
      <c r="M5" s="1135" t="s">
        <v>1027</v>
      </c>
      <c r="N5" s="1135" t="s">
        <v>1028</v>
      </c>
      <c r="O5" s="1135" t="s">
        <v>1029</v>
      </c>
      <c r="P5" s="1135" t="s">
        <v>1030</v>
      </c>
      <c r="Q5" s="1135" t="s">
        <v>1031</v>
      </c>
      <c r="R5" s="1135" t="s">
        <v>273</v>
      </c>
      <c r="S5" s="1135" t="s">
        <v>1021</v>
      </c>
      <c r="T5" s="1135" t="s">
        <v>1022</v>
      </c>
      <c r="U5" s="1135" t="s">
        <v>1023</v>
      </c>
      <c r="V5" s="1135" t="s">
        <v>1024</v>
      </c>
      <c r="W5" s="1135" t="s">
        <v>1025</v>
      </c>
      <c r="X5" s="1135" t="s">
        <v>1026</v>
      </c>
      <c r="Y5" s="1135" t="s">
        <v>1027</v>
      </c>
      <c r="Z5" s="1135" t="s">
        <v>1028</v>
      </c>
      <c r="AA5" s="1135" t="s">
        <v>1029</v>
      </c>
      <c r="AB5" s="1135" t="s">
        <v>1030</v>
      </c>
      <c r="AC5" s="1135" t="s">
        <v>1031</v>
      </c>
      <c r="AD5" s="1135" t="s">
        <v>273</v>
      </c>
      <c r="AE5" s="1135" t="s">
        <v>1021</v>
      </c>
      <c r="AF5" s="1135" t="s">
        <v>1022</v>
      </c>
      <c r="AG5" s="1135" t="s">
        <v>1023</v>
      </c>
      <c r="AH5" s="1135" t="s">
        <v>1024</v>
      </c>
      <c r="AI5" s="1135" t="s">
        <v>1025</v>
      </c>
      <c r="AJ5" s="1135" t="s">
        <v>1026</v>
      </c>
      <c r="AK5" s="1135" t="s">
        <v>1027</v>
      </c>
      <c r="AL5" s="1135" t="s">
        <v>1028</v>
      </c>
      <c r="AM5" s="1135" t="s">
        <v>1029</v>
      </c>
      <c r="AN5" s="1135" t="s">
        <v>1030</v>
      </c>
      <c r="AO5" s="1135" t="s">
        <v>1031</v>
      </c>
      <c r="AP5" s="1135" t="s">
        <v>273</v>
      </c>
      <c r="AQ5" s="1135" t="s">
        <v>1021</v>
      </c>
      <c r="AR5" s="1135" t="s">
        <v>1022</v>
      </c>
      <c r="AS5" s="1135" t="s">
        <v>1023</v>
      </c>
      <c r="AT5" s="1135" t="s">
        <v>1032</v>
      </c>
      <c r="AU5" s="1135" t="s">
        <v>1025</v>
      </c>
      <c r="AV5" s="1135" t="s">
        <v>1026</v>
      </c>
      <c r="AW5" s="1135" t="s">
        <v>1027</v>
      </c>
      <c r="AX5" s="1135" t="s">
        <v>1028</v>
      </c>
      <c r="AY5" s="1135" t="s">
        <v>1029</v>
      </c>
      <c r="AZ5" s="1135" t="s">
        <v>1030</v>
      </c>
      <c r="BA5" s="1135" t="s">
        <v>1031</v>
      </c>
      <c r="BB5" s="1136" t="s">
        <v>273</v>
      </c>
    </row>
    <row r="6" spans="1:54">
      <c r="A6" s="1137" t="s">
        <v>1033</v>
      </c>
      <c r="B6" s="1129"/>
      <c r="C6" s="1129"/>
      <c r="D6" s="1138"/>
      <c r="E6" s="1138"/>
      <c r="F6" s="1138"/>
      <c r="G6" s="1138"/>
      <c r="H6" s="1139"/>
      <c r="I6" s="1139"/>
      <c r="J6" s="1139"/>
      <c r="K6" s="1139"/>
      <c r="L6" s="1139"/>
      <c r="M6" s="1139"/>
      <c r="N6" s="1139"/>
      <c r="O6" s="1139"/>
      <c r="P6" s="1139"/>
      <c r="Q6" s="1139"/>
      <c r="R6" s="1139"/>
      <c r="S6" s="1140"/>
      <c r="T6" s="1139"/>
      <c r="U6" s="1139"/>
      <c r="V6" s="1139"/>
      <c r="W6" s="1139"/>
      <c r="X6" s="1139"/>
      <c r="Y6" s="1139"/>
      <c r="Z6" s="1139"/>
      <c r="AA6" s="1139"/>
      <c r="AB6" s="1139"/>
      <c r="AC6" s="1139"/>
      <c r="AD6" s="1139"/>
      <c r="AE6" s="1139"/>
      <c r="AF6" s="1139"/>
      <c r="AG6" s="1139"/>
      <c r="AH6" s="1139"/>
      <c r="AI6" s="1139"/>
      <c r="AJ6" s="1139"/>
      <c r="AK6" s="1139"/>
      <c r="AL6" s="1139"/>
      <c r="AM6" s="1139"/>
      <c r="AN6" s="1139"/>
      <c r="AO6" s="1139"/>
      <c r="AP6" s="1139"/>
      <c r="AQ6" s="1139"/>
      <c r="AR6" s="1139"/>
      <c r="AS6" s="1139"/>
      <c r="AT6" s="1139"/>
      <c r="AU6" s="1139"/>
      <c r="AV6" s="1139"/>
      <c r="AW6" s="1139"/>
      <c r="AX6" s="1139"/>
      <c r="AY6" s="1139"/>
      <c r="AZ6" s="1139"/>
      <c r="BA6" s="1139"/>
      <c r="BB6" s="1141"/>
    </row>
    <row r="7" spans="1:54">
      <c r="A7" s="1137"/>
      <c r="B7" s="1129" t="s">
        <v>1034</v>
      </c>
      <c r="C7" s="1129"/>
      <c r="D7" s="1139"/>
      <c r="E7" s="1139"/>
      <c r="F7" s="1139"/>
      <c r="G7" s="1138"/>
      <c r="H7" s="1139"/>
      <c r="I7" s="1139"/>
      <c r="J7" s="1139"/>
      <c r="K7" s="1139"/>
      <c r="L7" s="1139"/>
      <c r="M7" s="1139"/>
      <c r="N7" s="1139"/>
      <c r="O7" s="1139"/>
      <c r="P7" s="1139"/>
      <c r="Q7" s="1139"/>
      <c r="R7" s="1139"/>
      <c r="S7" s="1139"/>
      <c r="T7" s="1139"/>
      <c r="U7" s="1139"/>
      <c r="V7" s="1139"/>
      <c r="W7" s="1139"/>
      <c r="X7" s="1139"/>
      <c r="Y7" s="1139"/>
      <c r="Z7" s="1139"/>
      <c r="AA7" s="1139"/>
      <c r="AB7" s="1139"/>
      <c r="AC7" s="1139"/>
      <c r="AD7" s="1139"/>
      <c r="AE7" s="1139"/>
      <c r="AF7" s="1139"/>
      <c r="AG7" s="1139"/>
      <c r="AH7" s="1139"/>
      <c r="AI7" s="1139"/>
      <c r="AJ7" s="1139"/>
      <c r="AK7" s="1139"/>
      <c r="AL7" s="1139"/>
      <c r="AM7" s="1139"/>
      <c r="AN7" s="1139"/>
      <c r="AO7" s="1139"/>
      <c r="AP7" s="1139"/>
      <c r="AQ7" s="1139"/>
      <c r="AR7" s="1139"/>
      <c r="AS7" s="1139"/>
      <c r="AT7" s="1139"/>
      <c r="AU7" s="1139"/>
      <c r="AV7" s="1139"/>
      <c r="AW7" s="1139"/>
      <c r="AX7" s="1139"/>
      <c r="AY7" s="1139"/>
      <c r="AZ7" s="1139"/>
      <c r="BA7" s="1139"/>
      <c r="BB7" s="1141"/>
    </row>
    <row r="8" spans="1:54">
      <c r="A8" s="1137"/>
      <c r="B8" s="1142" t="s">
        <v>1035</v>
      </c>
      <c r="C8" s="1142"/>
      <c r="D8" s="1138" t="s">
        <v>232</v>
      </c>
      <c r="E8" s="1138">
        <v>5.5</v>
      </c>
      <c r="F8" s="1140">
        <v>5</v>
      </c>
      <c r="G8" s="1140">
        <v>6</v>
      </c>
      <c r="H8" s="1140">
        <v>6</v>
      </c>
      <c r="I8" s="1140">
        <v>5</v>
      </c>
      <c r="J8" s="1140">
        <v>5</v>
      </c>
      <c r="K8" s="1140">
        <v>5</v>
      </c>
      <c r="L8" s="1140">
        <v>5</v>
      </c>
      <c r="M8" s="1140">
        <v>5</v>
      </c>
      <c r="N8" s="1140">
        <v>5</v>
      </c>
      <c r="O8" s="1140">
        <v>5</v>
      </c>
      <c r="P8" s="1140">
        <v>129.1</v>
      </c>
      <c r="Q8" s="1140">
        <v>5</v>
      </c>
      <c r="R8" s="1140">
        <v>5</v>
      </c>
      <c r="S8" s="1140">
        <v>5</v>
      </c>
      <c r="T8" s="1140">
        <v>5</v>
      </c>
      <c r="U8" s="1140">
        <v>6</v>
      </c>
      <c r="V8" s="1140">
        <v>6</v>
      </c>
      <c r="W8" s="1140">
        <v>6</v>
      </c>
      <c r="X8" s="1140">
        <v>6</v>
      </c>
      <c r="Y8" s="1140">
        <v>6</v>
      </c>
      <c r="Z8" s="1140">
        <v>6</v>
      </c>
      <c r="AA8" s="1140">
        <v>6</v>
      </c>
      <c r="AB8" s="1140">
        <v>6</v>
      </c>
      <c r="AC8" s="1140">
        <v>6</v>
      </c>
      <c r="AD8" s="1140">
        <v>6</v>
      </c>
      <c r="AE8" s="1140">
        <v>6</v>
      </c>
      <c r="AF8" s="1140">
        <v>6</v>
      </c>
      <c r="AG8" s="1140">
        <v>6</v>
      </c>
      <c r="AH8" s="1140">
        <v>6</v>
      </c>
      <c r="AI8" s="1140">
        <v>6</v>
      </c>
      <c r="AJ8" s="1140">
        <v>6</v>
      </c>
      <c r="AK8" s="1140">
        <v>6</v>
      </c>
      <c r="AL8" s="1140">
        <v>6</v>
      </c>
      <c r="AM8" s="1140">
        <v>6</v>
      </c>
      <c r="AN8" s="1140">
        <v>6</v>
      </c>
      <c r="AO8" s="1140">
        <v>6</v>
      </c>
      <c r="AP8" s="1140">
        <v>6</v>
      </c>
      <c r="AQ8" s="1140">
        <v>6</v>
      </c>
      <c r="AR8" s="1140">
        <v>6</v>
      </c>
      <c r="AS8" s="1140">
        <v>6</v>
      </c>
      <c r="AT8" s="1140">
        <v>6</v>
      </c>
      <c r="AU8" s="1140">
        <v>6</v>
      </c>
      <c r="AV8" s="1140">
        <v>6</v>
      </c>
      <c r="AW8" s="1140">
        <v>6</v>
      </c>
      <c r="AX8" s="1140">
        <v>6</v>
      </c>
      <c r="AY8" s="1140">
        <v>6</v>
      </c>
      <c r="AZ8" s="1140">
        <v>6</v>
      </c>
      <c r="BA8" s="1140">
        <v>6</v>
      </c>
      <c r="BB8" s="1143">
        <v>6</v>
      </c>
    </row>
    <row r="9" spans="1:54">
      <c r="A9" s="1137"/>
      <c r="B9" s="1142" t="s">
        <v>1036</v>
      </c>
      <c r="C9" s="1142"/>
      <c r="D9" s="1138">
        <v>5.5</v>
      </c>
      <c r="E9" s="1138">
        <v>5.5</v>
      </c>
      <c r="F9" s="1140">
        <v>5</v>
      </c>
      <c r="G9" s="1140">
        <v>5.5</v>
      </c>
      <c r="H9" s="1140">
        <v>5.5</v>
      </c>
      <c r="I9" s="1140">
        <v>4.5</v>
      </c>
      <c r="J9" s="1140">
        <v>4.5</v>
      </c>
      <c r="K9" s="1140">
        <v>4.5</v>
      </c>
      <c r="L9" s="1140">
        <v>4.5</v>
      </c>
      <c r="M9" s="1140">
        <v>4.5</v>
      </c>
      <c r="N9" s="1140">
        <v>4.5</v>
      </c>
      <c r="O9" s="1140">
        <v>4.5</v>
      </c>
      <c r="P9" s="1140">
        <v>4.5</v>
      </c>
      <c r="Q9" s="1140">
        <v>4.5</v>
      </c>
      <c r="R9" s="1140">
        <v>4.5</v>
      </c>
      <c r="S9" s="1140">
        <v>4.5</v>
      </c>
      <c r="T9" s="1140">
        <v>4.5</v>
      </c>
      <c r="U9" s="1140">
        <v>5</v>
      </c>
      <c r="V9" s="1140">
        <v>5</v>
      </c>
      <c r="W9" s="1140">
        <v>5</v>
      </c>
      <c r="X9" s="1140">
        <v>5</v>
      </c>
      <c r="Y9" s="1140">
        <v>5</v>
      </c>
      <c r="Z9" s="1140">
        <v>5</v>
      </c>
      <c r="AA9" s="1140">
        <v>5</v>
      </c>
      <c r="AB9" s="1140">
        <v>5</v>
      </c>
      <c r="AC9" s="1140">
        <v>5</v>
      </c>
      <c r="AD9" s="1140">
        <v>5</v>
      </c>
      <c r="AE9" s="1140">
        <v>5</v>
      </c>
      <c r="AF9" s="1140">
        <v>5</v>
      </c>
      <c r="AG9" s="1140">
        <v>5</v>
      </c>
      <c r="AH9" s="1140">
        <v>5</v>
      </c>
      <c r="AI9" s="1140">
        <v>5</v>
      </c>
      <c r="AJ9" s="1140">
        <v>5</v>
      </c>
      <c r="AK9" s="1140">
        <v>5</v>
      </c>
      <c r="AL9" s="1140">
        <v>5</v>
      </c>
      <c r="AM9" s="1140">
        <v>5</v>
      </c>
      <c r="AN9" s="1140">
        <v>5</v>
      </c>
      <c r="AO9" s="1140">
        <v>5</v>
      </c>
      <c r="AP9" s="1140">
        <v>5</v>
      </c>
      <c r="AQ9" s="1140">
        <v>5</v>
      </c>
      <c r="AR9" s="1140">
        <v>5</v>
      </c>
      <c r="AS9" s="1140">
        <v>5</v>
      </c>
      <c r="AT9" s="1140">
        <v>5</v>
      </c>
      <c r="AU9" s="1140">
        <v>5</v>
      </c>
      <c r="AV9" s="1140">
        <v>5</v>
      </c>
      <c r="AW9" s="1140">
        <v>5</v>
      </c>
      <c r="AX9" s="1140">
        <v>5</v>
      </c>
      <c r="AY9" s="1140">
        <v>5</v>
      </c>
      <c r="AZ9" s="1140">
        <v>5</v>
      </c>
      <c r="BA9" s="1140">
        <v>5</v>
      </c>
      <c r="BB9" s="1143">
        <v>5</v>
      </c>
    </row>
    <row r="10" spans="1:54">
      <c r="A10" s="1137"/>
      <c r="B10" s="1142" t="s">
        <v>1037</v>
      </c>
      <c r="C10" s="1142"/>
      <c r="D10" s="1138">
        <v>5.5</v>
      </c>
      <c r="E10" s="1138">
        <v>5.5</v>
      </c>
      <c r="F10" s="1140">
        <v>5</v>
      </c>
      <c r="G10" s="1140">
        <v>5</v>
      </c>
      <c r="H10" s="1140">
        <v>5</v>
      </c>
      <c r="I10" s="1140">
        <v>4</v>
      </c>
      <c r="J10" s="1140">
        <v>4</v>
      </c>
      <c r="K10" s="1140">
        <v>4</v>
      </c>
      <c r="L10" s="1140">
        <v>4</v>
      </c>
      <c r="M10" s="1140">
        <v>4</v>
      </c>
      <c r="N10" s="1140">
        <v>4</v>
      </c>
      <c r="O10" s="1140">
        <v>4</v>
      </c>
      <c r="P10" s="1140">
        <v>4</v>
      </c>
      <c r="Q10" s="1140">
        <v>4</v>
      </c>
      <c r="R10" s="1140">
        <v>4</v>
      </c>
      <c r="S10" s="1140">
        <v>4</v>
      </c>
      <c r="T10" s="1140">
        <v>4</v>
      </c>
      <c r="U10" s="1140">
        <v>4</v>
      </c>
      <c r="V10" s="1140">
        <v>4</v>
      </c>
      <c r="W10" s="1140">
        <v>4</v>
      </c>
      <c r="X10" s="1140">
        <v>4</v>
      </c>
      <c r="Y10" s="1140">
        <v>4</v>
      </c>
      <c r="Z10" s="1140">
        <v>4</v>
      </c>
      <c r="AA10" s="1140">
        <v>4</v>
      </c>
      <c r="AB10" s="1140">
        <v>4</v>
      </c>
      <c r="AC10" s="1140">
        <v>4</v>
      </c>
      <c r="AD10" s="1140">
        <v>4</v>
      </c>
      <c r="AE10" s="1140">
        <v>4</v>
      </c>
      <c r="AF10" s="1140">
        <v>4</v>
      </c>
      <c r="AG10" s="1140">
        <v>4</v>
      </c>
      <c r="AH10" s="1140">
        <v>4</v>
      </c>
      <c r="AI10" s="1140">
        <v>4</v>
      </c>
      <c r="AJ10" s="1140">
        <v>4</v>
      </c>
      <c r="AK10" s="1140">
        <v>4</v>
      </c>
      <c r="AL10" s="1140">
        <v>4</v>
      </c>
      <c r="AM10" s="1140">
        <v>4</v>
      </c>
      <c r="AN10" s="1140">
        <v>4</v>
      </c>
      <c r="AO10" s="1140">
        <v>4</v>
      </c>
      <c r="AP10" s="1140">
        <v>4</v>
      </c>
      <c r="AQ10" s="1140">
        <v>4</v>
      </c>
      <c r="AR10" s="1140">
        <v>4</v>
      </c>
      <c r="AS10" s="1140">
        <v>4</v>
      </c>
      <c r="AT10" s="1140">
        <v>4</v>
      </c>
      <c r="AU10" s="1140">
        <v>4</v>
      </c>
      <c r="AV10" s="1140">
        <v>4</v>
      </c>
      <c r="AW10" s="1140">
        <v>4</v>
      </c>
      <c r="AX10" s="1140">
        <v>4</v>
      </c>
      <c r="AY10" s="1140">
        <v>4</v>
      </c>
      <c r="AZ10" s="1140">
        <v>4</v>
      </c>
      <c r="BA10" s="1140">
        <v>4</v>
      </c>
      <c r="BB10" s="1143">
        <v>4</v>
      </c>
    </row>
    <row r="11" spans="1:54">
      <c r="A11" s="1144"/>
      <c r="B11" s="1129" t="s">
        <v>1038</v>
      </c>
      <c r="C11" s="1129"/>
      <c r="D11" s="1138">
        <v>6.5</v>
      </c>
      <c r="E11" s="1140">
        <v>7</v>
      </c>
      <c r="F11" s="1140">
        <v>7</v>
      </c>
      <c r="G11" s="1140">
        <v>8</v>
      </c>
      <c r="H11" s="1140">
        <v>8</v>
      </c>
      <c r="I11" s="1140">
        <v>8</v>
      </c>
      <c r="J11" s="1140">
        <v>8</v>
      </c>
      <c r="K11" s="1140">
        <v>8</v>
      </c>
      <c r="L11" s="1140">
        <v>8</v>
      </c>
      <c r="M11" s="1140">
        <v>8</v>
      </c>
      <c r="N11" s="1140">
        <v>8</v>
      </c>
      <c r="O11" s="1140">
        <v>8</v>
      </c>
      <c r="P11" s="1140">
        <v>8</v>
      </c>
      <c r="Q11" s="1140">
        <v>8</v>
      </c>
      <c r="R11" s="1140">
        <v>8</v>
      </c>
      <c r="S11" s="1140">
        <v>8</v>
      </c>
      <c r="T11" s="1140">
        <v>8</v>
      </c>
      <c r="U11" s="1140">
        <v>8</v>
      </c>
      <c r="V11" s="1140">
        <v>8</v>
      </c>
      <c r="W11" s="1140">
        <v>8</v>
      </c>
      <c r="X11" s="1140">
        <v>8</v>
      </c>
      <c r="Y11" s="1140">
        <v>8</v>
      </c>
      <c r="Z11" s="1140">
        <v>8</v>
      </c>
      <c r="AA11" s="1140">
        <v>8</v>
      </c>
      <c r="AB11" s="1140">
        <v>8</v>
      </c>
      <c r="AC11" s="1140">
        <v>8</v>
      </c>
      <c r="AD11" s="1140">
        <v>8</v>
      </c>
      <c r="AE11" s="1140">
        <v>8</v>
      </c>
      <c r="AF11" s="1140">
        <v>8</v>
      </c>
      <c r="AG11" s="1140">
        <v>7</v>
      </c>
      <c r="AH11" s="1140">
        <v>7</v>
      </c>
      <c r="AI11" s="1140">
        <v>7</v>
      </c>
      <c r="AJ11" s="1140">
        <v>7</v>
      </c>
      <c r="AK11" s="1140">
        <v>7</v>
      </c>
      <c r="AL11" s="1140">
        <v>7</v>
      </c>
      <c r="AM11" s="1140">
        <v>7</v>
      </c>
      <c r="AN11" s="1140">
        <v>7</v>
      </c>
      <c r="AO11" s="1140">
        <v>7</v>
      </c>
      <c r="AP11" s="1140">
        <v>7</v>
      </c>
      <c r="AQ11" s="1140">
        <v>7</v>
      </c>
      <c r="AR11" s="1140">
        <v>7</v>
      </c>
      <c r="AS11" s="1140">
        <v>7</v>
      </c>
      <c r="AT11" s="1140">
        <v>7</v>
      </c>
      <c r="AU11" s="1140">
        <v>7</v>
      </c>
      <c r="AV11" s="1140">
        <v>7</v>
      </c>
      <c r="AW11" s="1140">
        <v>7</v>
      </c>
      <c r="AX11" s="1140">
        <v>7</v>
      </c>
      <c r="AY11" s="1140">
        <v>7</v>
      </c>
      <c r="AZ11" s="1140">
        <v>7</v>
      </c>
      <c r="BA11" s="1140">
        <v>7</v>
      </c>
      <c r="BB11" s="1143">
        <v>7</v>
      </c>
    </row>
    <row r="12" spans="1:54" s="1139" customFormat="1">
      <c r="A12" s="1144"/>
      <c r="B12" s="1129" t="s">
        <v>1039</v>
      </c>
      <c r="C12" s="1129"/>
      <c r="AW12" s="1140"/>
      <c r="AX12" s="1140"/>
      <c r="AY12" s="1140"/>
      <c r="AZ12" s="1140"/>
      <c r="BA12" s="1140"/>
      <c r="BB12" s="1143"/>
    </row>
    <row r="13" spans="1:54" s="1139" customFormat="1">
      <c r="A13" s="1144"/>
      <c r="B13" s="1129"/>
      <c r="C13" s="1129" t="s">
        <v>1040</v>
      </c>
      <c r="D13" s="1138"/>
      <c r="E13" s="1138">
        <v>1.5</v>
      </c>
      <c r="F13" s="1138">
        <v>1.5</v>
      </c>
      <c r="G13" s="1138">
        <v>1.5</v>
      </c>
      <c r="H13" s="1140">
        <v>1.5</v>
      </c>
      <c r="I13" s="1140">
        <v>1</v>
      </c>
      <c r="J13" s="1140">
        <v>1</v>
      </c>
      <c r="K13" s="1140">
        <v>1</v>
      </c>
      <c r="L13" s="1140">
        <v>1</v>
      </c>
      <c r="M13" s="1140">
        <v>1</v>
      </c>
      <c r="N13" s="1140">
        <v>1</v>
      </c>
      <c r="O13" s="1140">
        <v>1</v>
      </c>
      <c r="P13" s="1140">
        <v>1</v>
      </c>
      <c r="Q13" s="1140">
        <v>1</v>
      </c>
      <c r="R13" s="1140">
        <v>1</v>
      </c>
      <c r="S13" s="1140">
        <v>1</v>
      </c>
      <c r="T13" s="1140">
        <v>1</v>
      </c>
      <c r="U13" s="1140">
        <v>1</v>
      </c>
      <c r="V13" s="1140">
        <v>1</v>
      </c>
      <c r="W13" s="1140">
        <v>1</v>
      </c>
      <c r="X13" s="1140">
        <v>1</v>
      </c>
      <c r="Y13" s="1140">
        <v>1</v>
      </c>
      <c r="Z13" s="1140">
        <v>1</v>
      </c>
      <c r="AA13" s="1140">
        <v>1</v>
      </c>
      <c r="AB13" s="1140">
        <v>1</v>
      </c>
      <c r="AC13" s="1140">
        <v>1</v>
      </c>
      <c r="AD13" s="1140">
        <v>1</v>
      </c>
      <c r="AE13" s="1140">
        <v>1</v>
      </c>
      <c r="AF13" s="1140">
        <v>1</v>
      </c>
      <c r="AG13" s="1140">
        <v>1</v>
      </c>
      <c r="AH13" s="1140">
        <v>1</v>
      </c>
      <c r="AI13" s="1140">
        <v>1</v>
      </c>
      <c r="AJ13" s="1140">
        <v>1</v>
      </c>
      <c r="AK13" s="1140">
        <v>1</v>
      </c>
      <c r="AL13" s="1140">
        <v>1</v>
      </c>
      <c r="AM13" s="1140">
        <v>1</v>
      </c>
      <c r="AN13" s="1140">
        <v>1</v>
      </c>
      <c r="AO13" s="1140">
        <v>1</v>
      </c>
      <c r="AP13" s="1140">
        <v>1</v>
      </c>
      <c r="AQ13" s="1140">
        <v>1</v>
      </c>
      <c r="AR13" s="1140">
        <v>1</v>
      </c>
      <c r="AS13" s="1140">
        <v>1</v>
      </c>
      <c r="AT13" s="1140">
        <v>1</v>
      </c>
      <c r="AU13" s="1140">
        <v>1</v>
      </c>
      <c r="AV13" s="1140">
        <v>1</v>
      </c>
      <c r="AW13" s="1140">
        <v>1</v>
      </c>
      <c r="AX13" s="1140">
        <v>1</v>
      </c>
      <c r="AY13" s="1140">
        <v>1</v>
      </c>
      <c r="AZ13" s="1140">
        <v>1</v>
      </c>
      <c r="BA13" s="1140">
        <v>1</v>
      </c>
      <c r="BB13" s="1143">
        <v>1</v>
      </c>
    </row>
    <row r="14" spans="1:54" s="1139" customFormat="1">
      <c r="A14" s="1144"/>
      <c r="B14" s="1129"/>
      <c r="C14" s="1129" t="s">
        <v>1041</v>
      </c>
      <c r="D14" s="1145"/>
      <c r="E14" s="1140">
        <v>7</v>
      </c>
      <c r="F14" s="1140">
        <v>7</v>
      </c>
      <c r="G14" s="1140">
        <v>6</v>
      </c>
      <c r="H14" s="1140">
        <v>6</v>
      </c>
      <c r="I14" s="1140">
        <v>5</v>
      </c>
      <c r="J14" s="1140">
        <v>5</v>
      </c>
      <c r="K14" s="1140">
        <v>5</v>
      </c>
      <c r="L14" s="1140">
        <v>5</v>
      </c>
      <c r="M14" s="1140">
        <v>5</v>
      </c>
      <c r="N14" s="1140">
        <v>5</v>
      </c>
      <c r="O14" s="1140">
        <v>5</v>
      </c>
      <c r="P14" s="1140">
        <v>5</v>
      </c>
      <c r="Q14" s="1140">
        <v>5</v>
      </c>
      <c r="R14" s="1140">
        <v>5</v>
      </c>
      <c r="S14" s="1140">
        <v>5</v>
      </c>
      <c r="T14" s="1140">
        <v>5</v>
      </c>
      <c r="U14" s="1140">
        <v>4</v>
      </c>
      <c r="V14" s="1140">
        <v>4</v>
      </c>
      <c r="W14" s="1140">
        <v>4</v>
      </c>
      <c r="X14" s="1140">
        <v>4</v>
      </c>
      <c r="Y14" s="1140">
        <v>4</v>
      </c>
      <c r="Z14" s="1140">
        <v>4</v>
      </c>
      <c r="AA14" s="1140">
        <v>4</v>
      </c>
      <c r="AB14" s="1140">
        <v>4</v>
      </c>
      <c r="AC14" s="1140">
        <v>4</v>
      </c>
      <c r="AD14" s="1140">
        <v>4</v>
      </c>
      <c r="AE14" s="1140">
        <v>4</v>
      </c>
      <c r="AF14" s="1140">
        <v>4</v>
      </c>
      <c r="AG14" s="1140">
        <v>4</v>
      </c>
      <c r="AH14" s="1140">
        <v>4</v>
      </c>
      <c r="AI14" s="1140">
        <v>4</v>
      </c>
      <c r="AJ14" s="1140">
        <v>4</v>
      </c>
      <c r="AK14" s="1140">
        <v>4</v>
      </c>
      <c r="AL14" s="1140">
        <v>4</v>
      </c>
      <c r="AM14" s="1140">
        <v>4</v>
      </c>
      <c r="AN14" s="1140">
        <v>4</v>
      </c>
      <c r="AO14" s="1140">
        <v>4</v>
      </c>
      <c r="AP14" s="1140">
        <v>4</v>
      </c>
      <c r="AQ14" s="1140">
        <v>4</v>
      </c>
      <c r="AR14" s="1140">
        <v>4</v>
      </c>
      <c r="AS14" s="1140">
        <v>4</v>
      </c>
      <c r="AT14" s="1140">
        <v>4</v>
      </c>
      <c r="AU14" s="1140">
        <v>4</v>
      </c>
      <c r="AV14" s="1140">
        <v>4</v>
      </c>
      <c r="AW14" s="1140">
        <v>4</v>
      </c>
      <c r="AX14" s="1140">
        <v>4</v>
      </c>
      <c r="AY14" s="1140">
        <v>4</v>
      </c>
      <c r="AZ14" s="1140">
        <v>4</v>
      </c>
      <c r="BA14" s="1140">
        <v>4</v>
      </c>
      <c r="BB14" s="1143">
        <v>4</v>
      </c>
    </row>
    <row r="15" spans="1:54">
      <c r="A15" s="1144"/>
      <c r="B15" s="1129"/>
      <c r="C15" s="1129" t="s">
        <v>1042</v>
      </c>
      <c r="D15" s="1146" t="s">
        <v>1043</v>
      </c>
      <c r="E15" s="1146" t="s">
        <v>1043</v>
      </c>
      <c r="F15" s="1146" t="s">
        <v>1043</v>
      </c>
      <c r="G15" s="1146" t="s">
        <v>1043</v>
      </c>
      <c r="H15" s="1146" t="s">
        <v>1043</v>
      </c>
      <c r="I15" s="1146" t="s">
        <v>1043</v>
      </c>
      <c r="J15" s="1146" t="s">
        <v>1043</v>
      </c>
      <c r="K15" s="1146" t="s">
        <v>1043</v>
      </c>
      <c r="L15" s="1146" t="s">
        <v>1043</v>
      </c>
      <c r="M15" s="1146" t="s">
        <v>1043</v>
      </c>
      <c r="N15" s="1146" t="s">
        <v>1043</v>
      </c>
      <c r="O15" s="1146" t="s">
        <v>1043</v>
      </c>
      <c r="P15" s="1146" t="s">
        <v>1043</v>
      </c>
      <c r="Q15" s="1146" t="s">
        <v>1043</v>
      </c>
      <c r="R15" s="1146" t="s">
        <v>1043</v>
      </c>
      <c r="S15" s="1146" t="s">
        <v>1043</v>
      </c>
      <c r="T15" s="1146" t="s">
        <v>1043</v>
      </c>
      <c r="U15" s="1146" t="s">
        <v>1043</v>
      </c>
      <c r="V15" s="1146" t="s">
        <v>1043</v>
      </c>
      <c r="W15" s="1146" t="s">
        <v>1043</v>
      </c>
      <c r="X15" s="1146" t="s">
        <v>1043</v>
      </c>
      <c r="Y15" s="1146" t="s">
        <v>1043</v>
      </c>
      <c r="Z15" s="1146" t="s">
        <v>1043</v>
      </c>
      <c r="AA15" s="1146" t="s">
        <v>1043</v>
      </c>
      <c r="AB15" s="1146" t="s">
        <v>1043</v>
      </c>
      <c r="AC15" s="1146" t="s">
        <v>1043</v>
      </c>
      <c r="AD15" s="1146" t="s">
        <v>1043</v>
      </c>
      <c r="AE15" s="1146" t="s">
        <v>1043</v>
      </c>
      <c r="AF15" s="1146" t="s">
        <v>1043</v>
      </c>
      <c r="AG15" s="1146" t="s">
        <v>1043</v>
      </c>
      <c r="AH15" s="1146" t="s">
        <v>1043</v>
      </c>
      <c r="AI15" s="1146" t="s">
        <v>1043</v>
      </c>
      <c r="AJ15" s="1146" t="s">
        <v>1043</v>
      </c>
      <c r="AK15" s="1146" t="s">
        <v>1043</v>
      </c>
      <c r="AL15" s="1146" t="s">
        <v>1043</v>
      </c>
      <c r="AM15" s="1146" t="s">
        <v>1043</v>
      </c>
      <c r="AN15" s="1146" t="s">
        <v>1043</v>
      </c>
      <c r="AO15" s="1146" t="s">
        <v>1043</v>
      </c>
      <c r="AP15" s="1146" t="s">
        <v>1043</v>
      </c>
      <c r="AQ15" s="1146" t="s">
        <v>1043</v>
      </c>
      <c r="AR15" s="1146" t="s">
        <v>1043</v>
      </c>
      <c r="AS15" s="1146" t="s">
        <v>1043</v>
      </c>
      <c r="AT15" s="1146" t="s">
        <v>1043</v>
      </c>
      <c r="AU15" s="1146" t="s">
        <v>1043</v>
      </c>
      <c r="AV15" s="1146" t="s">
        <v>1043</v>
      </c>
      <c r="AW15" s="1147" t="s">
        <v>1043</v>
      </c>
      <c r="AX15" s="1147" t="s">
        <v>1043</v>
      </c>
      <c r="AY15" s="1147" t="s">
        <v>1043</v>
      </c>
      <c r="AZ15" s="1147" t="s">
        <v>1043</v>
      </c>
      <c r="BA15" s="1147" t="s">
        <v>1043</v>
      </c>
      <c r="BB15" s="1148" t="s">
        <v>1043</v>
      </c>
    </row>
    <row r="16" spans="1:54">
      <c r="A16" s="1144"/>
      <c r="B16" s="1129" t="s">
        <v>1044</v>
      </c>
      <c r="C16" s="1129"/>
      <c r="D16" s="1146"/>
      <c r="E16" s="1149"/>
      <c r="F16" s="1149"/>
      <c r="G16" s="1150">
        <v>8</v>
      </c>
      <c r="H16" s="1150">
        <v>8</v>
      </c>
      <c r="I16" s="1150">
        <v>8</v>
      </c>
      <c r="J16" s="1150">
        <v>8</v>
      </c>
      <c r="K16" s="1150">
        <v>8</v>
      </c>
      <c r="L16" s="1150">
        <v>8</v>
      </c>
      <c r="M16" s="1150">
        <v>8</v>
      </c>
      <c r="N16" s="1150">
        <v>8</v>
      </c>
      <c r="O16" s="1150">
        <v>8</v>
      </c>
      <c r="P16" s="1150">
        <v>8</v>
      </c>
      <c r="Q16" s="1150">
        <v>8</v>
      </c>
      <c r="R16" s="1150">
        <v>8</v>
      </c>
      <c r="S16" s="1150">
        <v>8</v>
      </c>
      <c r="T16" s="1150">
        <v>8</v>
      </c>
      <c r="U16" s="1150">
        <v>8</v>
      </c>
      <c r="V16" s="1150">
        <v>8</v>
      </c>
      <c r="W16" s="1150">
        <v>8</v>
      </c>
      <c r="X16" s="1150">
        <v>8</v>
      </c>
      <c r="Y16" s="1150">
        <v>8</v>
      </c>
      <c r="Z16" s="1150">
        <v>8</v>
      </c>
      <c r="AA16" s="1150">
        <v>8</v>
      </c>
      <c r="AB16" s="1150">
        <v>8</v>
      </c>
      <c r="AC16" s="1150">
        <v>8</v>
      </c>
      <c r="AD16" s="1150">
        <v>8</v>
      </c>
      <c r="AE16" s="1150">
        <v>8</v>
      </c>
      <c r="AF16" s="1150">
        <v>8</v>
      </c>
      <c r="AG16" s="1150">
        <v>7</v>
      </c>
      <c r="AH16" s="1150">
        <v>7</v>
      </c>
      <c r="AI16" s="1150">
        <v>7</v>
      </c>
      <c r="AJ16" s="1150">
        <v>7</v>
      </c>
      <c r="AK16" s="1150">
        <v>7</v>
      </c>
      <c r="AL16" s="1150">
        <v>7</v>
      </c>
      <c r="AM16" s="1150">
        <v>7</v>
      </c>
      <c r="AN16" s="1150">
        <v>7</v>
      </c>
      <c r="AO16" s="1150">
        <v>7</v>
      </c>
      <c r="AP16" s="1150">
        <v>7</v>
      </c>
      <c r="AQ16" s="1150">
        <v>7</v>
      </c>
      <c r="AR16" s="1150">
        <v>7</v>
      </c>
      <c r="AS16" s="1150">
        <v>7</v>
      </c>
      <c r="AT16" s="1150">
        <v>7</v>
      </c>
      <c r="AU16" s="1150">
        <v>7</v>
      </c>
      <c r="AV16" s="1150">
        <v>7</v>
      </c>
      <c r="AW16" s="1140">
        <v>7</v>
      </c>
      <c r="AX16" s="1140">
        <v>7</v>
      </c>
      <c r="AY16" s="1140">
        <v>7</v>
      </c>
      <c r="AZ16" s="1140">
        <v>7</v>
      </c>
      <c r="BA16" s="1140">
        <v>7</v>
      </c>
      <c r="BB16" s="1143">
        <v>7</v>
      </c>
    </row>
    <row r="17" spans="1:54" hidden="1">
      <c r="A17" s="1151"/>
      <c r="B17" s="1152" t="s">
        <v>1045</v>
      </c>
      <c r="C17" s="1152"/>
      <c r="D17" s="1145">
        <v>3</v>
      </c>
      <c r="E17" s="1145">
        <v>3</v>
      </c>
      <c r="F17" s="1145">
        <v>3</v>
      </c>
      <c r="G17" s="1153"/>
      <c r="H17" s="1153"/>
      <c r="I17" s="1153"/>
      <c r="J17" s="1153"/>
      <c r="K17" s="1153"/>
      <c r="L17" s="1153"/>
      <c r="M17" s="1153"/>
      <c r="N17" s="1153"/>
      <c r="O17" s="1153"/>
      <c r="P17" s="1153"/>
      <c r="Q17" s="1153"/>
      <c r="R17" s="1153"/>
      <c r="S17" s="1153"/>
      <c r="T17" s="1153"/>
      <c r="U17" s="1153"/>
      <c r="V17" s="1153"/>
      <c r="W17" s="1153"/>
      <c r="X17" s="1153"/>
      <c r="Y17" s="1153"/>
      <c r="Z17" s="1153"/>
      <c r="AA17" s="1153"/>
      <c r="AB17" s="1153"/>
      <c r="AC17" s="1153"/>
      <c r="AD17" s="1153"/>
      <c r="AE17" s="1153"/>
      <c r="AF17" s="1153"/>
      <c r="AG17" s="1153"/>
      <c r="AH17" s="1153"/>
      <c r="AI17" s="1153"/>
      <c r="AJ17" s="1153"/>
      <c r="AK17" s="1153"/>
      <c r="AL17" s="1153"/>
      <c r="AM17" s="1153"/>
      <c r="AN17" s="1153"/>
      <c r="AO17" s="1153"/>
      <c r="AP17" s="1153"/>
      <c r="AQ17" s="1153"/>
      <c r="AR17" s="1153"/>
      <c r="AS17" s="1153"/>
      <c r="AT17" s="1153"/>
      <c r="AU17" s="1153"/>
      <c r="AV17" s="1153"/>
      <c r="AW17" s="1153"/>
      <c r="AX17" s="1153"/>
      <c r="AY17" s="1153"/>
      <c r="AZ17" s="1153"/>
      <c r="BA17" s="1153"/>
      <c r="BB17" s="1154"/>
    </row>
    <row r="18" spans="1:54">
      <c r="A18" s="1137" t="s">
        <v>1046</v>
      </c>
      <c r="B18" s="1129"/>
      <c r="C18" s="1129"/>
      <c r="D18" s="1147"/>
      <c r="E18" s="1147"/>
      <c r="F18" s="1147"/>
      <c r="G18" s="1146"/>
      <c r="H18" s="1146"/>
      <c r="I18" s="1146"/>
      <c r="J18" s="1146"/>
      <c r="K18" s="1146"/>
      <c r="L18" s="1146"/>
      <c r="M18" s="1146"/>
      <c r="N18" s="1146"/>
      <c r="O18" s="1146"/>
      <c r="P18" s="1146"/>
      <c r="Q18" s="1146"/>
      <c r="R18" s="1146"/>
      <c r="S18" s="1146"/>
      <c r="T18" s="1146"/>
      <c r="U18" s="1146"/>
      <c r="V18" s="1146"/>
      <c r="W18" s="1146"/>
      <c r="X18" s="1146"/>
      <c r="Y18" s="1146"/>
      <c r="Z18" s="1146"/>
      <c r="AA18" s="1146"/>
      <c r="AB18" s="1146"/>
      <c r="AC18" s="1146"/>
      <c r="AD18" s="1146"/>
      <c r="AE18" s="1146"/>
      <c r="AF18" s="1146"/>
      <c r="AG18" s="1146"/>
      <c r="AH18" s="1146"/>
      <c r="AI18" s="1146"/>
      <c r="AJ18" s="1146"/>
      <c r="AK18" s="1146"/>
      <c r="AL18" s="1146"/>
      <c r="AM18" s="1146"/>
      <c r="AN18" s="1146"/>
      <c r="AO18" s="1146"/>
      <c r="AP18" s="1146"/>
      <c r="AQ18" s="1146"/>
      <c r="AR18" s="1146"/>
      <c r="AS18" s="1146"/>
      <c r="AT18" s="1146"/>
      <c r="AU18" s="1146"/>
      <c r="AV18" s="1146"/>
      <c r="AW18" s="1146"/>
      <c r="AX18" s="1146"/>
      <c r="AY18" s="1146"/>
      <c r="AZ18" s="1146"/>
      <c r="BA18" s="1146"/>
      <c r="BB18" s="1155"/>
    </row>
    <row r="19" spans="1:54" s="1139" customFormat="1">
      <c r="A19" s="1137"/>
      <c r="B19" s="1156" t="s">
        <v>1047</v>
      </c>
      <c r="C19" s="1129"/>
      <c r="D19" s="1147">
        <v>8.6999999999999993</v>
      </c>
      <c r="E19" s="1147">
        <v>8.08</v>
      </c>
      <c r="F19" s="1147">
        <v>0.1</v>
      </c>
      <c r="G19" s="1147">
        <v>1.7746999999999999</v>
      </c>
      <c r="H19" s="1147">
        <v>0.55295714285714292</v>
      </c>
      <c r="I19" s="1147">
        <v>0.13</v>
      </c>
      <c r="J19" s="1147">
        <v>9.6799999999999997E-2</v>
      </c>
      <c r="K19" s="1147">
        <v>0.04</v>
      </c>
      <c r="L19" s="1147">
        <v>1.7100000000000001E-2</v>
      </c>
      <c r="M19" s="1147">
        <v>1.12E-2</v>
      </c>
      <c r="N19" s="1147">
        <v>0.25140000000000001</v>
      </c>
      <c r="O19" s="1147">
        <v>7.6899999999999996E-2</v>
      </c>
      <c r="P19" s="1147">
        <v>2.5028571428571428E-2</v>
      </c>
      <c r="Q19" s="1147">
        <v>0.02</v>
      </c>
      <c r="R19" s="1147">
        <v>0.01</v>
      </c>
      <c r="S19" s="1147">
        <v>0.04</v>
      </c>
      <c r="T19" s="1147">
        <v>0.01</v>
      </c>
      <c r="U19" s="1157">
        <v>1.5E-3</v>
      </c>
      <c r="V19" s="1157">
        <v>3.2000000000000002E-3</v>
      </c>
      <c r="W19" s="1157">
        <v>0.32550000000000001</v>
      </c>
      <c r="X19" s="1157">
        <v>0.3916</v>
      </c>
      <c r="Y19" s="1157">
        <v>5.8999999999999997E-2</v>
      </c>
      <c r="Z19" s="1157" t="s">
        <v>25</v>
      </c>
      <c r="AA19" s="1157" t="s">
        <v>25</v>
      </c>
      <c r="AB19" s="1157" t="s">
        <v>25</v>
      </c>
      <c r="AC19" s="1157" t="s">
        <v>25</v>
      </c>
      <c r="AD19" s="1157" t="s">
        <v>25</v>
      </c>
      <c r="AE19" s="1157" t="s">
        <v>25</v>
      </c>
      <c r="AF19" s="1157" t="s">
        <v>25</v>
      </c>
      <c r="AG19" s="1157" t="s">
        <v>25</v>
      </c>
      <c r="AH19" s="1157" t="s">
        <v>25</v>
      </c>
      <c r="AI19" s="1157" t="s">
        <v>25</v>
      </c>
      <c r="AJ19" s="1157" t="s">
        <v>25</v>
      </c>
      <c r="AK19" s="1157" t="s">
        <v>25</v>
      </c>
      <c r="AL19" s="1157" t="s">
        <v>25</v>
      </c>
      <c r="AM19" s="1147" t="s">
        <v>25</v>
      </c>
      <c r="AN19" s="1147" t="s">
        <v>25</v>
      </c>
      <c r="AO19" s="1147" t="s">
        <v>25</v>
      </c>
      <c r="AP19" s="1147" t="s">
        <v>25</v>
      </c>
      <c r="AQ19" s="1147" t="s">
        <v>25</v>
      </c>
      <c r="AR19" s="1147" t="s">
        <v>25</v>
      </c>
      <c r="AS19" s="1147" t="s">
        <v>25</v>
      </c>
      <c r="AT19" s="1147" t="s">
        <v>25</v>
      </c>
      <c r="AU19" s="1147" t="s">
        <v>25</v>
      </c>
      <c r="AV19" s="1147" t="s">
        <v>25</v>
      </c>
      <c r="AW19" s="1147" t="s">
        <v>25</v>
      </c>
      <c r="AX19" s="1147" t="s">
        <v>25</v>
      </c>
      <c r="AY19" s="1147" t="s">
        <v>25</v>
      </c>
      <c r="AZ19" s="1147" t="s">
        <v>25</v>
      </c>
      <c r="BA19" s="1147" t="s">
        <v>25</v>
      </c>
      <c r="BB19" s="1148" t="s">
        <v>25</v>
      </c>
    </row>
    <row r="20" spans="1:54">
      <c r="A20" s="1144"/>
      <c r="B20" s="1156" t="s">
        <v>1048</v>
      </c>
      <c r="C20" s="1129"/>
      <c r="D20" s="1147">
        <v>8.1300000000000008</v>
      </c>
      <c r="E20" s="1147">
        <v>8.52</v>
      </c>
      <c r="F20" s="1147">
        <v>1.1499999999999999</v>
      </c>
      <c r="G20" s="1147">
        <v>2.6651780338300171</v>
      </c>
      <c r="H20" s="1147">
        <v>1.1949270430302494</v>
      </c>
      <c r="I20" s="1147">
        <v>0.25</v>
      </c>
      <c r="J20" s="1147">
        <v>0.1401</v>
      </c>
      <c r="K20" s="1147">
        <v>7.0000000000000007E-2</v>
      </c>
      <c r="L20" s="1147">
        <v>0.03</v>
      </c>
      <c r="M20" s="1147">
        <v>0.08</v>
      </c>
      <c r="N20" s="1147">
        <v>0.4707958107442089</v>
      </c>
      <c r="O20" s="1147">
        <v>0.23400000000000001</v>
      </c>
      <c r="P20" s="1147">
        <v>7.5896812274555137E-2</v>
      </c>
      <c r="Q20" s="1147">
        <v>0.06</v>
      </c>
      <c r="R20" s="1147">
        <v>0.04</v>
      </c>
      <c r="S20" s="1147">
        <v>0.13</v>
      </c>
      <c r="T20" s="1147">
        <v>0.02</v>
      </c>
      <c r="U20" s="1157">
        <v>4.4000000000000003E-3</v>
      </c>
      <c r="V20" s="1157">
        <v>6.5600000000000006E-2</v>
      </c>
      <c r="W20" s="1157">
        <v>0.92669999999999997</v>
      </c>
      <c r="X20" s="1157">
        <v>0.52349999999999997</v>
      </c>
      <c r="Y20" s="1157">
        <v>0.128</v>
      </c>
      <c r="Z20" s="1157">
        <v>0.15509999999999999</v>
      </c>
      <c r="AA20" s="1157">
        <v>0.7409</v>
      </c>
      <c r="AB20" s="1157">
        <v>1.1286</v>
      </c>
      <c r="AC20" s="1157">
        <v>0.68700000000000006</v>
      </c>
      <c r="AD20" s="1157">
        <v>0.59040000000000004</v>
      </c>
      <c r="AE20" s="1157">
        <v>0.37190000000000001</v>
      </c>
      <c r="AF20" s="1157">
        <v>0.1739</v>
      </c>
      <c r="AG20" s="1157">
        <v>0.94777795275590537</v>
      </c>
      <c r="AH20" s="1147">
        <v>2.2200000000000002</v>
      </c>
      <c r="AI20" s="1147">
        <v>1.1000000000000001</v>
      </c>
      <c r="AJ20" s="1147">
        <v>0.28999999999999998</v>
      </c>
      <c r="AK20" s="1147">
        <v>0.48370000000000002</v>
      </c>
      <c r="AL20" s="1147">
        <v>0.67949999999999999</v>
      </c>
      <c r="AM20" s="1147">
        <v>0.35</v>
      </c>
      <c r="AN20" s="1147">
        <v>0.53</v>
      </c>
      <c r="AO20" s="1147">
        <v>1.0973999999999999</v>
      </c>
      <c r="AP20" s="1147">
        <v>1.3361000000000001</v>
      </c>
      <c r="AQ20" s="1147">
        <v>0.1182</v>
      </c>
      <c r="AR20" s="1147">
        <v>4.5600000000000002E-2</v>
      </c>
      <c r="AS20" s="1147">
        <v>0.43990000000000001</v>
      </c>
      <c r="AT20" s="1147">
        <v>2.0503999999999998</v>
      </c>
      <c r="AU20" s="1147">
        <v>2.12</v>
      </c>
      <c r="AV20" s="1147">
        <v>3.004</v>
      </c>
      <c r="AW20" s="1147">
        <v>2.3420000000000001</v>
      </c>
      <c r="AX20" s="1147">
        <v>1.74</v>
      </c>
      <c r="AY20" s="1147">
        <v>2.6432000000000002</v>
      </c>
      <c r="AZ20" s="1147">
        <v>0.74419999999999997</v>
      </c>
      <c r="BA20" s="1147">
        <v>0.92610000000000003</v>
      </c>
      <c r="BB20" s="1148">
        <v>0.77629999999999999</v>
      </c>
    </row>
    <row r="21" spans="1:54" s="1158" customFormat="1">
      <c r="A21" s="1144"/>
      <c r="B21" s="1156" t="s">
        <v>1049</v>
      </c>
      <c r="C21" s="1129"/>
      <c r="D21" s="1147">
        <v>8.2799999999999994</v>
      </c>
      <c r="E21" s="1147">
        <v>8.59</v>
      </c>
      <c r="F21" s="1147">
        <v>1.96</v>
      </c>
      <c r="G21" s="1147">
        <v>2.6257073773627129</v>
      </c>
      <c r="H21" s="1147">
        <v>1.6011029109423673</v>
      </c>
      <c r="I21" s="1147">
        <v>0</v>
      </c>
      <c r="J21" s="1147">
        <v>0.69059999999999999</v>
      </c>
      <c r="K21" s="1147">
        <v>0.42</v>
      </c>
      <c r="L21" s="1147">
        <v>0.21729999999999999</v>
      </c>
      <c r="M21" s="1147">
        <v>0.45989999999999998</v>
      </c>
      <c r="N21" s="1147">
        <v>0.93077309320228385</v>
      </c>
      <c r="O21" s="1147" t="s">
        <v>25</v>
      </c>
      <c r="P21" s="1147">
        <v>0.52624074074074079</v>
      </c>
      <c r="Q21" s="1147">
        <v>0.26</v>
      </c>
      <c r="R21" s="1147">
        <v>0.13</v>
      </c>
      <c r="S21" s="1147">
        <v>0.38</v>
      </c>
      <c r="T21" s="1147">
        <v>0.42</v>
      </c>
      <c r="U21" s="1147" t="s">
        <v>25</v>
      </c>
      <c r="V21" s="1147">
        <v>0.157</v>
      </c>
      <c r="W21" s="1147">
        <v>0.9</v>
      </c>
      <c r="X21" s="1147">
        <v>1.2073</v>
      </c>
      <c r="Y21" s="1147">
        <v>0.3029</v>
      </c>
      <c r="Z21" s="1147">
        <v>0.2288</v>
      </c>
      <c r="AA21" s="1147" t="s">
        <v>25</v>
      </c>
      <c r="AB21" s="1157">
        <v>1.2527999999999999</v>
      </c>
      <c r="AC21" s="1157">
        <v>0.87419999999999998</v>
      </c>
      <c r="AD21" s="1157">
        <v>0.90449999999999997</v>
      </c>
      <c r="AE21" s="1157">
        <v>0.68269999999999997</v>
      </c>
      <c r="AF21" s="1157">
        <v>0.56479999999999997</v>
      </c>
      <c r="AG21" s="1157" t="s">
        <v>25</v>
      </c>
      <c r="AH21" s="1147">
        <v>3.12</v>
      </c>
      <c r="AI21" s="1147">
        <v>1.57</v>
      </c>
      <c r="AJ21" s="1147">
        <v>0.86</v>
      </c>
      <c r="AK21" s="1147">
        <v>0.85270000000000001</v>
      </c>
      <c r="AL21" s="1147">
        <v>0.83020000000000005</v>
      </c>
      <c r="AM21" s="1147" t="s">
        <v>25</v>
      </c>
      <c r="AN21" s="1147">
        <v>0.98209999999999997</v>
      </c>
      <c r="AO21" s="1147">
        <v>1.1044</v>
      </c>
      <c r="AP21" s="1147">
        <v>1.8787</v>
      </c>
      <c r="AQ21" s="1147">
        <v>0.43590000000000001</v>
      </c>
      <c r="AR21" s="1147">
        <v>0.32550000000000001</v>
      </c>
      <c r="AS21" s="1147">
        <v>2.3119999999999998</v>
      </c>
      <c r="AT21" s="1147">
        <v>2.5951</v>
      </c>
      <c r="AU21" s="1147">
        <v>2.2999999999999998</v>
      </c>
      <c r="AV21" s="1147">
        <v>3.1621084055017827</v>
      </c>
      <c r="AW21" s="1147" t="s">
        <v>25</v>
      </c>
      <c r="AX21" s="1147">
        <v>2.23</v>
      </c>
      <c r="AY21" s="1147" t="s">
        <v>25</v>
      </c>
      <c r="AZ21" s="1147">
        <v>2.8525</v>
      </c>
      <c r="BA21" s="1147">
        <v>1.4455</v>
      </c>
      <c r="BB21" s="1148">
        <v>1.3360000000000001</v>
      </c>
    </row>
    <row r="22" spans="1:54">
      <c r="A22" s="1144"/>
      <c r="B22" s="1156" t="s">
        <v>1050</v>
      </c>
      <c r="C22" s="1129"/>
      <c r="D22" s="1147">
        <v>7.28</v>
      </c>
      <c r="E22" s="1147">
        <v>8.6105</v>
      </c>
      <c r="F22" s="1147">
        <v>2.72</v>
      </c>
      <c r="G22" s="1147" t="s">
        <v>25</v>
      </c>
      <c r="H22" s="1147">
        <v>2.7133820918050482</v>
      </c>
      <c r="I22" s="1147">
        <v>0</v>
      </c>
      <c r="J22" s="1147">
        <v>1.0019</v>
      </c>
      <c r="K22" s="1147">
        <v>0.79</v>
      </c>
      <c r="L22" s="1147">
        <v>0.5</v>
      </c>
      <c r="M22" s="1147">
        <v>0.75</v>
      </c>
      <c r="N22" s="1147">
        <v>1.0615098654708519</v>
      </c>
      <c r="O22" s="1147" t="s">
        <v>25</v>
      </c>
      <c r="P22" s="1147">
        <v>0.83370588235294119</v>
      </c>
      <c r="Q22" s="1147">
        <v>0.68</v>
      </c>
      <c r="R22" s="1147">
        <v>0.64</v>
      </c>
      <c r="S22" s="1147">
        <v>2.2000000000000002</v>
      </c>
      <c r="T22" s="1147">
        <v>0.72</v>
      </c>
      <c r="U22" s="1147" t="s">
        <v>25</v>
      </c>
      <c r="V22" s="1147">
        <v>0.54</v>
      </c>
      <c r="W22" s="1147">
        <v>0.93489999999999995</v>
      </c>
      <c r="X22" s="1147">
        <v>0.87260000000000004</v>
      </c>
      <c r="Y22" s="1147">
        <v>0.58030000000000004</v>
      </c>
      <c r="Z22" s="1147">
        <v>0.36899999999999999</v>
      </c>
      <c r="AA22" s="1147" t="s">
        <v>25</v>
      </c>
      <c r="AB22" s="1157">
        <v>1.3758999999999999</v>
      </c>
      <c r="AC22" s="1157">
        <v>1.1623000000000001</v>
      </c>
      <c r="AD22" s="1157">
        <v>0.98270000000000002</v>
      </c>
      <c r="AE22" s="1157" t="s">
        <v>25</v>
      </c>
      <c r="AF22" s="1157">
        <v>0.75790000000000002</v>
      </c>
      <c r="AG22" s="1157" t="s">
        <v>25</v>
      </c>
      <c r="AH22" s="1147">
        <v>3.04</v>
      </c>
      <c r="AI22" s="1147">
        <v>1.97</v>
      </c>
      <c r="AJ22" s="1147">
        <v>0.97</v>
      </c>
      <c r="AK22" s="1147">
        <v>0.95879999999999999</v>
      </c>
      <c r="AL22" s="1147">
        <v>0.94340000000000002</v>
      </c>
      <c r="AM22" s="1147" t="s">
        <v>25</v>
      </c>
      <c r="AN22" s="1147">
        <v>1.33</v>
      </c>
      <c r="AO22" s="1147">
        <v>1.2907999999999999</v>
      </c>
      <c r="AP22" s="1147">
        <v>0.60160000000000002</v>
      </c>
      <c r="AQ22" s="1147">
        <v>0.67369999999999997</v>
      </c>
      <c r="AR22" s="1147">
        <v>0.7218</v>
      </c>
      <c r="AS22" s="1147" t="s">
        <v>25</v>
      </c>
      <c r="AT22" s="1147">
        <v>2.6856</v>
      </c>
      <c r="AU22" s="1147">
        <v>2.74</v>
      </c>
      <c r="AV22" s="1147">
        <v>3.6509999999999998</v>
      </c>
      <c r="AW22" s="1147">
        <v>3.25</v>
      </c>
      <c r="AX22" s="1147">
        <v>2.7</v>
      </c>
      <c r="AY22" s="1147" t="s">
        <v>25</v>
      </c>
      <c r="AZ22" s="1147">
        <v>2.2334999999999998</v>
      </c>
      <c r="BA22" s="1147">
        <v>2.3067000000000002</v>
      </c>
      <c r="BB22" s="1148">
        <v>2.8351000000000002</v>
      </c>
    </row>
    <row r="23" spans="1:54">
      <c r="A23" s="1144"/>
      <c r="B23" s="1129" t="s">
        <v>53</v>
      </c>
      <c r="C23" s="1129"/>
      <c r="D23" s="1147" t="s">
        <v>1051</v>
      </c>
      <c r="E23" s="1147" t="s">
        <v>1052</v>
      </c>
      <c r="F23" s="1147" t="s">
        <v>1052</v>
      </c>
      <c r="G23" s="1147" t="s">
        <v>1052</v>
      </c>
      <c r="H23" s="1147" t="s">
        <v>1052</v>
      </c>
      <c r="I23" s="1147" t="s">
        <v>1052</v>
      </c>
      <c r="J23" s="1147" t="s">
        <v>1052</v>
      </c>
      <c r="K23" s="1147" t="s">
        <v>1052</v>
      </c>
      <c r="L23" s="1147" t="s">
        <v>1052</v>
      </c>
      <c r="M23" s="1147" t="s">
        <v>1053</v>
      </c>
      <c r="N23" s="1147" t="s">
        <v>1053</v>
      </c>
      <c r="O23" s="1147" t="s">
        <v>1053</v>
      </c>
      <c r="P23" s="1147" t="s">
        <v>1053</v>
      </c>
      <c r="Q23" s="1147" t="s">
        <v>1053</v>
      </c>
      <c r="R23" s="1147" t="s">
        <v>1053</v>
      </c>
      <c r="S23" s="1147" t="s">
        <v>1053</v>
      </c>
      <c r="T23" s="1147" t="s">
        <v>1053</v>
      </c>
      <c r="U23" s="1147" t="s">
        <v>1053</v>
      </c>
      <c r="V23" s="1147" t="s">
        <v>1053</v>
      </c>
      <c r="W23" s="1147" t="s">
        <v>1053</v>
      </c>
      <c r="X23" s="1147" t="s">
        <v>1053</v>
      </c>
      <c r="Y23" s="1147" t="s">
        <v>1053</v>
      </c>
      <c r="Z23" s="1147" t="s">
        <v>1053</v>
      </c>
      <c r="AA23" s="1147" t="s">
        <v>1053</v>
      </c>
      <c r="AB23" s="1147" t="s">
        <v>1053</v>
      </c>
      <c r="AC23" s="1147" t="s">
        <v>1053</v>
      </c>
      <c r="AD23" s="1147" t="s">
        <v>1053</v>
      </c>
      <c r="AE23" s="1147" t="s">
        <v>1054</v>
      </c>
      <c r="AF23" s="1147" t="s">
        <v>1055</v>
      </c>
      <c r="AG23" s="1147" t="s">
        <v>1055</v>
      </c>
      <c r="AH23" s="1147" t="s">
        <v>1055</v>
      </c>
      <c r="AI23" s="1147" t="s">
        <v>1055</v>
      </c>
      <c r="AJ23" s="1147" t="s">
        <v>1055</v>
      </c>
      <c r="AK23" s="1147" t="s">
        <v>1055</v>
      </c>
      <c r="AL23" s="1147" t="s">
        <v>1056</v>
      </c>
      <c r="AM23" s="1147" t="s">
        <v>1056</v>
      </c>
      <c r="AN23" s="1147" t="s">
        <v>1056</v>
      </c>
      <c r="AO23" s="1147" t="s">
        <v>1056</v>
      </c>
      <c r="AP23" s="1147" t="s">
        <v>1056</v>
      </c>
      <c r="AQ23" s="1147" t="s">
        <v>1056</v>
      </c>
      <c r="AR23" s="1147" t="s">
        <v>1056</v>
      </c>
      <c r="AS23" s="1147" t="s">
        <v>1056</v>
      </c>
      <c r="AT23" s="1147" t="s">
        <v>1056</v>
      </c>
      <c r="AU23" s="1147" t="s">
        <v>1056</v>
      </c>
      <c r="AV23" s="1147" t="s">
        <v>1056</v>
      </c>
      <c r="AW23" s="1147" t="s">
        <v>1056</v>
      </c>
      <c r="AX23" s="1147" t="s">
        <v>1056</v>
      </c>
      <c r="AY23" s="1147" t="s">
        <v>1056</v>
      </c>
      <c r="AZ23" s="1147" t="s">
        <v>1056</v>
      </c>
      <c r="BA23" s="1147" t="s">
        <v>1056</v>
      </c>
      <c r="BB23" s="1148" t="s">
        <v>1056</v>
      </c>
    </row>
    <row r="24" spans="1:54">
      <c r="A24" s="1144"/>
      <c r="B24" s="1152" t="s">
        <v>1057</v>
      </c>
      <c r="C24" s="1129"/>
      <c r="D24" s="1147" t="s">
        <v>1058</v>
      </c>
      <c r="E24" s="1147" t="s">
        <v>1059</v>
      </c>
      <c r="F24" s="1147" t="s">
        <v>1059</v>
      </c>
      <c r="G24" s="1147" t="s">
        <v>1059</v>
      </c>
      <c r="H24" s="1147" t="s">
        <v>1059</v>
      </c>
      <c r="I24" s="1147" t="s">
        <v>1060</v>
      </c>
      <c r="J24" s="1147" t="s">
        <v>1060</v>
      </c>
      <c r="K24" s="1147" t="s">
        <v>1060</v>
      </c>
      <c r="L24" s="1147" t="s">
        <v>1059</v>
      </c>
      <c r="M24" s="1147" t="s">
        <v>1059</v>
      </c>
      <c r="N24" s="1147" t="s">
        <v>1059</v>
      </c>
      <c r="O24" s="1147" t="s">
        <v>1059</v>
      </c>
      <c r="P24" s="1147" t="s">
        <v>1059</v>
      </c>
      <c r="Q24" s="1147" t="s">
        <v>1059</v>
      </c>
      <c r="R24" s="1147" t="s">
        <v>1059</v>
      </c>
      <c r="S24" s="1147" t="s">
        <v>1059</v>
      </c>
      <c r="T24" s="1147" t="s">
        <v>1059</v>
      </c>
      <c r="U24" s="1147" t="s">
        <v>1059</v>
      </c>
      <c r="V24" s="1147" t="s">
        <v>1059</v>
      </c>
      <c r="W24" s="1147" t="s">
        <v>1059</v>
      </c>
      <c r="X24" s="1147" t="s">
        <v>1059</v>
      </c>
      <c r="Y24" s="1147" t="s">
        <v>1059</v>
      </c>
      <c r="Z24" s="1147" t="s">
        <v>1059</v>
      </c>
      <c r="AA24" s="1147" t="s">
        <v>1059</v>
      </c>
      <c r="AB24" s="1147" t="s">
        <v>1059</v>
      </c>
      <c r="AC24" s="1147" t="s">
        <v>1059</v>
      </c>
      <c r="AD24" s="1147" t="s">
        <v>1059</v>
      </c>
      <c r="AE24" s="1147" t="s">
        <v>1059</v>
      </c>
      <c r="AF24" s="1147" t="s">
        <v>1059</v>
      </c>
      <c r="AG24" s="1147" t="s">
        <v>1059</v>
      </c>
      <c r="AH24" s="1147" t="s">
        <v>1059</v>
      </c>
      <c r="AI24" s="1147" t="s">
        <v>1059</v>
      </c>
      <c r="AJ24" s="1147" t="s">
        <v>1059</v>
      </c>
      <c r="AK24" s="1147" t="s">
        <v>1059</v>
      </c>
      <c r="AL24" s="1147" t="s">
        <v>1059</v>
      </c>
      <c r="AM24" s="1147" t="s">
        <v>1059</v>
      </c>
      <c r="AN24" s="1147" t="s">
        <v>1059</v>
      </c>
      <c r="AO24" s="1147" t="s">
        <v>1059</v>
      </c>
      <c r="AP24" s="1147" t="s">
        <v>1059</v>
      </c>
      <c r="AQ24" s="1147" t="s">
        <v>1059</v>
      </c>
      <c r="AR24" s="1147" t="s">
        <v>1059</v>
      </c>
      <c r="AS24" s="1147" t="s">
        <v>1059</v>
      </c>
      <c r="AT24" s="1147" t="s">
        <v>1059</v>
      </c>
      <c r="AU24" s="1147" t="s">
        <v>1059</v>
      </c>
      <c r="AV24" s="1147" t="s">
        <v>1059</v>
      </c>
      <c r="AW24" s="1159" t="s">
        <v>1059</v>
      </c>
      <c r="AX24" s="1159" t="s">
        <v>1059</v>
      </c>
      <c r="AY24" s="1159" t="s">
        <v>1059</v>
      </c>
      <c r="AZ24" s="1159" t="s">
        <v>1059</v>
      </c>
      <c r="BA24" s="1159" t="s">
        <v>1059</v>
      </c>
      <c r="BB24" s="1148" t="s">
        <v>1059</v>
      </c>
    </row>
    <row r="25" spans="1:54">
      <c r="A25" s="1160" t="s">
        <v>1061</v>
      </c>
      <c r="B25" s="1161"/>
      <c r="C25" s="1162"/>
      <c r="D25" s="1163">
        <v>6.57</v>
      </c>
      <c r="E25" s="1163">
        <v>8.2200000000000006</v>
      </c>
      <c r="F25" s="1163">
        <v>0.86</v>
      </c>
      <c r="G25" s="1163">
        <v>1.3649886601894599</v>
      </c>
      <c r="H25" s="1163">
        <v>0.86</v>
      </c>
      <c r="I25" s="1163">
        <v>0.3</v>
      </c>
      <c r="J25" s="1163">
        <v>0.27</v>
      </c>
      <c r="K25" s="1163">
        <v>0.25</v>
      </c>
      <c r="L25" s="1163">
        <v>0.22459140275275666</v>
      </c>
      <c r="M25" s="1163">
        <v>0.20374838574155063</v>
      </c>
      <c r="N25" s="1163">
        <v>0.21</v>
      </c>
      <c r="O25" s="1163">
        <v>0.20773918429166563</v>
      </c>
      <c r="P25" s="1163">
        <v>0.20173635139160631</v>
      </c>
      <c r="Q25" s="1163">
        <v>0.19</v>
      </c>
      <c r="R25" s="1163">
        <v>0.19</v>
      </c>
      <c r="S25" s="1163">
        <v>0.18</v>
      </c>
      <c r="T25" s="1163">
        <v>0.1633696910001769</v>
      </c>
      <c r="U25" s="1163">
        <v>0.15</v>
      </c>
      <c r="V25" s="1163">
        <v>0.17</v>
      </c>
      <c r="W25" s="1163">
        <v>1.03</v>
      </c>
      <c r="X25" s="1163">
        <v>0.42</v>
      </c>
      <c r="Y25" s="1164">
        <v>0.15</v>
      </c>
      <c r="Z25" s="1163">
        <v>0.15</v>
      </c>
      <c r="AA25" s="1163">
        <v>2.23</v>
      </c>
      <c r="AB25" s="1163">
        <v>1.8</v>
      </c>
      <c r="AC25" s="1163">
        <v>0.64</v>
      </c>
      <c r="AD25" s="1163">
        <v>0.44</v>
      </c>
      <c r="AE25" s="1163">
        <v>0.24</v>
      </c>
      <c r="AF25" s="1163">
        <v>1.01</v>
      </c>
      <c r="AG25" s="1163">
        <v>0.73928031280663342</v>
      </c>
      <c r="AH25" s="1163">
        <v>1.45</v>
      </c>
      <c r="AI25" s="1163">
        <v>0.64</v>
      </c>
      <c r="AJ25" s="1163">
        <v>0.36</v>
      </c>
      <c r="AK25" s="1163">
        <v>0.82</v>
      </c>
      <c r="AL25" s="1163">
        <v>0.26</v>
      </c>
      <c r="AM25" s="1163">
        <v>0.22</v>
      </c>
      <c r="AN25" s="1163">
        <v>0.42</v>
      </c>
      <c r="AO25" s="1163">
        <v>1.59</v>
      </c>
      <c r="AP25" s="1163">
        <v>3.44</v>
      </c>
      <c r="AQ25" s="1163">
        <v>0.36</v>
      </c>
      <c r="AR25" s="1163">
        <v>0.69</v>
      </c>
      <c r="AS25" s="1163">
        <v>0.82</v>
      </c>
      <c r="AT25" s="1163">
        <v>2.56</v>
      </c>
      <c r="AU25" s="1163">
        <v>3.2654353261213163</v>
      </c>
      <c r="AV25" s="1163">
        <v>3.5897992254016362</v>
      </c>
      <c r="AW25" s="1159">
        <v>2.6726999999999999</v>
      </c>
      <c r="AX25" s="1159">
        <v>2.71</v>
      </c>
      <c r="AY25" s="1159">
        <v>4.1268000000000002</v>
      </c>
      <c r="AZ25" s="1159">
        <v>0.89629999999999999</v>
      </c>
      <c r="BA25" s="1159">
        <v>0.75</v>
      </c>
      <c r="BB25" s="1165">
        <v>2.7259000000000002</v>
      </c>
    </row>
    <row r="26" spans="1:54">
      <c r="A26" s="1166" t="s">
        <v>1062</v>
      </c>
      <c r="B26" s="1167"/>
      <c r="C26" s="1162"/>
      <c r="D26" s="1168"/>
      <c r="E26" s="1168"/>
      <c r="F26" s="1169">
        <v>6.1718099236770128</v>
      </c>
      <c r="G26" s="1163">
        <v>5.2</v>
      </c>
      <c r="H26" s="1163">
        <v>5.25</v>
      </c>
      <c r="I26" s="1163">
        <v>5.13</v>
      </c>
      <c r="J26" s="1163">
        <v>5.01</v>
      </c>
      <c r="K26" s="1163">
        <v>4.8899999999999997</v>
      </c>
      <c r="L26" s="1163">
        <v>4.8600000000000003</v>
      </c>
      <c r="M26" s="1163">
        <v>4.75</v>
      </c>
      <c r="N26" s="1163">
        <v>4.68</v>
      </c>
      <c r="O26" s="1163">
        <v>4.6100000000000003</v>
      </c>
      <c r="P26" s="1163">
        <v>4.45</v>
      </c>
      <c r="Q26" s="1163">
        <v>4.3</v>
      </c>
      <c r="R26" s="1163">
        <v>4.26</v>
      </c>
      <c r="S26" s="1163">
        <v>4.22</v>
      </c>
      <c r="T26" s="1163">
        <v>4.0930396775953746</v>
      </c>
      <c r="U26" s="1163">
        <v>3.99</v>
      </c>
      <c r="V26" s="1163">
        <v>3.9028606805380788</v>
      </c>
      <c r="W26" s="1163">
        <v>3.7938564896258735</v>
      </c>
      <c r="X26" s="1163">
        <v>3.8136464817997049</v>
      </c>
      <c r="Y26" s="1164">
        <v>3.76</v>
      </c>
      <c r="Z26" s="1163">
        <v>3.7486832454511747</v>
      </c>
      <c r="AA26" s="1163">
        <v>3.84</v>
      </c>
      <c r="AB26" s="1163">
        <v>3.79</v>
      </c>
      <c r="AC26" s="1163">
        <v>4.07</v>
      </c>
      <c r="AD26" s="1163">
        <v>4.0599999999999996</v>
      </c>
      <c r="AE26" s="1163">
        <v>4.05</v>
      </c>
      <c r="AF26" s="1163">
        <v>3.94</v>
      </c>
      <c r="AG26" s="1163">
        <v>3.9</v>
      </c>
      <c r="AH26" s="1163">
        <v>3.73</v>
      </c>
      <c r="AI26" s="1163">
        <v>3.55</v>
      </c>
      <c r="AJ26" s="1163">
        <v>3.52</v>
      </c>
      <c r="AK26" s="1163">
        <v>3.37</v>
      </c>
      <c r="AL26" s="1163">
        <v>3.3209337778655517</v>
      </c>
      <c r="AM26" s="1163">
        <v>3.15</v>
      </c>
      <c r="AN26" s="1163">
        <v>3.0646533149123441</v>
      </c>
      <c r="AO26" s="1163">
        <v>2.94</v>
      </c>
      <c r="AP26" s="1163">
        <v>3.07</v>
      </c>
      <c r="AQ26" s="1163">
        <v>3.09</v>
      </c>
      <c r="AR26" s="1163">
        <v>3.28</v>
      </c>
      <c r="AS26" s="1163">
        <v>3.29</v>
      </c>
      <c r="AT26" s="1163">
        <v>3.27</v>
      </c>
      <c r="AU26" s="1163">
        <v>3.3</v>
      </c>
      <c r="AV26" s="1163">
        <v>3.46</v>
      </c>
      <c r="AW26" s="1159">
        <v>3.74</v>
      </c>
      <c r="AX26" s="1159">
        <v>3.98</v>
      </c>
      <c r="AY26" s="1159">
        <v>4.7</v>
      </c>
      <c r="AZ26" s="1159">
        <v>5.04</v>
      </c>
      <c r="BA26" s="1159">
        <v>5.0843628028065915</v>
      </c>
      <c r="BB26" s="1165">
        <v>5.51</v>
      </c>
    </row>
    <row r="27" spans="1:54">
      <c r="A27" s="1166" t="s">
        <v>1063</v>
      </c>
      <c r="B27" s="1170"/>
      <c r="C27" s="1170"/>
      <c r="D27" s="1168"/>
      <c r="E27" s="1168"/>
      <c r="F27" s="1171">
        <v>12.402829832416426</v>
      </c>
      <c r="G27" s="1163">
        <v>12.34</v>
      </c>
      <c r="H27" s="1163">
        <v>12.09</v>
      </c>
      <c r="I27" s="1163">
        <v>12.1</v>
      </c>
      <c r="J27" s="1163">
        <v>11.95</v>
      </c>
      <c r="K27" s="1163">
        <v>11.78</v>
      </c>
      <c r="L27" s="1163">
        <v>11.79</v>
      </c>
      <c r="M27" s="1163">
        <v>11.48</v>
      </c>
      <c r="N27" s="1163">
        <v>11.53</v>
      </c>
      <c r="O27" s="1163">
        <v>11.37</v>
      </c>
      <c r="P27" s="1163">
        <v>11.18</v>
      </c>
      <c r="Q27" s="1163">
        <v>10.915791628170691</v>
      </c>
      <c r="R27" s="1163">
        <v>10.82</v>
      </c>
      <c r="S27" s="1163">
        <v>10.81</v>
      </c>
      <c r="T27" s="1163">
        <v>10.549950710605909</v>
      </c>
      <c r="U27" s="1163">
        <v>10.3</v>
      </c>
      <c r="V27" s="1163">
        <v>10.226252086741528</v>
      </c>
      <c r="W27" s="1163">
        <v>10.135310047775658</v>
      </c>
      <c r="X27" s="1163">
        <v>9.937237232078088</v>
      </c>
      <c r="Y27" s="1164">
        <v>9.94</v>
      </c>
      <c r="Z27" s="1163">
        <v>9.818236657250683</v>
      </c>
      <c r="AA27" s="1163">
        <v>9.67</v>
      </c>
      <c r="AB27" s="1163">
        <v>9.56</v>
      </c>
      <c r="AC27" s="1163">
        <v>9.64</v>
      </c>
      <c r="AD27" s="1163">
        <v>9.65</v>
      </c>
      <c r="AE27" s="1163">
        <v>9.59</v>
      </c>
      <c r="AF27" s="1163">
        <v>9.6199999999999992</v>
      </c>
      <c r="AG27" s="1163">
        <v>9.61</v>
      </c>
      <c r="AH27" s="1163">
        <v>9.5399999999999991</v>
      </c>
      <c r="AI27" s="1163">
        <v>9.4600000000000009</v>
      </c>
      <c r="AJ27" s="1163">
        <v>9.4700000000000006</v>
      </c>
      <c r="AK27" s="1163">
        <v>9.44</v>
      </c>
      <c r="AL27" s="1163">
        <v>9.2921915273616253</v>
      </c>
      <c r="AM27" s="1163">
        <v>9.1999999999999993</v>
      </c>
      <c r="AN27" s="1163">
        <v>9.1682038370116903</v>
      </c>
      <c r="AO27" s="1163">
        <v>9.06</v>
      </c>
      <c r="AP27" s="1163">
        <v>9.0399999999999991</v>
      </c>
      <c r="AQ27" s="1163">
        <v>8.98</v>
      </c>
      <c r="AR27" s="1163">
        <v>8.86</v>
      </c>
      <c r="AS27" s="1163">
        <v>8.8800000000000008</v>
      </c>
      <c r="AT27" s="1163">
        <v>8.77</v>
      </c>
      <c r="AU27" s="1163">
        <v>8.6199999999999992</v>
      </c>
      <c r="AV27" s="1163">
        <v>8.8800000000000008</v>
      </c>
      <c r="AW27" s="1159">
        <v>9.11</v>
      </c>
      <c r="AX27" s="1159">
        <v>9.31</v>
      </c>
      <c r="AY27" s="1159">
        <v>10.119999999999999</v>
      </c>
      <c r="AZ27" s="1159">
        <v>10.6</v>
      </c>
      <c r="BA27" s="1159">
        <v>10.768996824709188</v>
      </c>
      <c r="BB27" s="1165">
        <v>10.69</v>
      </c>
    </row>
    <row r="28" spans="1:54" ht="13.5" thickBot="1">
      <c r="A28" s="1172" t="s">
        <v>1064</v>
      </c>
      <c r="B28" s="1173"/>
      <c r="C28" s="1173"/>
      <c r="D28" s="1174"/>
      <c r="E28" s="1174"/>
      <c r="F28" s="1174"/>
      <c r="G28" s="1175">
        <v>9.84</v>
      </c>
      <c r="H28" s="1175">
        <v>9.83</v>
      </c>
      <c r="I28" s="1175">
        <v>9.6300000000000008</v>
      </c>
      <c r="J28" s="1175">
        <v>9.35</v>
      </c>
      <c r="K28" s="1175">
        <v>9.23</v>
      </c>
      <c r="L28" s="1175">
        <v>9.0299999999999994</v>
      </c>
      <c r="M28" s="1175">
        <v>8.86</v>
      </c>
      <c r="N28" s="1175">
        <v>8.75</v>
      </c>
      <c r="O28" s="1175">
        <v>8.58</v>
      </c>
      <c r="P28" s="1175">
        <v>8.5500000000000007</v>
      </c>
      <c r="Q28" s="1175">
        <v>8.3800000000000008</v>
      </c>
      <c r="R28" s="1175">
        <v>8.31</v>
      </c>
      <c r="S28" s="1175">
        <v>8.23</v>
      </c>
      <c r="T28" s="1175">
        <v>8.36</v>
      </c>
      <c r="U28" s="1175">
        <v>7.68</v>
      </c>
      <c r="V28" s="1175">
        <v>7.9</v>
      </c>
      <c r="W28" s="1175">
        <v>7.73</v>
      </c>
      <c r="X28" s="1175">
        <v>7.46</v>
      </c>
      <c r="Y28" s="1175">
        <v>7.44</v>
      </c>
      <c r="Z28" s="1175">
        <v>7.49</v>
      </c>
      <c r="AA28" s="1175">
        <v>7.51</v>
      </c>
      <c r="AB28" s="1175">
        <v>7.52</v>
      </c>
      <c r="AC28" s="1175">
        <v>7.68</v>
      </c>
      <c r="AD28" s="1175">
        <v>7.76</v>
      </c>
      <c r="AE28" s="1175">
        <v>7.69</v>
      </c>
      <c r="AF28" s="1175">
        <v>7.88</v>
      </c>
      <c r="AG28" s="1175">
        <v>7.18</v>
      </c>
      <c r="AH28" s="1175">
        <v>7.21</v>
      </c>
      <c r="AI28" s="1175">
        <v>7.22</v>
      </c>
      <c r="AJ28" s="1175">
        <v>7.04</v>
      </c>
      <c r="AK28" s="1175">
        <v>6.91</v>
      </c>
      <c r="AL28" s="1175">
        <v>6.82</v>
      </c>
      <c r="AM28" s="1175">
        <v>6.58</v>
      </c>
      <c r="AN28" s="1175">
        <v>6.46</v>
      </c>
      <c r="AO28" s="1175">
        <v>6.32</v>
      </c>
      <c r="AP28" s="1175">
        <v>6.29</v>
      </c>
      <c r="AQ28" s="1175">
        <v>6.27</v>
      </c>
      <c r="AR28" s="1175">
        <v>6.54</v>
      </c>
      <c r="AS28" s="1175">
        <v>6.1</v>
      </c>
      <c r="AT28" s="1175">
        <v>6.23</v>
      </c>
      <c r="AU28" s="1175">
        <v>6.43</v>
      </c>
      <c r="AV28" s="1175">
        <v>6.55</v>
      </c>
      <c r="AW28" s="1176">
        <v>6.78</v>
      </c>
      <c r="AX28" s="1176">
        <v>7.1</v>
      </c>
      <c r="AY28" s="1176">
        <v>7.8</v>
      </c>
      <c r="AZ28" s="1176">
        <v>8.3000000000000007</v>
      </c>
      <c r="BA28" s="1176">
        <v>8.6</v>
      </c>
      <c r="BB28" s="1177">
        <v>9</v>
      </c>
    </row>
    <row r="29" spans="1:54" ht="13.5" thickTop="1">
      <c r="A29" s="1178"/>
      <c r="B29" s="1179"/>
      <c r="C29" s="1179"/>
      <c r="D29" s="1138"/>
      <c r="E29" s="1138"/>
      <c r="F29" s="1138"/>
      <c r="H29" s="1147"/>
      <c r="I29" s="1147"/>
      <c r="J29" s="1147"/>
      <c r="K29" s="1147"/>
      <c r="L29" s="1147"/>
      <c r="M29" s="1147"/>
    </row>
    <row r="30" spans="1:54">
      <c r="A30" s="1180" t="s">
        <v>1065</v>
      </c>
      <c r="B30" s="1129"/>
      <c r="C30" s="1129"/>
      <c r="AA30" s="1181"/>
      <c r="AB30" s="1181"/>
      <c r="AC30" s="1181"/>
      <c r="AD30" s="1181"/>
      <c r="AE30" s="1181"/>
      <c r="AF30" s="703"/>
      <c r="AG30" s="703"/>
      <c r="AH30" s="703"/>
      <c r="AI30" s="703"/>
      <c r="AJ30" s="703"/>
      <c r="AK30" s="703"/>
      <c r="AL30" s="703"/>
      <c r="AM30" s="703"/>
      <c r="AN30" s="703"/>
      <c r="AO30" s="703"/>
      <c r="AP30" s="1181"/>
      <c r="AQ30" s="703"/>
      <c r="AR30" s="703"/>
      <c r="AS30" s="703"/>
      <c r="AT30" s="1181"/>
      <c r="AU30" s="1181"/>
      <c r="AV30" s="1181"/>
      <c r="AW30" s="1181"/>
      <c r="AX30" s="1181"/>
      <c r="AY30" s="1181"/>
      <c r="AZ30" s="1181"/>
      <c r="BA30" s="1181"/>
      <c r="BB30" s="1181"/>
    </row>
    <row r="31" spans="1:54">
      <c r="A31" s="1182" t="s">
        <v>1066</v>
      </c>
      <c r="B31" s="1183"/>
      <c r="C31" s="1183"/>
      <c r="D31" s="1183"/>
      <c r="E31" s="1183"/>
      <c r="F31" s="1183"/>
      <c r="G31" s="1183"/>
      <c r="AY31" s="703"/>
      <c r="AZ31" s="703"/>
      <c r="BA31" s="703"/>
      <c r="BB31" s="703"/>
    </row>
    <row r="32" spans="1:54">
      <c r="A32" s="1184" t="s">
        <v>1067</v>
      </c>
      <c r="B32" s="1184"/>
      <c r="C32" s="1184"/>
      <c r="D32" s="1184"/>
      <c r="E32" s="1184"/>
    </row>
    <row r="33" spans="1:6">
      <c r="A33" s="1841" t="s">
        <v>1068</v>
      </c>
      <c r="B33" s="1841"/>
      <c r="C33" s="1841"/>
    </row>
    <row r="34" spans="1:6">
      <c r="A34" s="1841"/>
      <c r="B34" s="1841"/>
      <c r="C34" s="1841"/>
    </row>
    <row r="35" spans="1:6">
      <c r="A35" s="1185"/>
      <c r="B35" s="1129"/>
      <c r="C35" s="1129"/>
      <c r="D35" s="703" t="e">
        <f>D8+D14+D20+D26+D32</f>
        <v>#VALUE!</v>
      </c>
    </row>
    <row r="36" spans="1:6">
      <c r="A36" s="1129"/>
      <c r="B36" s="1129"/>
      <c r="C36" s="1129"/>
      <c r="D36" s="1181" t="e">
        <f>D9+D15+D21+D27</f>
        <v>#VALUE!</v>
      </c>
      <c r="F36" s="703" t="e">
        <f>F9+F15+F21+F27</f>
        <v>#VALUE!</v>
      </c>
    </row>
    <row r="37" spans="1:6">
      <c r="A37" s="1129"/>
      <c r="B37" s="1156"/>
      <c r="C37" s="1129"/>
      <c r="D37" s="1181">
        <f>D10+D16+D22+D28</f>
        <v>12.780000000000001</v>
      </c>
      <c r="F37" s="703">
        <f>F10+F16+F22+F28</f>
        <v>7.7200000000000006</v>
      </c>
    </row>
    <row r="38" spans="1:6">
      <c r="A38" s="1129"/>
      <c r="B38" s="1129"/>
      <c r="C38" s="1129"/>
    </row>
    <row r="39" spans="1:6">
      <c r="A39" s="1129"/>
      <c r="B39" s="1129"/>
      <c r="C39" s="1129"/>
    </row>
    <row r="40" spans="1:6">
      <c r="A40" s="1129"/>
      <c r="B40" s="1129"/>
      <c r="C40" s="1129"/>
    </row>
    <row r="41" spans="1:6">
      <c r="A41" s="1129"/>
      <c r="B41" s="1129"/>
      <c r="C41" s="1129"/>
    </row>
    <row r="42" spans="1:6">
      <c r="A42" s="1129"/>
      <c r="B42" s="1129"/>
      <c r="C42" s="1129"/>
    </row>
    <row r="43" spans="1:6">
      <c r="A43" s="1129"/>
      <c r="B43" s="1129"/>
      <c r="C43" s="1129"/>
    </row>
    <row r="44" spans="1:6">
      <c r="A44" s="1185"/>
      <c r="B44" s="1129"/>
      <c r="C44" s="1129"/>
    </row>
    <row r="45" spans="1:6">
      <c r="A45" s="1185"/>
      <c r="B45" s="1156"/>
      <c r="C45" s="1129"/>
    </row>
    <row r="46" spans="1:6">
      <c r="A46" s="1129"/>
      <c r="B46" s="1156"/>
      <c r="C46" s="1129"/>
    </row>
    <row r="47" spans="1:6">
      <c r="A47" s="1129"/>
      <c r="B47" s="1156"/>
      <c r="C47" s="1129"/>
    </row>
    <row r="48" spans="1:6">
      <c r="A48" s="1129"/>
      <c r="B48" s="1156"/>
      <c r="C48" s="1129"/>
    </row>
    <row r="49" spans="1:3">
      <c r="A49" s="1129"/>
      <c r="B49" s="1129"/>
      <c r="C49" s="1129"/>
    </row>
    <row r="50" spans="1:3">
      <c r="A50" s="1129"/>
      <c r="B50" s="1129"/>
      <c r="C50" s="1129"/>
    </row>
    <row r="51" spans="1:3">
      <c r="A51" s="1186"/>
      <c r="B51" s="1187"/>
      <c r="C51" s="1188"/>
    </row>
    <row r="52" spans="1:3">
      <c r="A52" s="1185"/>
      <c r="B52" s="1129"/>
      <c r="C52" s="1129"/>
    </row>
    <row r="53" spans="1:3">
      <c r="A53" s="1129"/>
      <c r="B53" s="1185"/>
      <c r="C53" s="1129"/>
    </row>
    <row r="54" spans="1:3">
      <c r="A54" s="1129"/>
      <c r="B54" s="1129"/>
      <c r="C54" s="1129"/>
    </row>
    <row r="55" spans="1:3">
      <c r="A55" s="1129"/>
      <c r="B55" s="1129"/>
      <c r="C55" s="1129"/>
    </row>
    <row r="56" spans="1:3">
      <c r="A56" s="1129"/>
      <c r="B56" s="1129"/>
      <c r="C56" s="1129"/>
    </row>
    <row r="57" spans="1:3">
      <c r="A57" s="1129"/>
      <c r="B57" s="1129"/>
      <c r="C57" s="1129"/>
    </row>
    <row r="58" spans="1:3">
      <c r="A58" s="1129"/>
      <c r="B58" s="1129"/>
      <c r="C58" s="1129"/>
    </row>
    <row r="59" spans="1:3">
      <c r="A59" s="1129"/>
      <c r="B59" s="1129"/>
      <c r="C59" s="1129"/>
    </row>
    <row r="60" spans="1:3">
      <c r="A60" s="1129"/>
      <c r="B60" s="1129"/>
      <c r="C60" s="1129"/>
    </row>
    <row r="61" spans="1:3">
      <c r="A61" s="1129"/>
      <c r="B61" s="1185"/>
      <c r="C61" s="1129"/>
    </row>
    <row r="62" spans="1:3">
      <c r="A62" s="1129"/>
      <c r="B62" s="1129"/>
      <c r="C62" s="1129"/>
    </row>
    <row r="63" spans="1:3">
      <c r="A63" s="1129"/>
      <c r="B63" s="1156"/>
      <c r="C63" s="1129"/>
    </row>
    <row r="64" spans="1:3">
      <c r="A64" s="1129"/>
      <c r="B64" s="1156"/>
      <c r="C64" s="1129"/>
    </row>
    <row r="65" spans="1:3">
      <c r="A65" s="1129"/>
      <c r="B65" s="1156"/>
      <c r="C65" s="1129"/>
    </row>
    <row r="66" spans="1:3">
      <c r="A66" s="1129"/>
      <c r="B66" s="1156"/>
      <c r="C66" s="1129"/>
    </row>
    <row r="67" spans="1:3">
      <c r="A67" s="1182"/>
      <c r="B67" s="1182"/>
      <c r="C67" s="1186"/>
    </row>
    <row r="68" spans="1:3">
      <c r="A68" s="1156"/>
      <c r="B68" s="1139"/>
      <c r="C68" s="1139"/>
    </row>
    <row r="69" spans="1:3">
      <c r="A69" s="1189"/>
    </row>
  </sheetData>
  <mergeCells count="7">
    <mergeCell ref="A34:C34"/>
    <mergeCell ref="A1:BB1"/>
    <mergeCell ref="A2:BB2"/>
    <mergeCell ref="A3:BB3"/>
    <mergeCell ref="A4:C4"/>
    <mergeCell ref="A5:C5"/>
    <mergeCell ref="A33:C33"/>
  </mergeCells>
  <dataValidations count="1">
    <dataValidation type="textLength" allowBlank="1" showInputMessage="1" showErrorMessage="1" sqref="G7:G12 JC7:JC12 SY7:SY12 ACU7:ACU12 AMQ7:AMQ12 AWM7:AWM12 BGI7:BGI12 BQE7:BQE12 CAA7:CAA12 CJW7:CJW12 CTS7:CTS12 DDO7:DDO12 DNK7:DNK12 DXG7:DXG12 EHC7:EHC12 EQY7:EQY12 FAU7:FAU12 FKQ7:FKQ12 FUM7:FUM12 GEI7:GEI12 GOE7:GOE12 GYA7:GYA12 HHW7:HHW12 HRS7:HRS12 IBO7:IBO12 ILK7:ILK12 IVG7:IVG12 JFC7:JFC12 JOY7:JOY12 JYU7:JYU12 KIQ7:KIQ12 KSM7:KSM12 LCI7:LCI12 LME7:LME12 LWA7:LWA12 MFW7:MFW12 MPS7:MPS12 MZO7:MZO12 NJK7:NJK12 NTG7:NTG12 ODC7:ODC12 OMY7:OMY12 OWU7:OWU12 PGQ7:PGQ12 PQM7:PQM12 QAI7:QAI12 QKE7:QKE12 QUA7:QUA12 RDW7:RDW12 RNS7:RNS12 RXO7:RXO12 SHK7:SHK12 SRG7:SRG12 TBC7:TBC12 TKY7:TKY12 TUU7:TUU12 UEQ7:UEQ12 UOM7:UOM12 UYI7:UYI12 VIE7:VIE12 VSA7:VSA12 WBW7:WBW12 WLS7:WLS12 WVO7:WVO12 G65543:G65548 JC65543:JC65548 SY65543:SY65548 ACU65543:ACU65548 AMQ65543:AMQ65548 AWM65543:AWM65548 BGI65543:BGI65548 BQE65543:BQE65548 CAA65543:CAA65548 CJW65543:CJW65548 CTS65543:CTS65548 DDO65543:DDO65548 DNK65543:DNK65548 DXG65543:DXG65548 EHC65543:EHC65548 EQY65543:EQY65548 FAU65543:FAU65548 FKQ65543:FKQ65548 FUM65543:FUM65548 GEI65543:GEI65548 GOE65543:GOE65548 GYA65543:GYA65548 HHW65543:HHW65548 HRS65543:HRS65548 IBO65543:IBO65548 ILK65543:ILK65548 IVG65543:IVG65548 JFC65543:JFC65548 JOY65543:JOY65548 JYU65543:JYU65548 KIQ65543:KIQ65548 KSM65543:KSM65548 LCI65543:LCI65548 LME65543:LME65548 LWA65543:LWA65548 MFW65543:MFW65548 MPS65543:MPS65548 MZO65543:MZO65548 NJK65543:NJK65548 NTG65543:NTG65548 ODC65543:ODC65548 OMY65543:OMY65548 OWU65543:OWU65548 PGQ65543:PGQ65548 PQM65543:PQM65548 QAI65543:QAI65548 QKE65543:QKE65548 QUA65543:QUA65548 RDW65543:RDW65548 RNS65543:RNS65548 RXO65543:RXO65548 SHK65543:SHK65548 SRG65543:SRG65548 TBC65543:TBC65548 TKY65543:TKY65548 TUU65543:TUU65548 UEQ65543:UEQ65548 UOM65543:UOM65548 UYI65543:UYI65548 VIE65543:VIE65548 VSA65543:VSA65548 WBW65543:WBW65548 WLS65543:WLS65548 WVO65543:WVO65548 G131079:G131084 JC131079:JC131084 SY131079:SY131084 ACU131079:ACU131084 AMQ131079:AMQ131084 AWM131079:AWM131084 BGI131079:BGI131084 BQE131079:BQE131084 CAA131079:CAA131084 CJW131079:CJW131084 CTS131079:CTS131084 DDO131079:DDO131084 DNK131079:DNK131084 DXG131079:DXG131084 EHC131079:EHC131084 EQY131079:EQY131084 FAU131079:FAU131084 FKQ131079:FKQ131084 FUM131079:FUM131084 GEI131079:GEI131084 GOE131079:GOE131084 GYA131079:GYA131084 HHW131079:HHW131084 HRS131079:HRS131084 IBO131079:IBO131084 ILK131079:ILK131084 IVG131079:IVG131084 JFC131079:JFC131084 JOY131079:JOY131084 JYU131079:JYU131084 KIQ131079:KIQ131084 KSM131079:KSM131084 LCI131079:LCI131084 LME131079:LME131084 LWA131079:LWA131084 MFW131079:MFW131084 MPS131079:MPS131084 MZO131079:MZO131084 NJK131079:NJK131084 NTG131079:NTG131084 ODC131079:ODC131084 OMY131079:OMY131084 OWU131079:OWU131084 PGQ131079:PGQ131084 PQM131079:PQM131084 QAI131079:QAI131084 QKE131079:QKE131084 QUA131079:QUA131084 RDW131079:RDW131084 RNS131079:RNS131084 RXO131079:RXO131084 SHK131079:SHK131084 SRG131079:SRG131084 TBC131079:TBC131084 TKY131079:TKY131084 TUU131079:TUU131084 UEQ131079:UEQ131084 UOM131079:UOM131084 UYI131079:UYI131084 VIE131079:VIE131084 VSA131079:VSA131084 WBW131079:WBW131084 WLS131079:WLS131084 WVO131079:WVO131084 G196615:G196620 JC196615:JC196620 SY196615:SY196620 ACU196615:ACU196620 AMQ196615:AMQ196620 AWM196615:AWM196620 BGI196615:BGI196620 BQE196615:BQE196620 CAA196615:CAA196620 CJW196615:CJW196620 CTS196615:CTS196620 DDO196615:DDO196620 DNK196615:DNK196620 DXG196615:DXG196620 EHC196615:EHC196620 EQY196615:EQY196620 FAU196615:FAU196620 FKQ196615:FKQ196620 FUM196615:FUM196620 GEI196615:GEI196620 GOE196615:GOE196620 GYA196615:GYA196620 HHW196615:HHW196620 HRS196615:HRS196620 IBO196615:IBO196620 ILK196615:ILK196620 IVG196615:IVG196620 JFC196615:JFC196620 JOY196615:JOY196620 JYU196615:JYU196620 KIQ196615:KIQ196620 KSM196615:KSM196620 LCI196615:LCI196620 LME196615:LME196620 LWA196615:LWA196620 MFW196615:MFW196620 MPS196615:MPS196620 MZO196615:MZO196620 NJK196615:NJK196620 NTG196615:NTG196620 ODC196615:ODC196620 OMY196615:OMY196620 OWU196615:OWU196620 PGQ196615:PGQ196620 PQM196615:PQM196620 QAI196615:QAI196620 QKE196615:QKE196620 QUA196615:QUA196620 RDW196615:RDW196620 RNS196615:RNS196620 RXO196615:RXO196620 SHK196615:SHK196620 SRG196615:SRG196620 TBC196615:TBC196620 TKY196615:TKY196620 TUU196615:TUU196620 UEQ196615:UEQ196620 UOM196615:UOM196620 UYI196615:UYI196620 VIE196615:VIE196620 VSA196615:VSA196620 WBW196615:WBW196620 WLS196615:WLS196620 WVO196615:WVO196620 G262151:G262156 JC262151:JC262156 SY262151:SY262156 ACU262151:ACU262156 AMQ262151:AMQ262156 AWM262151:AWM262156 BGI262151:BGI262156 BQE262151:BQE262156 CAA262151:CAA262156 CJW262151:CJW262156 CTS262151:CTS262156 DDO262151:DDO262156 DNK262151:DNK262156 DXG262151:DXG262156 EHC262151:EHC262156 EQY262151:EQY262156 FAU262151:FAU262156 FKQ262151:FKQ262156 FUM262151:FUM262156 GEI262151:GEI262156 GOE262151:GOE262156 GYA262151:GYA262156 HHW262151:HHW262156 HRS262151:HRS262156 IBO262151:IBO262156 ILK262151:ILK262156 IVG262151:IVG262156 JFC262151:JFC262156 JOY262151:JOY262156 JYU262151:JYU262156 KIQ262151:KIQ262156 KSM262151:KSM262156 LCI262151:LCI262156 LME262151:LME262156 LWA262151:LWA262156 MFW262151:MFW262156 MPS262151:MPS262156 MZO262151:MZO262156 NJK262151:NJK262156 NTG262151:NTG262156 ODC262151:ODC262156 OMY262151:OMY262156 OWU262151:OWU262156 PGQ262151:PGQ262156 PQM262151:PQM262156 QAI262151:QAI262156 QKE262151:QKE262156 QUA262151:QUA262156 RDW262151:RDW262156 RNS262151:RNS262156 RXO262151:RXO262156 SHK262151:SHK262156 SRG262151:SRG262156 TBC262151:TBC262156 TKY262151:TKY262156 TUU262151:TUU262156 UEQ262151:UEQ262156 UOM262151:UOM262156 UYI262151:UYI262156 VIE262151:VIE262156 VSA262151:VSA262156 WBW262151:WBW262156 WLS262151:WLS262156 WVO262151:WVO262156 G327687:G327692 JC327687:JC327692 SY327687:SY327692 ACU327687:ACU327692 AMQ327687:AMQ327692 AWM327687:AWM327692 BGI327687:BGI327692 BQE327687:BQE327692 CAA327687:CAA327692 CJW327687:CJW327692 CTS327687:CTS327692 DDO327687:DDO327692 DNK327687:DNK327692 DXG327687:DXG327692 EHC327687:EHC327692 EQY327687:EQY327692 FAU327687:FAU327692 FKQ327687:FKQ327692 FUM327687:FUM327692 GEI327687:GEI327692 GOE327687:GOE327692 GYA327687:GYA327692 HHW327687:HHW327692 HRS327687:HRS327692 IBO327687:IBO327692 ILK327687:ILK327692 IVG327687:IVG327692 JFC327687:JFC327692 JOY327687:JOY327692 JYU327687:JYU327692 KIQ327687:KIQ327692 KSM327687:KSM327692 LCI327687:LCI327692 LME327687:LME327692 LWA327687:LWA327692 MFW327687:MFW327692 MPS327687:MPS327692 MZO327687:MZO327692 NJK327687:NJK327692 NTG327687:NTG327692 ODC327687:ODC327692 OMY327687:OMY327692 OWU327687:OWU327692 PGQ327687:PGQ327692 PQM327687:PQM327692 QAI327687:QAI327692 QKE327687:QKE327692 QUA327687:QUA327692 RDW327687:RDW327692 RNS327687:RNS327692 RXO327687:RXO327692 SHK327687:SHK327692 SRG327687:SRG327692 TBC327687:TBC327692 TKY327687:TKY327692 TUU327687:TUU327692 UEQ327687:UEQ327692 UOM327687:UOM327692 UYI327687:UYI327692 VIE327687:VIE327692 VSA327687:VSA327692 WBW327687:WBW327692 WLS327687:WLS327692 WVO327687:WVO327692 G393223:G393228 JC393223:JC393228 SY393223:SY393228 ACU393223:ACU393228 AMQ393223:AMQ393228 AWM393223:AWM393228 BGI393223:BGI393228 BQE393223:BQE393228 CAA393223:CAA393228 CJW393223:CJW393228 CTS393223:CTS393228 DDO393223:DDO393228 DNK393223:DNK393228 DXG393223:DXG393228 EHC393223:EHC393228 EQY393223:EQY393228 FAU393223:FAU393228 FKQ393223:FKQ393228 FUM393223:FUM393228 GEI393223:GEI393228 GOE393223:GOE393228 GYA393223:GYA393228 HHW393223:HHW393228 HRS393223:HRS393228 IBO393223:IBO393228 ILK393223:ILK393228 IVG393223:IVG393228 JFC393223:JFC393228 JOY393223:JOY393228 JYU393223:JYU393228 KIQ393223:KIQ393228 KSM393223:KSM393228 LCI393223:LCI393228 LME393223:LME393228 LWA393223:LWA393228 MFW393223:MFW393228 MPS393223:MPS393228 MZO393223:MZO393228 NJK393223:NJK393228 NTG393223:NTG393228 ODC393223:ODC393228 OMY393223:OMY393228 OWU393223:OWU393228 PGQ393223:PGQ393228 PQM393223:PQM393228 QAI393223:QAI393228 QKE393223:QKE393228 QUA393223:QUA393228 RDW393223:RDW393228 RNS393223:RNS393228 RXO393223:RXO393228 SHK393223:SHK393228 SRG393223:SRG393228 TBC393223:TBC393228 TKY393223:TKY393228 TUU393223:TUU393228 UEQ393223:UEQ393228 UOM393223:UOM393228 UYI393223:UYI393228 VIE393223:VIE393228 VSA393223:VSA393228 WBW393223:WBW393228 WLS393223:WLS393228 WVO393223:WVO393228 G458759:G458764 JC458759:JC458764 SY458759:SY458764 ACU458759:ACU458764 AMQ458759:AMQ458764 AWM458759:AWM458764 BGI458759:BGI458764 BQE458759:BQE458764 CAA458759:CAA458764 CJW458759:CJW458764 CTS458759:CTS458764 DDO458759:DDO458764 DNK458759:DNK458764 DXG458759:DXG458764 EHC458759:EHC458764 EQY458759:EQY458764 FAU458759:FAU458764 FKQ458759:FKQ458764 FUM458759:FUM458764 GEI458759:GEI458764 GOE458759:GOE458764 GYA458759:GYA458764 HHW458759:HHW458764 HRS458759:HRS458764 IBO458759:IBO458764 ILK458759:ILK458764 IVG458759:IVG458764 JFC458759:JFC458764 JOY458759:JOY458764 JYU458759:JYU458764 KIQ458759:KIQ458764 KSM458759:KSM458764 LCI458759:LCI458764 LME458759:LME458764 LWA458759:LWA458764 MFW458759:MFW458764 MPS458759:MPS458764 MZO458759:MZO458764 NJK458759:NJK458764 NTG458759:NTG458764 ODC458759:ODC458764 OMY458759:OMY458764 OWU458759:OWU458764 PGQ458759:PGQ458764 PQM458759:PQM458764 QAI458759:QAI458764 QKE458759:QKE458764 QUA458759:QUA458764 RDW458759:RDW458764 RNS458759:RNS458764 RXO458759:RXO458764 SHK458759:SHK458764 SRG458759:SRG458764 TBC458759:TBC458764 TKY458759:TKY458764 TUU458759:TUU458764 UEQ458759:UEQ458764 UOM458759:UOM458764 UYI458759:UYI458764 VIE458759:VIE458764 VSA458759:VSA458764 WBW458759:WBW458764 WLS458759:WLS458764 WVO458759:WVO458764 G524295:G524300 JC524295:JC524300 SY524295:SY524300 ACU524295:ACU524300 AMQ524295:AMQ524300 AWM524295:AWM524300 BGI524295:BGI524300 BQE524295:BQE524300 CAA524295:CAA524300 CJW524295:CJW524300 CTS524295:CTS524300 DDO524295:DDO524300 DNK524295:DNK524300 DXG524295:DXG524300 EHC524295:EHC524300 EQY524295:EQY524300 FAU524295:FAU524300 FKQ524295:FKQ524300 FUM524295:FUM524300 GEI524295:GEI524300 GOE524295:GOE524300 GYA524295:GYA524300 HHW524295:HHW524300 HRS524295:HRS524300 IBO524295:IBO524300 ILK524295:ILK524300 IVG524295:IVG524300 JFC524295:JFC524300 JOY524295:JOY524300 JYU524295:JYU524300 KIQ524295:KIQ524300 KSM524295:KSM524300 LCI524295:LCI524300 LME524295:LME524300 LWA524295:LWA524300 MFW524295:MFW524300 MPS524295:MPS524300 MZO524295:MZO524300 NJK524295:NJK524300 NTG524295:NTG524300 ODC524295:ODC524300 OMY524295:OMY524300 OWU524295:OWU524300 PGQ524295:PGQ524300 PQM524295:PQM524300 QAI524295:QAI524300 QKE524295:QKE524300 QUA524295:QUA524300 RDW524295:RDW524300 RNS524295:RNS524300 RXO524295:RXO524300 SHK524295:SHK524300 SRG524295:SRG524300 TBC524295:TBC524300 TKY524295:TKY524300 TUU524295:TUU524300 UEQ524295:UEQ524300 UOM524295:UOM524300 UYI524295:UYI524300 VIE524295:VIE524300 VSA524295:VSA524300 WBW524295:WBW524300 WLS524295:WLS524300 WVO524295:WVO524300 G589831:G589836 JC589831:JC589836 SY589831:SY589836 ACU589831:ACU589836 AMQ589831:AMQ589836 AWM589831:AWM589836 BGI589831:BGI589836 BQE589831:BQE589836 CAA589831:CAA589836 CJW589831:CJW589836 CTS589831:CTS589836 DDO589831:DDO589836 DNK589831:DNK589836 DXG589831:DXG589836 EHC589831:EHC589836 EQY589831:EQY589836 FAU589831:FAU589836 FKQ589831:FKQ589836 FUM589831:FUM589836 GEI589831:GEI589836 GOE589831:GOE589836 GYA589831:GYA589836 HHW589831:HHW589836 HRS589831:HRS589836 IBO589831:IBO589836 ILK589831:ILK589836 IVG589831:IVG589836 JFC589831:JFC589836 JOY589831:JOY589836 JYU589831:JYU589836 KIQ589831:KIQ589836 KSM589831:KSM589836 LCI589831:LCI589836 LME589831:LME589836 LWA589831:LWA589836 MFW589831:MFW589836 MPS589831:MPS589836 MZO589831:MZO589836 NJK589831:NJK589836 NTG589831:NTG589836 ODC589831:ODC589836 OMY589831:OMY589836 OWU589831:OWU589836 PGQ589831:PGQ589836 PQM589831:PQM589836 QAI589831:QAI589836 QKE589831:QKE589836 QUA589831:QUA589836 RDW589831:RDW589836 RNS589831:RNS589836 RXO589831:RXO589836 SHK589831:SHK589836 SRG589831:SRG589836 TBC589831:TBC589836 TKY589831:TKY589836 TUU589831:TUU589836 UEQ589831:UEQ589836 UOM589831:UOM589836 UYI589831:UYI589836 VIE589831:VIE589836 VSA589831:VSA589836 WBW589831:WBW589836 WLS589831:WLS589836 WVO589831:WVO589836 G655367:G655372 JC655367:JC655372 SY655367:SY655372 ACU655367:ACU655372 AMQ655367:AMQ655372 AWM655367:AWM655372 BGI655367:BGI655372 BQE655367:BQE655372 CAA655367:CAA655372 CJW655367:CJW655372 CTS655367:CTS655372 DDO655367:DDO655372 DNK655367:DNK655372 DXG655367:DXG655372 EHC655367:EHC655372 EQY655367:EQY655372 FAU655367:FAU655372 FKQ655367:FKQ655372 FUM655367:FUM655372 GEI655367:GEI655372 GOE655367:GOE655372 GYA655367:GYA655372 HHW655367:HHW655372 HRS655367:HRS655372 IBO655367:IBO655372 ILK655367:ILK655372 IVG655367:IVG655372 JFC655367:JFC655372 JOY655367:JOY655372 JYU655367:JYU655372 KIQ655367:KIQ655372 KSM655367:KSM655372 LCI655367:LCI655372 LME655367:LME655372 LWA655367:LWA655372 MFW655367:MFW655372 MPS655367:MPS655372 MZO655367:MZO655372 NJK655367:NJK655372 NTG655367:NTG655372 ODC655367:ODC655372 OMY655367:OMY655372 OWU655367:OWU655372 PGQ655367:PGQ655372 PQM655367:PQM655372 QAI655367:QAI655372 QKE655367:QKE655372 QUA655367:QUA655372 RDW655367:RDW655372 RNS655367:RNS655372 RXO655367:RXO655372 SHK655367:SHK655372 SRG655367:SRG655372 TBC655367:TBC655372 TKY655367:TKY655372 TUU655367:TUU655372 UEQ655367:UEQ655372 UOM655367:UOM655372 UYI655367:UYI655372 VIE655367:VIE655372 VSA655367:VSA655372 WBW655367:WBW655372 WLS655367:WLS655372 WVO655367:WVO655372 G720903:G720908 JC720903:JC720908 SY720903:SY720908 ACU720903:ACU720908 AMQ720903:AMQ720908 AWM720903:AWM720908 BGI720903:BGI720908 BQE720903:BQE720908 CAA720903:CAA720908 CJW720903:CJW720908 CTS720903:CTS720908 DDO720903:DDO720908 DNK720903:DNK720908 DXG720903:DXG720908 EHC720903:EHC720908 EQY720903:EQY720908 FAU720903:FAU720908 FKQ720903:FKQ720908 FUM720903:FUM720908 GEI720903:GEI720908 GOE720903:GOE720908 GYA720903:GYA720908 HHW720903:HHW720908 HRS720903:HRS720908 IBO720903:IBO720908 ILK720903:ILK720908 IVG720903:IVG720908 JFC720903:JFC720908 JOY720903:JOY720908 JYU720903:JYU720908 KIQ720903:KIQ720908 KSM720903:KSM720908 LCI720903:LCI720908 LME720903:LME720908 LWA720903:LWA720908 MFW720903:MFW720908 MPS720903:MPS720908 MZO720903:MZO720908 NJK720903:NJK720908 NTG720903:NTG720908 ODC720903:ODC720908 OMY720903:OMY720908 OWU720903:OWU720908 PGQ720903:PGQ720908 PQM720903:PQM720908 QAI720903:QAI720908 QKE720903:QKE720908 QUA720903:QUA720908 RDW720903:RDW720908 RNS720903:RNS720908 RXO720903:RXO720908 SHK720903:SHK720908 SRG720903:SRG720908 TBC720903:TBC720908 TKY720903:TKY720908 TUU720903:TUU720908 UEQ720903:UEQ720908 UOM720903:UOM720908 UYI720903:UYI720908 VIE720903:VIE720908 VSA720903:VSA720908 WBW720903:WBW720908 WLS720903:WLS720908 WVO720903:WVO720908 G786439:G786444 JC786439:JC786444 SY786439:SY786444 ACU786439:ACU786444 AMQ786439:AMQ786444 AWM786439:AWM786444 BGI786439:BGI786444 BQE786439:BQE786444 CAA786439:CAA786444 CJW786439:CJW786444 CTS786439:CTS786444 DDO786439:DDO786444 DNK786439:DNK786444 DXG786439:DXG786444 EHC786439:EHC786444 EQY786439:EQY786444 FAU786439:FAU786444 FKQ786439:FKQ786444 FUM786439:FUM786444 GEI786439:GEI786444 GOE786439:GOE786444 GYA786439:GYA786444 HHW786439:HHW786444 HRS786439:HRS786444 IBO786439:IBO786444 ILK786439:ILK786444 IVG786439:IVG786444 JFC786439:JFC786444 JOY786439:JOY786444 JYU786439:JYU786444 KIQ786439:KIQ786444 KSM786439:KSM786444 LCI786439:LCI786444 LME786439:LME786444 LWA786439:LWA786444 MFW786439:MFW786444 MPS786439:MPS786444 MZO786439:MZO786444 NJK786439:NJK786444 NTG786439:NTG786444 ODC786439:ODC786444 OMY786439:OMY786444 OWU786439:OWU786444 PGQ786439:PGQ786444 PQM786439:PQM786444 QAI786439:QAI786444 QKE786439:QKE786444 QUA786439:QUA786444 RDW786439:RDW786444 RNS786439:RNS786444 RXO786439:RXO786444 SHK786439:SHK786444 SRG786439:SRG786444 TBC786439:TBC786444 TKY786439:TKY786444 TUU786439:TUU786444 UEQ786439:UEQ786444 UOM786439:UOM786444 UYI786439:UYI786444 VIE786439:VIE786444 VSA786439:VSA786444 WBW786439:WBW786444 WLS786439:WLS786444 WVO786439:WVO786444 G851975:G851980 JC851975:JC851980 SY851975:SY851980 ACU851975:ACU851980 AMQ851975:AMQ851980 AWM851975:AWM851980 BGI851975:BGI851980 BQE851975:BQE851980 CAA851975:CAA851980 CJW851975:CJW851980 CTS851975:CTS851980 DDO851975:DDO851980 DNK851975:DNK851980 DXG851975:DXG851980 EHC851975:EHC851980 EQY851975:EQY851980 FAU851975:FAU851980 FKQ851975:FKQ851980 FUM851975:FUM851980 GEI851975:GEI851980 GOE851975:GOE851980 GYA851975:GYA851980 HHW851975:HHW851980 HRS851975:HRS851980 IBO851975:IBO851980 ILK851975:ILK851980 IVG851975:IVG851980 JFC851975:JFC851980 JOY851975:JOY851980 JYU851975:JYU851980 KIQ851975:KIQ851980 KSM851975:KSM851980 LCI851975:LCI851980 LME851975:LME851980 LWA851975:LWA851980 MFW851975:MFW851980 MPS851975:MPS851980 MZO851975:MZO851980 NJK851975:NJK851980 NTG851975:NTG851980 ODC851975:ODC851980 OMY851975:OMY851980 OWU851975:OWU851980 PGQ851975:PGQ851980 PQM851975:PQM851980 QAI851975:QAI851980 QKE851975:QKE851980 QUA851975:QUA851980 RDW851975:RDW851980 RNS851975:RNS851980 RXO851975:RXO851980 SHK851975:SHK851980 SRG851975:SRG851980 TBC851975:TBC851980 TKY851975:TKY851980 TUU851975:TUU851980 UEQ851975:UEQ851980 UOM851975:UOM851980 UYI851975:UYI851980 VIE851975:VIE851980 VSA851975:VSA851980 WBW851975:WBW851980 WLS851975:WLS851980 WVO851975:WVO851980 G917511:G917516 JC917511:JC917516 SY917511:SY917516 ACU917511:ACU917516 AMQ917511:AMQ917516 AWM917511:AWM917516 BGI917511:BGI917516 BQE917511:BQE917516 CAA917511:CAA917516 CJW917511:CJW917516 CTS917511:CTS917516 DDO917511:DDO917516 DNK917511:DNK917516 DXG917511:DXG917516 EHC917511:EHC917516 EQY917511:EQY917516 FAU917511:FAU917516 FKQ917511:FKQ917516 FUM917511:FUM917516 GEI917511:GEI917516 GOE917511:GOE917516 GYA917511:GYA917516 HHW917511:HHW917516 HRS917511:HRS917516 IBO917511:IBO917516 ILK917511:ILK917516 IVG917511:IVG917516 JFC917511:JFC917516 JOY917511:JOY917516 JYU917511:JYU917516 KIQ917511:KIQ917516 KSM917511:KSM917516 LCI917511:LCI917516 LME917511:LME917516 LWA917511:LWA917516 MFW917511:MFW917516 MPS917511:MPS917516 MZO917511:MZO917516 NJK917511:NJK917516 NTG917511:NTG917516 ODC917511:ODC917516 OMY917511:OMY917516 OWU917511:OWU917516 PGQ917511:PGQ917516 PQM917511:PQM917516 QAI917511:QAI917516 QKE917511:QKE917516 QUA917511:QUA917516 RDW917511:RDW917516 RNS917511:RNS917516 RXO917511:RXO917516 SHK917511:SHK917516 SRG917511:SRG917516 TBC917511:TBC917516 TKY917511:TKY917516 TUU917511:TUU917516 UEQ917511:UEQ917516 UOM917511:UOM917516 UYI917511:UYI917516 VIE917511:VIE917516 VSA917511:VSA917516 WBW917511:WBW917516 WLS917511:WLS917516 WVO917511:WVO917516 G983047:G983052 JC983047:JC983052 SY983047:SY983052 ACU983047:ACU983052 AMQ983047:AMQ983052 AWM983047:AWM983052 BGI983047:BGI983052 BQE983047:BQE983052 CAA983047:CAA983052 CJW983047:CJW983052 CTS983047:CTS983052 DDO983047:DDO983052 DNK983047:DNK983052 DXG983047:DXG983052 EHC983047:EHC983052 EQY983047:EQY983052 FAU983047:FAU983052 FKQ983047:FKQ983052 FUM983047:FUM983052 GEI983047:GEI983052 GOE983047:GOE983052 GYA983047:GYA983052 HHW983047:HHW983052 HRS983047:HRS983052 IBO983047:IBO983052 ILK983047:ILK983052 IVG983047:IVG983052 JFC983047:JFC983052 JOY983047:JOY983052 JYU983047:JYU983052 KIQ983047:KIQ983052 KSM983047:KSM983052 LCI983047:LCI983052 LME983047:LME983052 LWA983047:LWA983052 MFW983047:MFW983052 MPS983047:MPS983052 MZO983047:MZO983052 NJK983047:NJK983052 NTG983047:NTG983052 ODC983047:ODC983052 OMY983047:OMY983052 OWU983047:OWU983052 PGQ983047:PGQ983052 PQM983047:PQM983052 QAI983047:QAI983052 QKE983047:QKE983052 QUA983047:QUA983052 RDW983047:RDW983052 RNS983047:RNS983052 RXO983047:RXO983052 SHK983047:SHK983052 SRG983047:SRG983052 TBC983047:TBC983052 TKY983047:TKY983052 TUU983047:TUU983052 UEQ983047:UEQ983052 UOM983047:UOM983052 UYI983047:UYI983052 VIE983047:VIE983052 VSA983047:VSA983052 WBW983047:WBW983052 WLS983047:WLS983052 WVO983047:WVO983052">
      <formula1>11111</formula1>
      <formula2>99999</formula2>
    </dataValidation>
  </dataValidations>
  <pageMargins left="0.7" right="0.7" top="0.75" bottom="0.75" header="0.3" footer="0.3"/>
  <pageSetup scale="6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K37"/>
  <sheetViews>
    <sheetView view="pageBreakPreview" zoomScaleSheetLayoutView="100" workbookViewId="0">
      <selection activeCell="G24" sqref="G24"/>
    </sheetView>
  </sheetViews>
  <sheetFormatPr defaultRowHeight="12"/>
  <cols>
    <col min="1" max="1" width="12.7109375" style="1193" bestFit="1" customWidth="1"/>
    <col min="2" max="256" width="9.140625" style="1190"/>
    <col min="257" max="257" width="12.7109375" style="1190" bestFit="1" customWidth="1"/>
    <col min="258" max="512" width="9.140625" style="1190"/>
    <col min="513" max="513" width="12.7109375" style="1190" bestFit="1" customWidth="1"/>
    <col min="514" max="768" width="9.140625" style="1190"/>
    <col min="769" max="769" width="12.7109375" style="1190" bestFit="1" customWidth="1"/>
    <col min="770" max="1024" width="9.140625" style="1190"/>
    <col min="1025" max="1025" width="12.7109375" style="1190" bestFit="1" customWidth="1"/>
    <col min="1026" max="1280" width="9.140625" style="1190"/>
    <col min="1281" max="1281" width="12.7109375" style="1190" bestFit="1" customWidth="1"/>
    <col min="1282" max="1536" width="9.140625" style="1190"/>
    <col min="1537" max="1537" width="12.7109375" style="1190" bestFit="1" customWidth="1"/>
    <col min="1538" max="1792" width="9.140625" style="1190"/>
    <col min="1793" max="1793" width="12.7109375" style="1190" bestFit="1" customWidth="1"/>
    <col min="1794" max="2048" width="9.140625" style="1190"/>
    <col min="2049" max="2049" width="12.7109375" style="1190" bestFit="1" customWidth="1"/>
    <col min="2050" max="2304" width="9.140625" style="1190"/>
    <col min="2305" max="2305" width="12.7109375" style="1190" bestFit="1" customWidth="1"/>
    <col min="2306" max="2560" width="9.140625" style="1190"/>
    <col min="2561" max="2561" width="12.7109375" style="1190" bestFit="1" customWidth="1"/>
    <col min="2562" max="2816" width="9.140625" style="1190"/>
    <col min="2817" max="2817" width="12.7109375" style="1190" bestFit="1" customWidth="1"/>
    <col min="2818" max="3072" width="9.140625" style="1190"/>
    <col min="3073" max="3073" width="12.7109375" style="1190" bestFit="1" customWidth="1"/>
    <col min="3074" max="3328" width="9.140625" style="1190"/>
    <col min="3329" max="3329" width="12.7109375" style="1190" bestFit="1" customWidth="1"/>
    <col min="3330" max="3584" width="9.140625" style="1190"/>
    <col min="3585" max="3585" width="12.7109375" style="1190" bestFit="1" customWidth="1"/>
    <col min="3586" max="3840" width="9.140625" style="1190"/>
    <col min="3841" max="3841" width="12.7109375" style="1190" bestFit="1" customWidth="1"/>
    <col min="3842" max="4096" width="9.140625" style="1190"/>
    <col min="4097" max="4097" width="12.7109375" style="1190" bestFit="1" customWidth="1"/>
    <col min="4098" max="4352" width="9.140625" style="1190"/>
    <col min="4353" max="4353" width="12.7109375" style="1190" bestFit="1" customWidth="1"/>
    <col min="4354" max="4608" width="9.140625" style="1190"/>
    <col min="4609" max="4609" width="12.7109375" style="1190" bestFit="1" customWidth="1"/>
    <col min="4610" max="4864" width="9.140625" style="1190"/>
    <col min="4865" max="4865" width="12.7109375" style="1190" bestFit="1" customWidth="1"/>
    <col min="4866" max="5120" width="9.140625" style="1190"/>
    <col min="5121" max="5121" width="12.7109375" style="1190" bestFit="1" customWidth="1"/>
    <col min="5122" max="5376" width="9.140625" style="1190"/>
    <col min="5377" max="5377" width="12.7109375" style="1190" bestFit="1" customWidth="1"/>
    <col min="5378" max="5632" width="9.140625" style="1190"/>
    <col min="5633" max="5633" width="12.7109375" style="1190" bestFit="1" customWidth="1"/>
    <col min="5634" max="5888" width="9.140625" style="1190"/>
    <col min="5889" max="5889" width="12.7109375" style="1190" bestFit="1" customWidth="1"/>
    <col min="5890" max="6144" width="9.140625" style="1190"/>
    <col min="6145" max="6145" width="12.7109375" style="1190" bestFit="1" customWidth="1"/>
    <col min="6146" max="6400" width="9.140625" style="1190"/>
    <col min="6401" max="6401" width="12.7109375" style="1190" bestFit="1" customWidth="1"/>
    <col min="6402" max="6656" width="9.140625" style="1190"/>
    <col min="6657" max="6657" width="12.7109375" style="1190" bestFit="1" customWidth="1"/>
    <col min="6658" max="6912" width="9.140625" style="1190"/>
    <col min="6913" max="6913" width="12.7109375" style="1190" bestFit="1" customWidth="1"/>
    <col min="6914" max="7168" width="9.140625" style="1190"/>
    <col min="7169" max="7169" width="12.7109375" style="1190" bestFit="1" customWidth="1"/>
    <col min="7170" max="7424" width="9.140625" style="1190"/>
    <col min="7425" max="7425" width="12.7109375" style="1190" bestFit="1" customWidth="1"/>
    <col min="7426" max="7680" width="9.140625" style="1190"/>
    <col min="7681" max="7681" width="12.7109375" style="1190" bestFit="1" customWidth="1"/>
    <col min="7682" max="7936" width="9.140625" style="1190"/>
    <col min="7937" max="7937" width="12.7109375" style="1190" bestFit="1" customWidth="1"/>
    <col min="7938" max="8192" width="9.140625" style="1190"/>
    <col min="8193" max="8193" width="12.7109375" style="1190" bestFit="1" customWidth="1"/>
    <col min="8194" max="8448" width="9.140625" style="1190"/>
    <col min="8449" max="8449" width="12.7109375" style="1190" bestFit="1" customWidth="1"/>
    <col min="8450" max="8704" width="9.140625" style="1190"/>
    <col min="8705" max="8705" width="12.7109375" style="1190" bestFit="1" customWidth="1"/>
    <col min="8706" max="8960" width="9.140625" style="1190"/>
    <col min="8961" max="8961" width="12.7109375" style="1190" bestFit="1" customWidth="1"/>
    <col min="8962" max="9216" width="9.140625" style="1190"/>
    <col min="9217" max="9217" width="12.7109375" style="1190" bestFit="1" customWidth="1"/>
    <col min="9218" max="9472" width="9.140625" style="1190"/>
    <col min="9473" max="9473" width="12.7109375" style="1190" bestFit="1" customWidth="1"/>
    <col min="9474" max="9728" width="9.140625" style="1190"/>
    <col min="9729" max="9729" width="12.7109375" style="1190" bestFit="1" customWidth="1"/>
    <col min="9730" max="9984" width="9.140625" style="1190"/>
    <col min="9985" max="9985" width="12.7109375" style="1190" bestFit="1" customWidth="1"/>
    <col min="9986" max="10240" width="9.140625" style="1190"/>
    <col min="10241" max="10241" width="12.7109375" style="1190" bestFit="1" customWidth="1"/>
    <col min="10242" max="10496" width="9.140625" style="1190"/>
    <col min="10497" max="10497" width="12.7109375" style="1190" bestFit="1" customWidth="1"/>
    <col min="10498" max="10752" width="9.140625" style="1190"/>
    <col min="10753" max="10753" width="12.7109375" style="1190" bestFit="1" customWidth="1"/>
    <col min="10754" max="11008" width="9.140625" style="1190"/>
    <col min="11009" max="11009" width="12.7109375" style="1190" bestFit="1" customWidth="1"/>
    <col min="11010" max="11264" width="9.140625" style="1190"/>
    <col min="11265" max="11265" width="12.7109375" style="1190" bestFit="1" customWidth="1"/>
    <col min="11266" max="11520" width="9.140625" style="1190"/>
    <col min="11521" max="11521" width="12.7109375" style="1190" bestFit="1" customWidth="1"/>
    <col min="11522" max="11776" width="9.140625" style="1190"/>
    <col min="11777" max="11777" width="12.7109375" style="1190" bestFit="1" customWidth="1"/>
    <col min="11778" max="12032" width="9.140625" style="1190"/>
    <col min="12033" max="12033" width="12.7109375" style="1190" bestFit="1" customWidth="1"/>
    <col min="12034" max="12288" width="9.140625" style="1190"/>
    <col min="12289" max="12289" width="12.7109375" style="1190" bestFit="1" customWidth="1"/>
    <col min="12290" max="12544" width="9.140625" style="1190"/>
    <col min="12545" max="12545" width="12.7109375" style="1190" bestFit="1" customWidth="1"/>
    <col min="12546" max="12800" width="9.140625" style="1190"/>
    <col min="12801" max="12801" width="12.7109375" style="1190" bestFit="1" customWidth="1"/>
    <col min="12802" max="13056" width="9.140625" style="1190"/>
    <col min="13057" max="13057" width="12.7109375" style="1190" bestFit="1" customWidth="1"/>
    <col min="13058" max="13312" width="9.140625" style="1190"/>
    <col min="13313" max="13313" width="12.7109375" style="1190" bestFit="1" customWidth="1"/>
    <col min="13314" max="13568" width="9.140625" style="1190"/>
    <col min="13569" max="13569" width="12.7109375" style="1190" bestFit="1" customWidth="1"/>
    <col min="13570" max="13824" width="9.140625" style="1190"/>
    <col min="13825" max="13825" width="12.7109375" style="1190" bestFit="1" customWidth="1"/>
    <col min="13826" max="14080" width="9.140625" style="1190"/>
    <col min="14081" max="14081" width="12.7109375" style="1190" bestFit="1" customWidth="1"/>
    <col min="14082" max="14336" width="9.140625" style="1190"/>
    <col min="14337" max="14337" width="12.7109375" style="1190" bestFit="1" customWidth="1"/>
    <col min="14338" max="14592" width="9.140625" style="1190"/>
    <col min="14593" max="14593" width="12.7109375" style="1190" bestFit="1" customWidth="1"/>
    <col min="14594" max="14848" width="9.140625" style="1190"/>
    <col min="14849" max="14849" width="12.7109375" style="1190" bestFit="1" customWidth="1"/>
    <col min="14850" max="15104" width="9.140625" style="1190"/>
    <col min="15105" max="15105" width="12.7109375" style="1190" bestFit="1" customWidth="1"/>
    <col min="15106" max="15360" width="9.140625" style="1190"/>
    <col min="15361" max="15361" width="12.7109375" style="1190" bestFit="1" customWidth="1"/>
    <col min="15362" max="15616" width="9.140625" style="1190"/>
    <col min="15617" max="15617" width="12.7109375" style="1190" bestFit="1" customWidth="1"/>
    <col min="15618" max="15872" width="9.140625" style="1190"/>
    <col min="15873" max="15873" width="12.7109375" style="1190" bestFit="1" customWidth="1"/>
    <col min="15874" max="16128" width="9.140625" style="1190"/>
    <col min="16129" max="16129" width="12.7109375" style="1190" bestFit="1" customWidth="1"/>
    <col min="16130" max="16384" width="9.140625" style="1190"/>
  </cols>
  <sheetData>
    <row r="1" spans="1:11" ht="12.75">
      <c r="A1" s="1677" t="s">
        <v>1069</v>
      </c>
      <c r="B1" s="1677"/>
      <c r="C1" s="1677"/>
      <c r="D1" s="1677"/>
      <c r="E1" s="1677"/>
      <c r="F1" s="1677"/>
      <c r="G1" s="1677"/>
      <c r="H1" s="1677"/>
      <c r="I1" s="1677"/>
      <c r="J1" s="1677"/>
      <c r="K1" s="1677"/>
    </row>
    <row r="2" spans="1:11" ht="15.75">
      <c r="A2" s="1848" t="s">
        <v>111</v>
      </c>
      <c r="B2" s="1848"/>
      <c r="C2" s="1848"/>
      <c r="D2" s="1848"/>
      <c r="E2" s="1848"/>
      <c r="F2" s="1848"/>
      <c r="G2" s="1848"/>
      <c r="H2" s="1848"/>
      <c r="I2" s="1848"/>
      <c r="J2" s="1848"/>
      <c r="K2" s="1848"/>
    </row>
    <row r="3" spans="1:11" ht="12.75">
      <c r="A3" s="874"/>
      <c r="B3" s="1191"/>
      <c r="C3" s="1192"/>
      <c r="D3" s="1192"/>
      <c r="E3" s="1192"/>
      <c r="F3" s="1192"/>
    </row>
    <row r="4" spans="1:11" ht="12.75" thickBot="1">
      <c r="A4" s="1194"/>
      <c r="B4" s="1194"/>
      <c r="C4" s="1194"/>
      <c r="D4" s="1194"/>
      <c r="E4" s="1194"/>
      <c r="F4" s="1194"/>
      <c r="G4" s="1194"/>
      <c r="H4" s="1194"/>
      <c r="I4" s="1194"/>
      <c r="J4" s="1194"/>
      <c r="K4" s="1194" t="s">
        <v>1070</v>
      </c>
    </row>
    <row r="5" spans="1:11" ht="13.5" thickTop="1">
      <c r="A5" s="1849" t="s">
        <v>187</v>
      </c>
      <c r="B5" s="1851" t="s">
        <v>1071</v>
      </c>
      <c r="C5" s="1851"/>
      <c r="D5" s="1851"/>
      <c r="E5" s="1851"/>
      <c r="F5" s="1852"/>
      <c r="G5" s="1853" t="s">
        <v>1072</v>
      </c>
      <c r="H5" s="1854"/>
      <c r="I5" s="1854"/>
      <c r="J5" s="1854"/>
      <c r="K5" s="1855"/>
    </row>
    <row r="6" spans="1:11" ht="12.75">
      <c r="A6" s="1850"/>
      <c r="B6" s="1195" t="s">
        <v>850</v>
      </c>
      <c r="C6" s="1196" t="s">
        <v>851</v>
      </c>
      <c r="D6" s="1197" t="s">
        <v>5</v>
      </c>
      <c r="E6" s="1197" t="s">
        <v>6</v>
      </c>
      <c r="F6" s="1198" t="s">
        <v>121</v>
      </c>
      <c r="G6" s="1195" t="s">
        <v>850</v>
      </c>
      <c r="H6" s="1196" t="s">
        <v>851</v>
      </c>
      <c r="I6" s="1197" t="s">
        <v>5</v>
      </c>
      <c r="J6" s="1197" t="s">
        <v>6</v>
      </c>
      <c r="K6" s="1199" t="s">
        <v>121</v>
      </c>
    </row>
    <row r="7" spans="1:11" ht="12.75">
      <c r="A7" s="1200" t="s">
        <v>189</v>
      </c>
      <c r="B7" s="1201">
        <v>0.18</v>
      </c>
      <c r="C7" s="1202">
        <v>0.25</v>
      </c>
      <c r="D7" s="1203">
        <v>4.4000000000000003E-3</v>
      </c>
      <c r="E7" s="1204">
        <v>0.94777795275590537</v>
      </c>
      <c r="F7" s="1205">
        <v>0.43990000000000001</v>
      </c>
      <c r="G7" s="1206" t="s">
        <v>25</v>
      </c>
      <c r="H7" s="1207" t="s">
        <v>25</v>
      </c>
      <c r="I7" s="1207" t="s">
        <v>25</v>
      </c>
      <c r="J7" s="1208" t="s">
        <v>25</v>
      </c>
      <c r="K7" s="1209" t="s">
        <v>25</v>
      </c>
    </row>
    <row r="8" spans="1:11" ht="12.75">
      <c r="A8" s="1210" t="s">
        <v>190</v>
      </c>
      <c r="B8" s="1211">
        <v>0.14630000000000001</v>
      </c>
      <c r="C8" s="1212">
        <v>0.14000000000000001</v>
      </c>
      <c r="D8" s="1213">
        <v>6.5600000000000006E-2</v>
      </c>
      <c r="E8" s="1214">
        <v>2.2200000000000002</v>
      </c>
      <c r="F8" s="1215">
        <v>2.0503999999999998</v>
      </c>
      <c r="G8" s="1216">
        <v>1.1599999999999999</v>
      </c>
      <c r="H8" s="1213">
        <v>1</v>
      </c>
      <c r="I8" s="1217">
        <v>0.54</v>
      </c>
      <c r="J8" s="1217">
        <v>3.04</v>
      </c>
      <c r="K8" s="1209">
        <v>2.6856</v>
      </c>
    </row>
    <row r="9" spans="1:11" ht="12.75">
      <c r="A9" s="1210" t="s">
        <v>191</v>
      </c>
      <c r="B9" s="1211">
        <v>0.31</v>
      </c>
      <c r="C9" s="1212">
        <v>7.0000000000000007E-2</v>
      </c>
      <c r="D9" s="1213">
        <v>0.92669999999999997</v>
      </c>
      <c r="E9" s="1214">
        <v>1.1000000000000001</v>
      </c>
      <c r="F9" s="1215">
        <v>2.1162000000000001</v>
      </c>
      <c r="G9" s="1216">
        <v>0.93</v>
      </c>
      <c r="H9" s="1213">
        <v>0.79</v>
      </c>
      <c r="I9" s="1217">
        <v>0.93489999999999995</v>
      </c>
      <c r="J9" s="1217">
        <v>1.97</v>
      </c>
      <c r="K9" s="1209">
        <v>2.7359</v>
      </c>
    </row>
    <row r="10" spans="1:11" ht="12.75">
      <c r="A10" s="1210" t="s">
        <v>192</v>
      </c>
      <c r="B10" s="1211">
        <v>0.60496000000000005</v>
      </c>
      <c r="C10" s="1212">
        <v>0.03</v>
      </c>
      <c r="D10" s="1213">
        <v>0.52349999999999997</v>
      </c>
      <c r="E10" s="1214">
        <v>0.28999999999999998</v>
      </c>
      <c r="F10" s="1215">
        <v>3.0040184818481848</v>
      </c>
      <c r="G10" s="1212">
        <v>1.4799466666666667</v>
      </c>
      <c r="H10" s="1213">
        <v>0.5</v>
      </c>
      <c r="I10" s="1217">
        <v>0.87260000000000004</v>
      </c>
      <c r="J10" s="1217">
        <v>0.97</v>
      </c>
      <c r="K10" s="1209">
        <v>3.6509746666666669</v>
      </c>
    </row>
    <row r="11" spans="1:11" ht="12.75">
      <c r="A11" s="1210" t="s">
        <v>193</v>
      </c>
      <c r="B11" s="1211">
        <v>0.74</v>
      </c>
      <c r="C11" s="1212">
        <v>0.08</v>
      </c>
      <c r="D11" s="1213">
        <v>0.128</v>
      </c>
      <c r="E11" s="1214">
        <v>0.48370000000000002</v>
      </c>
      <c r="F11" s="1215">
        <v>2.3419982353698852</v>
      </c>
      <c r="G11" s="1216">
        <v>2.11</v>
      </c>
      <c r="H11" s="1213">
        <v>0.75</v>
      </c>
      <c r="I11" s="1217">
        <v>0.58030000000000004</v>
      </c>
      <c r="J11" s="1217">
        <v>0.95879999999999999</v>
      </c>
      <c r="K11" s="1209">
        <v>3.25</v>
      </c>
    </row>
    <row r="12" spans="1:11" ht="12.75">
      <c r="A12" s="1210" t="s">
        <v>194</v>
      </c>
      <c r="B12" s="1211">
        <v>1.52</v>
      </c>
      <c r="C12" s="1212">
        <v>0.47</v>
      </c>
      <c r="D12" s="1213">
        <v>0.15509999999999999</v>
      </c>
      <c r="E12" s="1214">
        <v>0.67949999999999999</v>
      </c>
      <c r="F12" s="1215">
        <v>1.7373000000000001</v>
      </c>
      <c r="G12" s="1216">
        <v>2.2599999999999998</v>
      </c>
      <c r="H12" s="1213">
        <v>1.06</v>
      </c>
      <c r="I12" s="1217">
        <v>0.36899999999999999</v>
      </c>
      <c r="J12" s="1217">
        <v>0.94340000000000002</v>
      </c>
      <c r="K12" s="1209">
        <v>2.6956000000000002</v>
      </c>
    </row>
    <row r="13" spans="1:11" ht="12.75">
      <c r="A13" s="1210" t="s">
        <v>195</v>
      </c>
      <c r="B13" s="1211">
        <v>1.9281166666666665</v>
      </c>
      <c r="C13" s="1212">
        <v>0.23400000000000001</v>
      </c>
      <c r="D13" s="1213">
        <v>0.7409</v>
      </c>
      <c r="E13" s="1214">
        <v>0.35</v>
      </c>
      <c r="F13" s="1215">
        <v>2.6432000000000002</v>
      </c>
      <c r="G13" s="1216" t="s">
        <v>25</v>
      </c>
      <c r="H13" s="1218" t="s">
        <v>25</v>
      </c>
      <c r="I13" s="1219" t="s">
        <v>25</v>
      </c>
      <c r="J13" s="1219" t="s">
        <v>25</v>
      </c>
      <c r="K13" s="1209" t="s">
        <v>25</v>
      </c>
    </row>
    <row r="14" spans="1:11" ht="12.75">
      <c r="A14" s="1210" t="s">
        <v>196</v>
      </c>
      <c r="B14" s="1211">
        <v>4.0199999999999996</v>
      </c>
      <c r="C14" s="1212">
        <v>0.08</v>
      </c>
      <c r="D14" s="1220">
        <v>1.1286</v>
      </c>
      <c r="E14" s="1221">
        <v>0.5323</v>
      </c>
      <c r="F14" s="1222">
        <v>0.74419999999999997</v>
      </c>
      <c r="G14" s="1223">
        <v>4.03</v>
      </c>
      <c r="H14" s="1218">
        <v>0.83</v>
      </c>
      <c r="I14" s="1224">
        <v>1.3758999999999999</v>
      </c>
      <c r="J14" s="1224">
        <v>1.3328</v>
      </c>
      <c r="K14" s="1209">
        <v>2.2334999999999998</v>
      </c>
    </row>
    <row r="15" spans="1:11" ht="12.75">
      <c r="A15" s="1210" t="s">
        <v>197</v>
      </c>
      <c r="B15" s="1211">
        <v>3.4946865983623683</v>
      </c>
      <c r="C15" s="1212">
        <v>0.06</v>
      </c>
      <c r="D15" s="1213">
        <v>0.68700000000000006</v>
      </c>
      <c r="E15" s="1214">
        <v>1.0973999999999999</v>
      </c>
      <c r="F15" s="1225">
        <v>0.92610000000000003</v>
      </c>
      <c r="G15" s="1226">
        <v>4.04</v>
      </c>
      <c r="H15" s="1227">
        <v>0.68</v>
      </c>
      <c r="I15" s="1228">
        <v>1.1623000000000001</v>
      </c>
      <c r="J15" s="1228">
        <v>1.2907999999999999</v>
      </c>
      <c r="K15" s="1209">
        <v>2.3067000000000002</v>
      </c>
    </row>
    <row r="16" spans="1:11" ht="12.75">
      <c r="A16" s="1210" t="s">
        <v>198</v>
      </c>
      <c r="B16" s="1211">
        <v>4.46</v>
      </c>
      <c r="C16" s="1212">
        <v>0.04</v>
      </c>
      <c r="D16" s="1220">
        <v>0.59040000000000004</v>
      </c>
      <c r="E16" s="1221">
        <v>1.3361000000000001</v>
      </c>
      <c r="F16" s="1222">
        <v>0.77629999999999999</v>
      </c>
      <c r="G16" s="1223">
        <v>4.12</v>
      </c>
      <c r="H16" s="1218">
        <v>0.64</v>
      </c>
      <c r="I16" s="1217">
        <v>0.98270000000000002</v>
      </c>
      <c r="J16" s="1217">
        <v>0.60160000000000002</v>
      </c>
      <c r="K16" s="1209">
        <v>2.8351000000000002</v>
      </c>
    </row>
    <row r="17" spans="1:11" ht="12.75">
      <c r="A17" s="1210" t="s">
        <v>199</v>
      </c>
      <c r="B17" s="1211">
        <v>2.67</v>
      </c>
      <c r="C17" s="1212">
        <v>0.13</v>
      </c>
      <c r="D17" s="1213">
        <v>0.37190000000000001</v>
      </c>
      <c r="E17" s="1214">
        <v>0.1182</v>
      </c>
      <c r="F17" s="1215"/>
      <c r="G17" s="1216" t="s">
        <v>25</v>
      </c>
      <c r="H17" s="1218" t="s">
        <v>25</v>
      </c>
      <c r="I17" s="1219" t="s">
        <v>25</v>
      </c>
      <c r="J17" s="1217">
        <v>0.67369999999999997</v>
      </c>
      <c r="K17" s="1209"/>
    </row>
    <row r="18" spans="1:11" ht="12.75">
      <c r="A18" s="1229" t="s">
        <v>200</v>
      </c>
      <c r="B18" s="1230">
        <v>1.19</v>
      </c>
      <c r="C18" s="1231">
        <v>0.02</v>
      </c>
      <c r="D18" s="1232">
        <v>0.1739</v>
      </c>
      <c r="E18" s="1232">
        <v>4.5600000000000002E-2</v>
      </c>
      <c r="F18" s="1233"/>
      <c r="G18" s="1234">
        <v>2.71</v>
      </c>
      <c r="H18" s="1235">
        <v>0.72</v>
      </c>
      <c r="I18" s="1232">
        <v>0.75790000000000002</v>
      </c>
      <c r="J18" s="1217">
        <v>0.7218</v>
      </c>
      <c r="K18" s="1209"/>
    </row>
    <row r="19" spans="1:11" ht="12.75" thickBot="1">
      <c r="A19" s="1236" t="s">
        <v>1073</v>
      </c>
      <c r="B19" s="1237">
        <v>1.74</v>
      </c>
      <c r="C19" s="1238">
        <v>0.13277667199723711</v>
      </c>
      <c r="D19" s="1239">
        <v>0.43</v>
      </c>
      <c r="E19" s="1239">
        <v>0.7860129132792667</v>
      </c>
      <c r="F19" s="1240"/>
      <c r="G19" s="1241">
        <v>2.69</v>
      </c>
      <c r="H19" s="1238">
        <v>0.76148128800003412</v>
      </c>
      <c r="I19" s="1239">
        <v>0.78</v>
      </c>
      <c r="J19" s="1239">
        <v>1.03</v>
      </c>
      <c r="K19" s="1242"/>
    </row>
    <row r="20" spans="1:11" ht="12.75" thickTop="1">
      <c r="K20" s="1243"/>
    </row>
    <row r="21" spans="1:11">
      <c r="K21" s="1243"/>
    </row>
    <row r="22" spans="1:11" ht="15.75">
      <c r="C22" s="1244"/>
      <c r="D22" s="1245"/>
      <c r="E22" s="1245"/>
      <c r="F22" s="1245"/>
    </row>
    <row r="23" spans="1:11" ht="15.75">
      <c r="C23" s="1246"/>
      <c r="D23" s="1247"/>
      <c r="E23" s="1247"/>
      <c r="F23" s="1247"/>
    </row>
    <row r="24" spans="1:11" ht="15.75">
      <c r="C24" s="1246"/>
      <c r="D24" s="1247"/>
      <c r="E24" s="1247"/>
      <c r="F24" s="1247"/>
    </row>
    <row r="25" spans="1:11" ht="15.75">
      <c r="C25" s="1246"/>
      <c r="D25" s="1247"/>
      <c r="E25" s="1247"/>
      <c r="F25" s="1247"/>
    </row>
    <row r="26" spans="1:11" ht="15.75">
      <c r="C26" s="1246"/>
      <c r="D26" s="1247"/>
      <c r="E26" s="1247"/>
      <c r="F26" s="1247"/>
    </row>
    <row r="27" spans="1:11" ht="15.75">
      <c r="C27" s="1246"/>
      <c r="D27" s="1247"/>
      <c r="E27" s="1247"/>
      <c r="F27" s="1247"/>
    </row>
    <row r="28" spans="1:11" ht="15.75">
      <c r="C28" s="1246"/>
      <c r="D28" s="1247"/>
      <c r="E28" s="1247"/>
      <c r="F28" s="1247"/>
    </row>
    <row r="29" spans="1:11" ht="15">
      <c r="C29" s="1246"/>
      <c r="D29" s="1248"/>
      <c r="E29" s="1248"/>
      <c r="F29" s="1248"/>
    </row>
    <row r="30" spans="1:11" ht="15.75">
      <c r="C30" s="1244"/>
      <c r="D30" s="1247"/>
      <c r="E30" s="1247"/>
      <c r="F30" s="1247"/>
    </row>
    <row r="31" spans="1:11" ht="15.75">
      <c r="C31" s="1246"/>
      <c r="D31" s="1249"/>
      <c r="E31" s="1249"/>
      <c r="F31" s="1249"/>
    </row>
    <row r="32" spans="1:11" ht="15.75">
      <c r="C32" s="1244"/>
      <c r="D32" s="1250"/>
      <c r="E32" s="1250"/>
      <c r="F32" s="1250"/>
    </row>
    <row r="33" spans="3:11" ht="15.75">
      <c r="C33" s="1246"/>
      <c r="D33" s="1249"/>
      <c r="E33" s="1249"/>
      <c r="F33" s="1249"/>
      <c r="H33"/>
      <c r="I33"/>
      <c r="J33"/>
      <c r="K33"/>
    </row>
    <row r="34" spans="3:11" ht="15.75">
      <c r="C34" s="1246"/>
      <c r="D34" s="1250"/>
      <c r="E34" s="1250"/>
      <c r="F34" s="1250"/>
      <c r="H34" s="1251"/>
      <c r="I34"/>
      <c r="J34"/>
      <c r="K34"/>
    </row>
    <row r="35" spans="3:11" ht="15.75">
      <c r="C35" s="1252"/>
      <c r="D35" s="1250"/>
      <c r="E35" s="1250"/>
      <c r="F35" s="1250"/>
    </row>
    <row r="36" spans="3:11">
      <c r="C36" s="1253"/>
      <c r="E36" s="1253"/>
    </row>
    <row r="37" spans="3:11">
      <c r="C37" s="1253"/>
      <c r="E37" s="1253"/>
    </row>
  </sheetData>
  <mergeCells count="5">
    <mergeCell ref="A1:K1"/>
    <mergeCell ref="A2:K2"/>
    <mergeCell ref="A5:A6"/>
    <mergeCell ref="B5:F5"/>
    <mergeCell ref="G5:K5"/>
  </mergeCells>
  <pageMargins left="0.7" right="0.7" top="0.75" bottom="0.75" header="0.3" footer="0.3"/>
  <pageSetup scale="8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3"/>
  <sheetViews>
    <sheetView view="pageBreakPreview" zoomScaleSheetLayoutView="100" workbookViewId="0">
      <selection activeCell="A2" sqref="A2:F2"/>
    </sheetView>
  </sheetViews>
  <sheetFormatPr defaultRowHeight="12.75"/>
  <cols>
    <col min="1" max="1" width="46.85546875" style="194" customWidth="1"/>
    <col min="2" max="6" width="11" style="194" customWidth="1"/>
    <col min="7" max="7" width="9.140625" style="194"/>
    <col min="8" max="8" width="9.5703125" style="194" bestFit="1" customWidth="1"/>
    <col min="9" max="256" width="9.140625" style="194"/>
    <col min="257" max="257" width="46.85546875" style="194" customWidth="1"/>
    <col min="258" max="262" width="11" style="194" customWidth="1"/>
    <col min="263" max="263" width="9.140625" style="194"/>
    <col min="264" max="264" width="9.5703125" style="194" bestFit="1" customWidth="1"/>
    <col min="265" max="512" width="9.140625" style="194"/>
    <col min="513" max="513" width="46.85546875" style="194" customWidth="1"/>
    <col min="514" max="518" width="11" style="194" customWidth="1"/>
    <col min="519" max="519" width="9.140625" style="194"/>
    <col min="520" max="520" width="9.5703125" style="194" bestFit="1" customWidth="1"/>
    <col min="521" max="768" width="9.140625" style="194"/>
    <col min="769" max="769" width="46.85546875" style="194" customWidth="1"/>
    <col min="770" max="774" width="11" style="194" customWidth="1"/>
    <col min="775" max="775" width="9.140625" style="194"/>
    <col min="776" max="776" width="9.5703125" style="194" bestFit="1" customWidth="1"/>
    <col min="777" max="1024" width="9.140625" style="194"/>
    <col min="1025" max="1025" width="46.85546875" style="194" customWidth="1"/>
    <col min="1026" max="1030" width="11" style="194" customWidth="1"/>
    <col min="1031" max="1031" width="9.140625" style="194"/>
    <col min="1032" max="1032" width="9.5703125" style="194" bestFit="1" customWidth="1"/>
    <col min="1033" max="1280" width="9.140625" style="194"/>
    <col min="1281" max="1281" width="46.85546875" style="194" customWidth="1"/>
    <col min="1282" max="1286" width="11" style="194" customWidth="1"/>
    <col min="1287" max="1287" width="9.140625" style="194"/>
    <col min="1288" max="1288" width="9.5703125" style="194" bestFit="1" customWidth="1"/>
    <col min="1289" max="1536" width="9.140625" style="194"/>
    <col min="1537" max="1537" width="46.85546875" style="194" customWidth="1"/>
    <col min="1538" max="1542" width="11" style="194" customWidth="1"/>
    <col min="1543" max="1543" width="9.140625" style="194"/>
    <col min="1544" max="1544" width="9.5703125" style="194" bestFit="1" customWidth="1"/>
    <col min="1545" max="1792" width="9.140625" style="194"/>
    <col min="1793" max="1793" width="46.85546875" style="194" customWidth="1"/>
    <col min="1794" max="1798" width="11" style="194" customWidth="1"/>
    <col min="1799" max="1799" width="9.140625" style="194"/>
    <col min="1800" max="1800" width="9.5703125" style="194" bestFit="1" customWidth="1"/>
    <col min="1801" max="2048" width="9.140625" style="194"/>
    <col min="2049" max="2049" width="46.85546875" style="194" customWidth="1"/>
    <col min="2050" max="2054" width="11" style="194" customWidth="1"/>
    <col min="2055" max="2055" width="9.140625" style="194"/>
    <col min="2056" max="2056" width="9.5703125" style="194" bestFit="1" customWidth="1"/>
    <col min="2057" max="2304" width="9.140625" style="194"/>
    <col min="2305" max="2305" width="46.85546875" style="194" customWidth="1"/>
    <col min="2306" max="2310" width="11" style="194" customWidth="1"/>
    <col min="2311" max="2311" width="9.140625" style="194"/>
    <col min="2312" max="2312" width="9.5703125" style="194" bestFit="1" customWidth="1"/>
    <col min="2313" max="2560" width="9.140625" style="194"/>
    <col min="2561" max="2561" width="46.85546875" style="194" customWidth="1"/>
    <col min="2562" max="2566" width="11" style="194" customWidth="1"/>
    <col min="2567" max="2567" width="9.140625" style="194"/>
    <col min="2568" max="2568" width="9.5703125" style="194" bestFit="1" customWidth="1"/>
    <col min="2569" max="2816" width="9.140625" style="194"/>
    <col min="2817" max="2817" width="46.85546875" style="194" customWidth="1"/>
    <col min="2818" max="2822" width="11" style="194" customWidth="1"/>
    <col min="2823" max="2823" width="9.140625" style="194"/>
    <col min="2824" max="2824" width="9.5703125" style="194" bestFit="1" customWidth="1"/>
    <col min="2825" max="3072" width="9.140625" style="194"/>
    <col min="3073" max="3073" width="46.85546875" style="194" customWidth="1"/>
    <col min="3074" max="3078" width="11" style="194" customWidth="1"/>
    <col min="3079" max="3079" width="9.140625" style="194"/>
    <col min="3080" max="3080" width="9.5703125" style="194" bestFit="1" customWidth="1"/>
    <col min="3081" max="3328" width="9.140625" style="194"/>
    <col min="3329" max="3329" width="46.85546875" style="194" customWidth="1"/>
    <col min="3330" max="3334" width="11" style="194" customWidth="1"/>
    <col min="3335" max="3335" width="9.140625" style="194"/>
    <col min="3336" max="3336" width="9.5703125" style="194" bestFit="1" customWidth="1"/>
    <col min="3337" max="3584" width="9.140625" style="194"/>
    <col min="3585" max="3585" width="46.85546875" style="194" customWidth="1"/>
    <col min="3586" max="3590" width="11" style="194" customWidth="1"/>
    <col min="3591" max="3591" width="9.140625" style="194"/>
    <col min="3592" max="3592" width="9.5703125" style="194" bestFit="1" customWidth="1"/>
    <col min="3593" max="3840" width="9.140625" style="194"/>
    <col min="3841" max="3841" width="46.85546875" style="194" customWidth="1"/>
    <col min="3842" max="3846" width="11" style="194" customWidth="1"/>
    <col min="3847" max="3847" width="9.140625" style="194"/>
    <col min="3848" max="3848" width="9.5703125" style="194" bestFit="1" customWidth="1"/>
    <col min="3849" max="4096" width="9.140625" style="194"/>
    <col min="4097" max="4097" width="46.85546875" style="194" customWidth="1"/>
    <col min="4098" max="4102" width="11" style="194" customWidth="1"/>
    <col min="4103" max="4103" width="9.140625" style="194"/>
    <col min="4104" max="4104" width="9.5703125" style="194" bestFit="1" customWidth="1"/>
    <col min="4105" max="4352" width="9.140625" style="194"/>
    <col min="4353" max="4353" width="46.85546875" style="194" customWidth="1"/>
    <col min="4354" max="4358" width="11" style="194" customWidth="1"/>
    <col min="4359" max="4359" width="9.140625" style="194"/>
    <col min="4360" max="4360" width="9.5703125" style="194" bestFit="1" customWidth="1"/>
    <col min="4361" max="4608" width="9.140625" style="194"/>
    <col min="4609" max="4609" width="46.85546875" style="194" customWidth="1"/>
    <col min="4610" max="4614" width="11" style="194" customWidth="1"/>
    <col min="4615" max="4615" width="9.140625" style="194"/>
    <col min="4616" max="4616" width="9.5703125" style="194" bestFit="1" customWidth="1"/>
    <col min="4617" max="4864" width="9.140625" style="194"/>
    <col min="4865" max="4865" width="46.85546875" style="194" customWidth="1"/>
    <col min="4866" max="4870" width="11" style="194" customWidth="1"/>
    <col min="4871" max="4871" width="9.140625" style="194"/>
    <col min="4872" max="4872" width="9.5703125" style="194" bestFit="1" customWidth="1"/>
    <col min="4873" max="5120" width="9.140625" style="194"/>
    <col min="5121" max="5121" width="46.85546875" style="194" customWidth="1"/>
    <col min="5122" max="5126" width="11" style="194" customWidth="1"/>
    <col min="5127" max="5127" width="9.140625" style="194"/>
    <col min="5128" max="5128" width="9.5703125" style="194" bestFit="1" customWidth="1"/>
    <col min="5129" max="5376" width="9.140625" style="194"/>
    <col min="5377" max="5377" width="46.85546875" style="194" customWidth="1"/>
    <col min="5378" max="5382" width="11" style="194" customWidth="1"/>
    <col min="5383" max="5383" width="9.140625" style="194"/>
    <col min="5384" max="5384" width="9.5703125" style="194" bestFit="1" customWidth="1"/>
    <col min="5385" max="5632" width="9.140625" style="194"/>
    <col min="5633" max="5633" width="46.85546875" style="194" customWidth="1"/>
    <col min="5634" max="5638" width="11" style="194" customWidth="1"/>
    <col min="5639" max="5639" width="9.140625" style="194"/>
    <col min="5640" max="5640" width="9.5703125" style="194" bestFit="1" customWidth="1"/>
    <col min="5641" max="5888" width="9.140625" style="194"/>
    <col min="5889" max="5889" width="46.85546875" style="194" customWidth="1"/>
    <col min="5890" max="5894" width="11" style="194" customWidth="1"/>
    <col min="5895" max="5895" width="9.140625" style="194"/>
    <col min="5896" max="5896" width="9.5703125" style="194" bestFit="1" customWidth="1"/>
    <col min="5897" max="6144" width="9.140625" style="194"/>
    <col min="6145" max="6145" width="46.85546875" style="194" customWidth="1"/>
    <col min="6146" max="6150" width="11" style="194" customWidth="1"/>
    <col min="6151" max="6151" width="9.140625" style="194"/>
    <col min="6152" max="6152" width="9.5703125" style="194" bestFit="1" customWidth="1"/>
    <col min="6153" max="6400" width="9.140625" style="194"/>
    <col min="6401" max="6401" width="46.85546875" style="194" customWidth="1"/>
    <col min="6402" max="6406" width="11" style="194" customWidth="1"/>
    <col min="6407" max="6407" width="9.140625" style="194"/>
    <col min="6408" max="6408" width="9.5703125" style="194" bestFit="1" customWidth="1"/>
    <col min="6409" max="6656" width="9.140625" style="194"/>
    <col min="6657" max="6657" width="46.85546875" style="194" customWidth="1"/>
    <col min="6658" max="6662" width="11" style="194" customWidth="1"/>
    <col min="6663" max="6663" width="9.140625" style="194"/>
    <col min="6664" max="6664" width="9.5703125" style="194" bestFit="1" customWidth="1"/>
    <col min="6665" max="6912" width="9.140625" style="194"/>
    <col min="6913" max="6913" width="46.85546875" style="194" customWidth="1"/>
    <col min="6914" max="6918" width="11" style="194" customWidth="1"/>
    <col min="6919" max="6919" width="9.140625" style="194"/>
    <col min="6920" max="6920" width="9.5703125" style="194" bestFit="1" customWidth="1"/>
    <col min="6921" max="7168" width="9.140625" style="194"/>
    <col min="7169" max="7169" width="46.85546875" style="194" customWidth="1"/>
    <col min="7170" max="7174" width="11" style="194" customWidth="1"/>
    <col min="7175" max="7175" width="9.140625" style="194"/>
    <col min="7176" max="7176" width="9.5703125" style="194" bestFit="1" customWidth="1"/>
    <col min="7177" max="7424" width="9.140625" style="194"/>
    <col min="7425" max="7425" width="46.85546875" style="194" customWidth="1"/>
    <col min="7426" max="7430" width="11" style="194" customWidth="1"/>
    <col min="7431" max="7431" width="9.140625" style="194"/>
    <col min="7432" max="7432" width="9.5703125" style="194" bestFit="1" customWidth="1"/>
    <col min="7433" max="7680" width="9.140625" style="194"/>
    <col min="7681" max="7681" width="46.85546875" style="194" customWidth="1"/>
    <col min="7682" max="7686" width="11" style="194" customWidth="1"/>
    <col min="7687" max="7687" width="9.140625" style="194"/>
    <col min="7688" max="7688" width="9.5703125" style="194" bestFit="1" customWidth="1"/>
    <col min="7689" max="7936" width="9.140625" style="194"/>
    <col min="7937" max="7937" width="46.85546875" style="194" customWidth="1"/>
    <col min="7938" max="7942" width="11" style="194" customWidth="1"/>
    <col min="7943" max="7943" width="9.140625" style="194"/>
    <col min="7944" max="7944" width="9.5703125" style="194" bestFit="1" customWidth="1"/>
    <col min="7945" max="8192" width="9.140625" style="194"/>
    <col min="8193" max="8193" width="46.85546875" style="194" customWidth="1"/>
    <col min="8194" max="8198" width="11" style="194" customWidth="1"/>
    <col min="8199" max="8199" width="9.140625" style="194"/>
    <col min="8200" max="8200" width="9.5703125" style="194" bestFit="1" customWidth="1"/>
    <col min="8201" max="8448" width="9.140625" style="194"/>
    <col min="8449" max="8449" width="46.85546875" style="194" customWidth="1"/>
    <col min="8450" max="8454" width="11" style="194" customWidth="1"/>
    <col min="8455" max="8455" width="9.140625" style="194"/>
    <col min="8456" max="8456" width="9.5703125" style="194" bestFit="1" customWidth="1"/>
    <col min="8457" max="8704" width="9.140625" style="194"/>
    <col min="8705" max="8705" width="46.85546875" style="194" customWidth="1"/>
    <col min="8706" max="8710" width="11" style="194" customWidth="1"/>
    <col min="8711" max="8711" width="9.140625" style="194"/>
    <col min="8712" max="8712" width="9.5703125" style="194" bestFit="1" customWidth="1"/>
    <col min="8713" max="8960" width="9.140625" style="194"/>
    <col min="8961" max="8961" width="46.85546875" style="194" customWidth="1"/>
    <col min="8962" max="8966" width="11" style="194" customWidth="1"/>
    <col min="8967" max="8967" width="9.140625" style="194"/>
    <col min="8968" max="8968" width="9.5703125" style="194" bestFit="1" customWidth="1"/>
    <col min="8969" max="9216" width="9.140625" style="194"/>
    <col min="9217" max="9217" width="46.85546875" style="194" customWidth="1"/>
    <col min="9218" max="9222" width="11" style="194" customWidth="1"/>
    <col min="9223" max="9223" width="9.140625" style="194"/>
    <col min="9224" max="9224" width="9.5703125" style="194" bestFit="1" customWidth="1"/>
    <col min="9225" max="9472" width="9.140625" style="194"/>
    <col min="9473" max="9473" width="46.85546875" style="194" customWidth="1"/>
    <col min="9474" max="9478" width="11" style="194" customWidth="1"/>
    <col min="9479" max="9479" width="9.140625" style="194"/>
    <col min="9480" max="9480" width="9.5703125" style="194" bestFit="1" customWidth="1"/>
    <col min="9481" max="9728" width="9.140625" style="194"/>
    <col min="9729" max="9729" width="46.85546875" style="194" customWidth="1"/>
    <col min="9730" max="9734" width="11" style="194" customWidth="1"/>
    <col min="9735" max="9735" width="9.140625" style="194"/>
    <col min="9736" max="9736" width="9.5703125" style="194" bestFit="1" customWidth="1"/>
    <col min="9737" max="9984" width="9.140625" style="194"/>
    <col min="9985" max="9985" width="46.85546875" style="194" customWidth="1"/>
    <col min="9986" max="9990" width="11" style="194" customWidth="1"/>
    <col min="9991" max="9991" width="9.140625" style="194"/>
    <col min="9992" max="9992" width="9.5703125" style="194" bestFit="1" customWidth="1"/>
    <col min="9993" max="10240" width="9.140625" style="194"/>
    <col min="10241" max="10241" width="46.85546875" style="194" customWidth="1"/>
    <col min="10242" max="10246" width="11" style="194" customWidth="1"/>
    <col min="10247" max="10247" width="9.140625" style="194"/>
    <col min="10248" max="10248" width="9.5703125" style="194" bestFit="1" customWidth="1"/>
    <col min="10249" max="10496" width="9.140625" style="194"/>
    <col min="10497" max="10497" width="46.85546875" style="194" customWidth="1"/>
    <col min="10498" max="10502" width="11" style="194" customWidth="1"/>
    <col min="10503" max="10503" width="9.140625" style="194"/>
    <col min="10504" max="10504" width="9.5703125" style="194" bestFit="1" customWidth="1"/>
    <col min="10505" max="10752" width="9.140625" style="194"/>
    <col min="10753" max="10753" width="46.85546875" style="194" customWidth="1"/>
    <col min="10754" max="10758" width="11" style="194" customWidth="1"/>
    <col min="10759" max="10759" width="9.140625" style="194"/>
    <col min="10760" max="10760" width="9.5703125" style="194" bestFit="1" customWidth="1"/>
    <col min="10761" max="11008" width="9.140625" style="194"/>
    <col min="11009" max="11009" width="46.85546875" style="194" customWidth="1"/>
    <col min="11010" max="11014" width="11" style="194" customWidth="1"/>
    <col min="11015" max="11015" width="9.140625" style="194"/>
    <col min="11016" max="11016" width="9.5703125" style="194" bestFit="1" customWidth="1"/>
    <col min="11017" max="11264" width="9.140625" style="194"/>
    <col min="11265" max="11265" width="46.85546875" style="194" customWidth="1"/>
    <col min="11266" max="11270" width="11" style="194" customWidth="1"/>
    <col min="11271" max="11271" width="9.140625" style="194"/>
    <col min="11272" max="11272" width="9.5703125" style="194" bestFit="1" customWidth="1"/>
    <col min="11273" max="11520" width="9.140625" style="194"/>
    <col min="11521" max="11521" width="46.85546875" style="194" customWidth="1"/>
    <col min="11522" max="11526" width="11" style="194" customWidth="1"/>
    <col min="11527" max="11527" width="9.140625" style="194"/>
    <col min="11528" max="11528" width="9.5703125" style="194" bestFit="1" customWidth="1"/>
    <col min="11529" max="11776" width="9.140625" style="194"/>
    <col min="11777" max="11777" width="46.85546875" style="194" customWidth="1"/>
    <col min="11778" max="11782" width="11" style="194" customWidth="1"/>
    <col min="11783" max="11783" width="9.140625" style="194"/>
    <col min="11784" max="11784" width="9.5703125" style="194" bestFit="1" customWidth="1"/>
    <col min="11785" max="12032" width="9.140625" style="194"/>
    <col min="12033" max="12033" width="46.85546875" style="194" customWidth="1"/>
    <col min="12034" max="12038" width="11" style="194" customWidth="1"/>
    <col min="12039" max="12039" width="9.140625" style="194"/>
    <col min="12040" max="12040" width="9.5703125" style="194" bestFit="1" customWidth="1"/>
    <col min="12041" max="12288" width="9.140625" style="194"/>
    <col min="12289" max="12289" width="46.85546875" style="194" customWidth="1"/>
    <col min="12290" max="12294" width="11" style="194" customWidth="1"/>
    <col min="12295" max="12295" width="9.140625" style="194"/>
    <col min="12296" max="12296" width="9.5703125" style="194" bestFit="1" customWidth="1"/>
    <col min="12297" max="12544" width="9.140625" style="194"/>
    <col min="12545" max="12545" width="46.85546875" style="194" customWidth="1"/>
    <col min="12546" max="12550" width="11" style="194" customWidth="1"/>
    <col min="12551" max="12551" width="9.140625" style="194"/>
    <col min="12552" max="12552" width="9.5703125" style="194" bestFit="1" customWidth="1"/>
    <col min="12553" max="12800" width="9.140625" style="194"/>
    <col min="12801" max="12801" width="46.85546875" style="194" customWidth="1"/>
    <col min="12802" max="12806" width="11" style="194" customWidth="1"/>
    <col min="12807" max="12807" width="9.140625" style="194"/>
    <col min="12808" max="12808" width="9.5703125" style="194" bestFit="1" customWidth="1"/>
    <col min="12809" max="13056" width="9.140625" style="194"/>
    <col min="13057" max="13057" width="46.85546875" style="194" customWidth="1"/>
    <col min="13058" max="13062" width="11" style="194" customWidth="1"/>
    <col min="13063" max="13063" width="9.140625" style="194"/>
    <col min="13064" max="13064" width="9.5703125" style="194" bestFit="1" customWidth="1"/>
    <col min="13065" max="13312" width="9.140625" style="194"/>
    <col min="13313" max="13313" width="46.85546875" style="194" customWidth="1"/>
    <col min="13314" max="13318" width="11" style="194" customWidth="1"/>
    <col min="13319" max="13319" width="9.140625" style="194"/>
    <col min="13320" max="13320" width="9.5703125" style="194" bestFit="1" customWidth="1"/>
    <col min="13321" max="13568" width="9.140625" style="194"/>
    <col min="13569" max="13569" width="46.85546875" style="194" customWidth="1"/>
    <col min="13570" max="13574" width="11" style="194" customWidth="1"/>
    <col min="13575" max="13575" width="9.140625" style="194"/>
    <col min="13576" max="13576" width="9.5703125" style="194" bestFit="1" customWidth="1"/>
    <col min="13577" max="13824" width="9.140625" style="194"/>
    <col min="13825" max="13825" width="46.85546875" style="194" customWidth="1"/>
    <col min="13826" max="13830" width="11" style="194" customWidth="1"/>
    <col min="13831" max="13831" width="9.140625" style="194"/>
    <col min="13832" max="13832" width="9.5703125" style="194" bestFit="1" customWidth="1"/>
    <col min="13833" max="14080" width="9.140625" style="194"/>
    <col min="14081" max="14081" width="46.85546875" style="194" customWidth="1"/>
    <col min="14082" max="14086" width="11" style="194" customWidth="1"/>
    <col min="14087" max="14087" width="9.140625" style="194"/>
    <col min="14088" max="14088" width="9.5703125" style="194" bestFit="1" customWidth="1"/>
    <col min="14089" max="14336" width="9.140625" style="194"/>
    <col min="14337" max="14337" width="46.85546875" style="194" customWidth="1"/>
    <col min="14338" max="14342" width="11" style="194" customWidth="1"/>
    <col min="14343" max="14343" width="9.140625" style="194"/>
    <col min="14344" max="14344" width="9.5703125" style="194" bestFit="1" customWidth="1"/>
    <col min="14345" max="14592" width="9.140625" style="194"/>
    <col min="14593" max="14593" width="46.85546875" style="194" customWidth="1"/>
    <col min="14594" max="14598" width="11" style="194" customWidth="1"/>
    <col min="14599" max="14599" width="9.140625" style="194"/>
    <col min="14600" max="14600" width="9.5703125" style="194" bestFit="1" customWidth="1"/>
    <col min="14601" max="14848" width="9.140625" style="194"/>
    <col min="14849" max="14849" width="46.85546875" style="194" customWidth="1"/>
    <col min="14850" max="14854" width="11" style="194" customWidth="1"/>
    <col min="14855" max="14855" width="9.140625" style="194"/>
    <col min="14856" max="14856" width="9.5703125" style="194" bestFit="1" customWidth="1"/>
    <col min="14857" max="15104" width="9.140625" style="194"/>
    <col min="15105" max="15105" width="46.85546875" style="194" customWidth="1"/>
    <col min="15106" max="15110" width="11" style="194" customWidth="1"/>
    <col min="15111" max="15111" width="9.140625" style="194"/>
    <col min="15112" max="15112" width="9.5703125" style="194" bestFit="1" customWidth="1"/>
    <col min="15113" max="15360" width="9.140625" style="194"/>
    <col min="15361" max="15361" width="46.85546875" style="194" customWidth="1"/>
    <col min="15362" max="15366" width="11" style="194" customWidth="1"/>
    <col min="15367" max="15367" width="9.140625" style="194"/>
    <col min="15368" max="15368" width="9.5703125" style="194" bestFit="1" customWidth="1"/>
    <col min="15369" max="15616" width="9.140625" style="194"/>
    <col min="15617" max="15617" width="46.85546875" style="194" customWidth="1"/>
    <col min="15618" max="15622" width="11" style="194" customWidth="1"/>
    <col min="15623" max="15623" width="9.140625" style="194"/>
    <col min="15624" max="15624" width="9.5703125" style="194" bestFit="1" customWidth="1"/>
    <col min="15625" max="15872" width="9.140625" style="194"/>
    <col min="15873" max="15873" width="46.85546875" style="194" customWidth="1"/>
    <col min="15874" max="15878" width="11" style="194" customWidth="1"/>
    <col min="15879" max="15879" width="9.140625" style="194"/>
    <col min="15880" max="15880" width="9.5703125" style="194" bestFit="1" customWidth="1"/>
    <col min="15881" max="16128" width="9.140625" style="194"/>
    <col min="16129" max="16129" width="46.85546875" style="194" customWidth="1"/>
    <col min="16130" max="16134" width="11" style="194" customWidth="1"/>
    <col min="16135" max="16135" width="9.140625" style="194"/>
    <col min="16136" max="16136" width="9.5703125" style="194" bestFit="1" customWidth="1"/>
    <col min="16137" max="16384" width="9.140625" style="194"/>
  </cols>
  <sheetData>
    <row r="1" spans="1:8">
      <c r="A1" s="1762" t="s">
        <v>1074</v>
      </c>
      <c r="B1" s="1762"/>
      <c r="C1" s="1762"/>
      <c r="D1" s="1762"/>
      <c r="E1" s="1762"/>
      <c r="F1" s="1762"/>
    </row>
    <row r="2" spans="1:8" ht="15.75">
      <c r="A2" s="1856" t="s">
        <v>1075</v>
      </c>
      <c r="B2" s="1856"/>
      <c r="C2" s="1856"/>
      <c r="D2" s="1856"/>
      <c r="E2" s="1856"/>
      <c r="F2" s="1856"/>
    </row>
    <row r="3" spans="1:8" ht="13.5" thickBot="1">
      <c r="A3" s="196"/>
      <c r="B3" s="196"/>
      <c r="C3" s="196"/>
      <c r="D3" s="196"/>
      <c r="E3" s="196"/>
      <c r="F3" s="196"/>
      <c r="G3" s="263"/>
    </row>
    <row r="4" spans="1:8">
      <c r="A4" s="1857" t="s">
        <v>876</v>
      </c>
      <c r="B4" s="1859" t="s">
        <v>44</v>
      </c>
      <c r="C4" s="1859"/>
      <c r="D4" s="1859"/>
      <c r="E4" s="1859" t="s">
        <v>4</v>
      </c>
      <c r="F4" s="1860"/>
    </row>
    <row r="5" spans="1:8">
      <c r="A5" s="1858"/>
      <c r="B5" s="1255">
        <v>2015</v>
      </c>
      <c r="C5" s="1255">
        <v>2016</v>
      </c>
      <c r="D5" s="1255">
        <v>2017</v>
      </c>
      <c r="E5" s="1861" t="s">
        <v>1077</v>
      </c>
      <c r="F5" s="1862" t="s">
        <v>1078</v>
      </c>
    </row>
    <row r="6" spans="1:8">
      <c r="A6" s="1858"/>
      <c r="B6" s="1255">
        <v>1</v>
      </c>
      <c r="C6" s="1255">
        <v>2</v>
      </c>
      <c r="D6" s="1255">
        <v>3</v>
      </c>
      <c r="E6" s="1861"/>
      <c r="F6" s="1862"/>
    </row>
    <row r="7" spans="1:8">
      <c r="A7" s="1256" t="s">
        <v>1079</v>
      </c>
      <c r="B7" s="1257">
        <v>938.19</v>
      </c>
      <c r="C7" s="1257">
        <v>1481.94</v>
      </c>
      <c r="D7" s="1257">
        <v>1658.58</v>
      </c>
      <c r="E7" s="1258">
        <v>57.957343395261091</v>
      </c>
      <c r="F7" s="1259">
        <v>11.919510911372925</v>
      </c>
    </row>
    <row r="8" spans="1:8">
      <c r="A8" s="1256" t="s">
        <v>1080</v>
      </c>
      <c r="B8" s="1257">
        <v>201.43</v>
      </c>
      <c r="C8" s="1257">
        <v>320.58</v>
      </c>
      <c r="D8" s="1257">
        <v>353.79</v>
      </c>
      <c r="E8" s="1258">
        <v>59.152062751328003</v>
      </c>
      <c r="F8" s="1259">
        <v>10.359348680516575</v>
      </c>
    </row>
    <row r="9" spans="1:8">
      <c r="A9" s="1260" t="s">
        <v>1081</v>
      </c>
      <c r="B9" s="1257">
        <v>66.44</v>
      </c>
      <c r="C9" s="1257">
        <v>107.55</v>
      </c>
      <c r="D9" s="1257">
        <v>122.78</v>
      </c>
      <c r="E9" s="1258">
        <v>61.87537627934978</v>
      </c>
      <c r="F9" s="1259">
        <v>14.160855416085553</v>
      </c>
    </row>
    <row r="10" spans="1:8">
      <c r="A10" s="1260" t="s">
        <v>1082</v>
      </c>
      <c r="B10" s="1257">
        <v>827.9</v>
      </c>
      <c r="C10" s="1257">
        <v>1391.13</v>
      </c>
      <c r="D10" s="1257">
        <v>1500.86</v>
      </c>
      <c r="E10" s="1258">
        <v>68.031163183959421</v>
      </c>
      <c r="F10" s="1259">
        <v>7.8878321939717893</v>
      </c>
    </row>
    <row r="11" spans="1:8">
      <c r="A11" s="1256" t="s">
        <v>1083</v>
      </c>
      <c r="B11" s="1261">
        <v>963534.52</v>
      </c>
      <c r="C11" s="1261">
        <v>1597565.71</v>
      </c>
      <c r="D11" s="1261">
        <v>1925652.47</v>
      </c>
      <c r="E11" s="1258">
        <v>65.80264399868102</v>
      </c>
      <c r="F11" s="1259">
        <v>20.536667627899945</v>
      </c>
    </row>
    <row r="12" spans="1:8">
      <c r="A12" s="1262" t="s">
        <v>1084</v>
      </c>
      <c r="B12" s="1261">
        <v>154515.72</v>
      </c>
      <c r="C12" s="1261">
        <v>191043.24</v>
      </c>
      <c r="D12" s="1261">
        <v>275658.02</v>
      </c>
      <c r="E12" s="1258">
        <v>23.640002454119212</v>
      </c>
      <c r="F12" s="1259">
        <v>44.290905032808297</v>
      </c>
    </row>
    <row r="13" spans="1:8">
      <c r="A13" s="1263" t="s">
        <v>1085</v>
      </c>
      <c r="B13" s="1261">
        <v>232</v>
      </c>
      <c r="C13" s="1261">
        <v>232</v>
      </c>
      <c r="D13" s="1261">
        <v>210</v>
      </c>
      <c r="E13" s="1264">
        <v>0</v>
      </c>
      <c r="F13" s="1259">
        <v>-9.4827586206896513</v>
      </c>
    </row>
    <row r="14" spans="1:8">
      <c r="A14" s="1263" t="s">
        <v>1086</v>
      </c>
      <c r="B14" s="1261">
        <v>1600921</v>
      </c>
      <c r="C14" s="1265">
        <v>1975673</v>
      </c>
      <c r="D14" s="1261">
        <v>2826560</v>
      </c>
      <c r="E14" s="1264">
        <v>23.408525467527767</v>
      </c>
      <c r="F14" s="1259">
        <v>43.068210174457022</v>
      </c>
      <c r="H14" s="1266"/>
    </row>
    <row r="15" spans="1:8">
      <c r="A15" s="1267" t="s">
        <v>1087</v>
      </c>
      <c r="B15" s="1257">
        <v>45.233186044580499</v>
      </c>
      <c r="C15" s="1257">
        <v>71.084222817969717</v>
      </c>
      <c r="D15" s="1257">
        <v>74.085391623586318</v>
      </c>
      <c r="E15" s="1268">
        <v>57.150599004702428</v>
      </c>
      <c r="F15" s="1269">
        <v>4.2219900375107073</v>
      </c>
    </row>
    <row r="16" spans="1:8" ht="14.25" customHeight="1">
      <c r="A16" s="1270" t="s">
        <v>1088</v>
      </c>
      <c r="B16" s="1257">
        <v>50.974039173847807</v>
      </c>
      <c r="C16" s="1257">
        <v>160.31139705037253</v>
      </c>
      <c r="D16" s="1257">
        <v>167.21898439598371</v>
      </c>
      <c r="E16" s="1271">
        <v>214.49616245561361</v>
      </c>
      <c r="F16" s="1259">
        <v>4.3088560593359944</v>
      </c>
    </row>
    <row r="17" spans="1:8" ht="14.25" customHeight="1">
      <c r="A17" s="1270" t="s">
        <v>1089</v>
      </c>
      <c r="B17" s="1257">
        <v>0.21065124387774289</v>
      </c>
      <c r="C17" s="1257">
        <v>1.4690214423135812</v>
      </c>
      <c r="D17" s="1257">
        <v>0.92339062323106536</v>
      </c>
      <c r="E17" s="1271">
        <v>597.37135906311914</v>
      </c>
      <c r="F17" s="1269">
        <v>-37.142467997144735</v>
      </c>
    </row>
    <row r="18" spans="1:8" ht="14.25" customHeight="1">
      <c r="A18" s="1270" t="s">
        <v>1090</v>
      </c>
      <c r="B18" s="1257">
        <v>0.12696275790928588</v>
      </c>
      <c r="C18" s="1257">
        <v>1.1297870182754486</v>
      </c>
      <c r="D18" s="1257">
        <v>0.88700792412454366</v>
      </c>
      <c r="E18" s="1271">
        <v>789.85702333488575</v>
      </c>
      <c r="F18" s="1269">
        <v>-21.488925808467201</v>
      </c>
    </row>
    <row r="19" spans="1:8" ht="14.25" customHeight="1" thickBot="1">
      <c r="A19" s="1272" t="s">
        <v>1091</v>
      </c>
      <c r="B19" s="1273">
        <v>46.030616526328487</v>
      </c>
      <c r="C19" s="1273">
        <v>44.805003357264091</v>
      </c>
      <c r="D19" s="1273">
        <v>37.219212768958251</v>
      </c>
      <c r="E19" s="1274">
        <v>-2.6626042872212423</v>
      </c>
      <c r="F19" s="1275">
        <v>-16.930677424167584</v>
      </c>
    </row>
    <row r="20" spans="1:8" ht="11.25" customHeight="1">
      <c r="A20" s="1276"/>
      <c r="B20" s="1254"/>
      <c r="C20" s="1254"/>
      <c r="D20" s="1254"/>
      <c r="E20" s="1277"/>
      <c r="F20" s="1278"/>
    </row>
    <row r="21" spans="1:8" ht="14.25" customHeight="1">
      <c r="A21" s="1279" t="s">
        <v>1092</v>
      </c>
      <c r="B21" s="1280"/>
      <c r="C21" s="225"/>
      <c r="D21" s="225"/>
      <c r="E21" s="1281"/>
      <c r="F21" s="1281"/>
      <c r="H21" s="194" t="s">
        <v>1093</v>
      </c>
    </row>
    <row r="22" spans="1:8" ht="12.75" customHeight="1">
      <c r="A22" s="1279" t="s">
        <v>1094</v>
      </c>
    </row>
    <row r="23" spans="1:8" ht="12" customHeight="1">
      <c r="A23" s="1279" t="s">
        <v>1095</v>
      </c>
    </row>
    <row r="24" spans="1:8" ht="11.25" customHeight="1">
      <c r="A24" s="1279" t="s">
        <v>1096</v>
      </c>
      <c r="D24" s="1282"/>
      <c r="E24" s="1283"/>
    </row>
    <row r="25" spans="1:8" ht="11.25" customHeight="1">
      <c r="A25" s="194" t="s">
        <v>1097</v>
      </c>
    </row>
    <row r="26" spans="1:8" ht="30.75" customHeight="1"/>
    <row r="27" spans="1:8" s="263" customFormat="1" ht="33" customHeight="1">
      <c r="A27" s="194"/>
      <c r="B27" s="194"/>
      <c r="C27" s="194"/>
      <c r="D27" s="194"/>
      <c r="E27" s="194"/>
      <c r="F27" s="194"/>
    </row>
    <row r="28" spans="1:8" ht="28.5" customHeight="1"/>
    <row r="29" spans="1:8" ht="9" customHeight="1"/>
    <row r="53" spans="1:6" ht="13.5" thickBot="1">
      <c r="A53" s="1284" t="s">
        <v>1098</v>
      </c>
      <c r="B53" s="1285">
        <v>1193679</v>
      </c>
      <c r="C53" s="1285">
        <v>1369430</v>
      </c>
      <c r="D53" s="1285">
        <v>1558174</v>
      </c>
      <c r="E53" s="1286">
        <f>C53/B53%-100</f>
        <v>14.72347255836786</v>
      </c>
      <c r="F53" s="1287">
        <f>D53/C53%-100</f>
        <v>13.782668701576569</v>
      </c>
    </row>
  </sheetData>
  <mergeCells count="7">
    <mergeCell ref="A1:F1"/>
    <mergeCell ref="A2:F2"/>
    <mergeCell ref="A4:A6"/>
    <mergeCell ref="B4:D4"/>
    <mergeCell ref="E4:F4"/>
    <mergeCell ref="E5:E6"/>
    <mergeCell ref="F5:F6"/>
  </mergeCells>
  <pageMargins left="0.7" right="0.7" top="1.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view="pageBreakPreview" zoomScaleSheetLayoutView="100" workbookViewId="0">
      <selection activeCell="A2" sqref="A2:L2"/>
    </sheetView>
  </sheetViews>
  <sheetFormatPr defaultRowHeight="12.75"/>
  <cols>
    <col min="1" max="1" width="37.28515625" style="108" bestFit="1" customWidth="1"/>
    <col min="2" max="2" width="9.42578125" style="108" bestFit="1" customWidth="1"/>
    <col min="3" max="3" width="8.28515625" style="108" bestFit="1" customWidth="1"/>
    <col min="4" max="4" width="8.42578125" style="108" bestFit="1" customWidth="1"/>
    <col min="5" max="5" width="8.28515625" style="108" bestFit="1" customWidth="1"/>
    <col min="6" max="7" width="8" style="108" bestFit="1" customWidth="1"/>
    <col min="8" max="8" width="8.42578125" style="108" bestFit="1" customWidth="1"/>
    <col min="9" max="12" width="8.7109375" style="108" bestFit="1" customWidth="1"/>
    <col min="13" max="13" width="11" style="108" bestFit="1" customWidth="1"/>
    <col min="14" max="256" width="9.140625" style="108"/>
    <col min="257" max="257" width="37.140625" style="108" bestFit="1" customWidth="1"/>
    <col min="258" max="258" width="9.140625" style="108"/>
    <col min="259" max="261" width="7.85546875" style="108" bestFit="1" customWidth="1"/>
    <col min="262" max="262" width="7.5703125" style="108" bestFit="1" customWidth="1"/>
    <col min="263" max="264" width="7.85546875" style="108" bestFit="1" customWidth="1"/>
    <col min="265" max="268" width="8.5703125" style="108" bestFit="1" customWidth="1"/>
    <col min="269" max="269" width="11" style="108" bestFit="1" customWidth="1"/>
    <col min="270" max="512" width="9.140625" style="108"/>
    <col min="513" max="513" width="37.140625" style="108" bestFit="1" customWidth="1"/>
    <col min="514" max="514" width="9.140625" style="108"/>
    <col min="515" max="517" width="7.85546875" style="108" bestFit="1" customWidth="1"/>
    <col min="518" max="518" width="7.5703125" style="108" bestFit="1" customWidth="1"/>
    <col min="519" max="520" width="7.85546875" style="108" bestFit="1" customWidth="1"/>
    <col min="521" max="524" width="8.5703125" style="108" bestFit="1" customWidth="1"/>
    <col min="525" max="525" width="11" style="108" bestFit="1" customWidth="1"/>
    <col min="526" max="768" width="9.140625" style="108"/>
    <col min="769" max="769" width="37.140625" style="108" bestFit="1" customWidth="1"/>
    <col min="770" max="770" width="9.140625" style="108"/>
    <col min="771" max="773" width="7.85546875" style="108" bestFit="1" customWidth="1"/>
    <col min="774" max="774" width="7.5703125" style="108" bestFit="1" customWidth="1"/>
    <col min="775" max="776" width="7.85546875" style="108" bestFit="1" customWidth="1"/>
    <col min="777" max="780" width="8.5703125" style="108" bestFit="1" customWidth="1"/>
    <col min="781" max="781" width="11" style="108" bestFit="1" customWidth="1"/>
    <col min="782" max="1024" width="9.140625" style="108"/>
    <col min="1025" max="1025" width="37.140625" style="108" bestFit="1" customWidth="1"/>
    <col min="1026" max="1026" width="9.140625" style="108"/>
    <col min="1027" max="1029" width="7.85546875" style="108" bestFit="1" customWidth="1"/>
    <col min="1030" max="1030" width="7.5703125" style="108" bestFit="1" customWidth="1"/>
    <col min="1031" max="1032" width="7.85546875" style="108" bestFit="1" customWidth="1"/>
    <col min="1033" max="1036" width="8.5703125" style="108" bestFit="1" customWidth="1"/>
    <col min="1037" max="1037" width="11" style="108" bestFit="1" customWidth="1"/>
    <col min="1038" max="1280" width="9.140625" style="108"/>
    <col min="1281" max="1281" width="37.140625" style="108" bestFit="1" customWidth="1"/>
    <col min="1282" max="1282" width="9.140625" style="108"/>
    <col min="1283" max="1285" width="7.85546875" style="108" bestFit="1" customWidth="1"/>
    <col min="1286" max="1286" width="7.5703125" style="108" bestFit="1" customWidth="1"/>
    <col min="1287" max="1288" width="7.85546875" style="108" bestFit="1" customWidth="1"/>
    <col min="1289" max="1292" width="8.5703125" style="108" bestFit="1" customWidth="1"/>
    <col min="1293" max="1293" width="11" style="108" bestFit="1" customWidth="1"/>
    <col min="1294" max="1536" width="9.140625" style="108"/>
    <col min="1537" max="1537" width="37.140625" style="108" bestFit="1" customWidth="1"/>
    <col min="1538" max="1538" width="9.140625" style="108"/>
    <col min="1539" max="1541" width="7.85546875" style="108" bestFit="1" customWidth="1"/>
    <col min="1542" max="1542" width="7.5703125" style="108" bestFit="1" customWidth="1"/>
    <col min="1543" max="1544" width="7.85546875" style="108" bestFit="1" customWidth="1"/>
    <col min="1545" max="1548" width="8.5703125" style="108" bestFit="1" customWidth="1"/>
    <col min="1549" max="1549" width="11" style="108" bestFit="1" customWidth="1"/>
    <col min="1550" max="1792" width="9.140625" style="108"/>
    <col min="1793" max="1793" width="37.140625" style="108" bestFit="1" customWidth="1"/>
    <col min="1794" max="1794" width="9.140625" style="108"/>
    <col min="1795" max="1797" width="7.85546875" style="108" bestFit="1" customWidth="1"/>
    <col min="1798" max="1798" width="7.5703125" style="108" bestFit="1" customWidth="1"/>
    <col min="1799" max="1800" width="7.85546875" style="108" bestFit="1" customWidth="1"/>
    <col min="1801" max="1804" width="8.5703125" style="108" bestFit="1" customWidth="1"/>
    <col min="1805" max="1805" width="11" style="108" bestFit="1" customWidth="1"/>
    <col min="1806" max="2048" width="9.140625" style="108"/>
    <col min="2049" max="2049" width="37.140625" style="108" bestFit="1" customWidth="1"/>
    <col min="2050" max="2050" width="9.140625" style="108"/>
    <col min="2051" max="2053" width="7.85546875" style="108" bestFit="1" customWidth="1"/>
    <col min="2054" max="2054" width="7.5703125" style="108" bestFit="1" customWidth="1"/>
    <col min="2055" max="2056" width="7.85546875" style="108" bestFit="1" customWidth="1"/>
    <col min="2057" max="2060" width="8.5703125" style="108" bestFit="1" customWidth="1"/>
    <col min="2061" max="2061" width="11" style="108" bestFit="1" customWidth="1"/>
    <col min="2062" max="2304" width="9.140625" style="108"/>
    <col min="2305" max="2305" width="37.140625" style="108" bestFit="1" customWidth="1"/>
    <col min="2306" max="2306" width="9.140625" style="108"/>
    <col min="2307" max="2309" width="7.85546875" style="108" bestFit="1" customWidth="1"/>
    <col min="2310" max="2310" width="7.5703125" style="108" bestFit="1" customWidth="1"/>
    <col min="2311" max="2312" width="7.85546875" style="108" bestFit="1" customWidth="1"/>
    <col min="2313" max="2316" width="8.5703125" style="108" bestFit="1" customWidth="1"/>
    <col min="2317" max="2317" width="11" style="108" bestFit="1" customWidth="1"/>
    <col min="2318" max="2560" width="9.140625" style="108"/>
    <col min="2561" max="2561" width="37.140625" style="108" bestFit="1" customWidth="1"/>
    <col min="2562" max="2562" width="9.140625" style="108"/>
    <col min="2563" max="2565" width="7.85546875" style="108" bestFit="1" customWidth="1"/>
    <col min="2566" max="2566" width="7.5703125" style="108" bestFit="1" customWidth="1"/>
    <col min="2567" max="2568" width="7.85546875" style="108" bestFit="1" customWidth="1"/>
    <col min="2569" max="2572" width="8.5703125" style="108" bestFit="1" customWidth="1"/>
    <col min="2573" max="2573" width="11" style="108" bestFit="1" customWidth="1"/>
    <col min="2574" max="2816" width="9.140625" style="108"/>
    <col min="2817" max="2817" width="37.140625" style="108" bestFit="1" customWidth="1"/>
    <col min="2818" max="2818" width="9.140625" style="108"/>
    <col min="2819" max="2821" width="7.85546875" style="108" bestFit="1" customWidth="1"/>
    <col min="2822" max="2822" width="7.5703125" style="108" bestFit="1" customWidth="1"/>
    <col min="2823" max="2824" width="7.85546875" style="108" bestFit="1" customWidth="1"/>
    <col min="2825" max="2828" width="8.5703125" style="108" bestFit="1" customWidth="1"/>
    <col min="2829" max="2829" width="11" style="108" bestFit="1" customWidth="1"/>
    <col min="2830" max="3072" width="9.140625" style="108"/>
    <col min="3073" max="3073" width="37.140625" style="108" bestFit="1" customWidth="1"/>
    <col min="3074" max="3074" width="9.140625" style="108"/>
    <col min="3075" max="3077" width="7.85546875" style="108" bestFit="1" customWidth="1"/>
    <col min="3078" max="3078" width="7.5703125" style="108" bestFit="1" customWidth="1"/>
    <col min="3079" max="3080" width="7.85546875" style="108" bestFit="1" customWidth="1"/>
    <col min="3081" max="3084" width="8.5703125" style="108" bestFit="1" customWidth="1"/>
    <col min="3085" max="3085" width="11" style="108" bestFit="1" customWidth="1"/>
    <col min="3086" max="3328" width="9.140625" style="108"/>
    <col min="3329" max="3329" width="37.140625" style="108" bestFit="1" customWidth="1"/>
    <col min="3330" max="3330" width="9.140625" style="108"/>
    <col min="3331" max="3333" width="7.85546875" style="108" bestFit="1" customWidth="1"/>
    <col min="3334" max="3334" width="7.5703125" style="108" bestFit="1" customWidth="1"/>
    <col min="3335" max="3336" width="7.85546875" style="108" bestFit="1" customWidth="1"/>
    <col min="3337" max="3340" width="8.5703125" style="108" bestFit="1" customWidth="1"/>
    <col min="3341" max="3341" width="11" style="108" bestFit="1" customWidth="1"/>
    <col min="3342" max="3584" width="9.140625" style="108"/>
    <col min="3585" max="3585" width="37.140625" style="108" bestFit="1" customWidth="1"/>
    <col min="3586" max="3586" width="9.140625" style="108"/>
    <col min="3587" max="3589" width="7.85546875" style="108" bestFit="1" customWidth="1"/>
    <col min="3590" max="3590" width="7.5703125" style="108" bestFit="1" customWidth="1"/>
    <col min="3591" max="3592" width="7.85546875" style="108" bestFit="1" customWidth="1"/>
    <col min="3593" max="3596" width="8.5703125" style="108" bestFit="1" customWidth="1"/>
    <col min="3597" max="3597" width="11" style="108" bestFit="1" customWidth="1"/>
    <col min="3598" max="3840" width="9.140625" style="108"/>
    <col min="3841" max="3841" width="37.140625" style="108" bestFit="1" customWidth="1"/>
    <col min="3842" max="3842" width="9.140625" style="108"/>
    <col min="3843" max="3845" width="7.85546875" style="108" bestFit="1" customWidth="1"/>
    <col min="3846" max="3846" width="7.5703125" style="108" bestFit="1" customWidth="1"/>
    <col min="3847" max="3848" width="7.85546875" style="108" bestFit="1" customWidth="1"/>
    <col min="3849" max="3852" width="8.5703125" style="108" bestFit="1" customWidth="1"/>
    <col min="3853" max="3853" width="11" style="108" bestFit="1" customWidth="1"/>
    <col min="3854" max="4096" width="9.140625" style="108"/>
    <col min="4097" max="4097" width="37.140625" style="108" bestFit="1" customWidth="1"/>
    <col min="4098" max="4098" width="9.140625" style="108"/>
    <col min="4099" max="4101" width="7.85546875" style="108" bestFit="1" customWidth="1"/>
    <col min="4102" max="4102" width="7.5703125" style="108" bestFit="1" customWidth="1"/>
    <col min="4103" max="4104" width="7.85546875" style="108" bestFit="1" customWidth="1"/>
    <col min="4105" max="4108" width="8.5703125" style="108" bestFit="1" customWidth="1"/>
    <col min="4109" max="4109" width="11" style="108" bestFit="1" customWidth="1"/>
    <col min="4110" max="4352" width="9.140625" style="108"/>
    <col min="4353" max="4353" width="37.140625" style="108" bestFit="1" customWidth="1"/>
    <col min="4354" max="4354" width="9.140625" style="108"/>
    <col min="4355" max="4357" width="7.85546875" style="108" bestFit="1" customWidth="1"/>
    <col min="4358" max="4358" width="7.5703125" style="108" bestFit="1" customWidth="1"/>
    <col min="4359" max="4360" width="7.85546875" style="108" bestFit="1" customWidth="1"/>
    <col min="4361" max="4364" width="8.5703125" style="108" bestFit="1" customWidth="1"/>
    <col min="4365" max="4365" width="11" style="108" bestFit="1" customWidth="1"/>
    <col min="4366" max="4608" width="9.140625" style="108"/>
    <col min="4609" max="4609" width="37.140625" style="108" bestFit="1" customWidth="1"/>
    <col min="4610" max="4610" width="9.140625" style="108"/>
    <col min="4611" max="4613" width="7.85546875" style="108" bestFit="1" customWidth="1"/>
    <col min="4614" max="4614" width="7.5703125" style="108" bestFit="1" customWidth="1"/>
    <col min="4615" max="4616" width="7.85546875" style="108" bestFit="1" customWidth="1"/>
    <col min="4617" max="4620" width="8.5703125" style="108" bestFit="1" customWidth="1"/>
    <col min="4621" max="4621" width="11" style="108" bestFit="1" customWidth="1"/>
    <col min="4622" max="4864" width="9.140625" style="108"/>
    <col min="4865" max="4865" width="37.140625" style="108" bestFit="1" customWidth="1"/>
    <col min="4866" max="4866" width="9.140625" style="108"/>
    <col min="4867" max="4869" width="7.85546875" style="108" bestFit="1" customWidth="1"/>
    <col min="4870" max="4870" width="7.5703125" style="108" bestFit="1" customWidth="1"/>
    <col min="4871" max="4872" width="7.85546875" style="108" bestFit="1" customWidth="1"/>
    <col min="4873" max="4876" width="8.5703125" style="108" bestFit="1" customWidth="1"/>
    <col min="4877" max="4877" width="11" style="108" bestFit="1" customWidth="1"/>
    <col min="4878" max="5120" width="9.140625" style="108"/>
    <col min="5121" max="5121" width="37.140625" style="108" bestFit="1" customWidth="1"/>
    <col min="5122" max="5122" width="9.140625" style="108"/>
    <col min="5123" max="5125" width="7.85546875" style="108" bestFit="1" customWidth="1"/>
    <col min="5126" max="5126" width="7.5703125" style="108" bestFit="1" customWidth="1"/>
    <col min="5127" max="5128" width="7.85546875" style="108" bestFit="1" customWidth="1"/>
    <col min="5129" max="5132" width="8.5703125" style="108" bestFit="1" customWidth="1"/>
    <col min="5133" max="5133" width="11" style="108" bestFit="1" customWidth="1"/>
    <col min="5134" max="5376" width="9.140625" style="108"/>
    <col min="5377" max="5377" width="37.140625" style="108" bestFit="1" customWidth="1"/>
    <col min="5378" max="5378" width="9.140625" style="108"/>
    <col min="5379" max="5381" width="7.85546875" style="108" bestFit="1" customWidth="1"/>
    <col min="5382" max="5382" width="7.5703125" style="108" bestFit="1" customWidth="1"/>
    <col min="5383" max="5384" width="7.85546875" style="108" bestFit="1" customWidth="1"/>
    <col min="5385" max="5388" width="8.5703125" style="108" bestFit="1" customWidth="1"/>
    <col min="5389" max="5389" width="11" style="108" bestFit="1" customWidth="1"/>
    <col min="5390" max="5632" width="9.140625" style="108"/>
    <col min="5633" max="5633" width="37.140625" style="108" bestFit="1" customWidth="1"/>
    <col min="5634" max="5634" width="9.140625" style="108"/>
    <col min="5635" max="5637" width="7.85546875" style="108" bestFit="1" customWidth="1"/>
    <col min="5638" max="5638" width="7.5703125" style="108" bestFit="1" customWidth="1"/>
    <col min="5639" max="5640" width="7.85546875" style="108" bestFit="1" customWidth="1"/>
    <col min="5641" max="5644" width="8.5703125" style="108" bestFit="1" customWidth="1"/>
    <col min="5645" max="5645" width="11" style="108" bestFit="1" customWidth="1"/>
    <col min="5646" max="5888" width="9.140625" style="108"/>
    <col min="5889" max="5889" width="37.140625" style="108" bestFit="1" customWidth="1"/>
    <col min="5890" max="5890" width="9.140625" style="108"/>
    <col min="5891" max="5893" width="7.85546875" style="108" bestFit="1" customWidth="1"/>
    <col min="5894" max="5894" width="7.5703125" style="108" bestFit="1" customWidth="1"/>
    <col min="5895" max="5896" width="7.85546875" style="108" bestFit="1" customWidth="1"/>
    <col min="5897" max="5900" width="8.5703125" style="108" bestFit="1" customWidth="1"/>
    <col min="5901" max="5901" width="11" style="108" bestFit="1" customWidth="1"/>
    <col min="5902" max="6144" width="9.140625" style="108"/>
    <col min="6145" max="6145" width="37.140625" style="108" bestFit="1" customWidth="1"/>
    <col min="6146" max="6146" width="9.140625" style="108"/>
    <col min="6147" max="6149" width="7.85546875" style="108" bestFit="1" customWidth="1"/>
    <col min="6150" max="6150" width="7.5703125" style="108" bestFit="1" customWidth="1"/>
    <col min="6151" max="6152" width="7.85546875" style="108" bestFit="1" customWidth="1"/>
    <col min="6153" max="6156" width="8.5703125" style="108" bestFit="1" customWidth="1"/>
    <col min="6157" max="6157" width="11" style="108" bestFit="1" customWidth="1"/>
    <col min="6158" max="6400" width="9.140625" style="108"/>
    <col min="6401" max="6401" width="37.140625" style="108" bestFit="1" customWidth="1"/>
    <col min="6402" max="6402" width="9.140625" style="108"/>
    <col min="6403" max="6405" width="7.85546875" style="108" bestFit="1" customWidth="1"/>
    <col min="6406" max="6406" width="7.5703125" style="108" bestFit="1" customWidth="1"/>
    <col min="6407" max="6408" width="7.85546875" style="108" bestFit="1" customWidth="1"/>
    <col min="6409" max="6412" width="8.5703125" style="108" bestFit="1" customWidth="1"/>
    <col min="6413" max="6413" width="11" style="108" bestFit="1" customWidth="1"/>
    <col min="6414" max="6656" width="9.140625" style="108"/>
    <col min="6657" max="6657" width="37.140625" style="108" bestFit="1" customWidth="1"/>
    <col min="6658" max="6658" width="9.140625" style="108"/>
    <col min="6659" max="6661" width="7.85546875" style="108" bestFit="1" customWidth="1"/>
    <col min="6662" max="6662" width="7.5703125" style="108" bestFit="1" customWidth="1"/>
    <col min="6663" max="6664" width="7.85546875" style="108" bestFit="1" customWidth="1"/>
    <col min="6665" max="6668" width="8.5703125" style="108" bestFit="1" customWidth="1"/>
    <col min="6669" max="6669" width="11" style="108" bestFit="1" customWidth="1"/>
    <col min="6670" max="6912" width="9.140625" style="108"/>
    <col min="6913" max="6913" width="37.140625" style="108" bestFit="1" customWidth="1"/>
    <col min="6914" max="6914" width="9.140625" style="108"/>
    <col min="6915" max="6917" width="7.85546875" style="108" bestFit="1" customWidth="1"/>
    <col min="6918" max="6918" width="7.5703125" style="108" bestFit="1" customWidth="1"/>
    <col min="6919" max="6920" width="7.85546875" style="108" bestFit="1" customWidth="1"/>
    <col min="6921" max="6924" width="8.5703125" style="108" bestFit="1" customWidth="1"/>
    <col min="6925" max="6925" width="11" style="108" bestFit="1" customWidth="1"/>
    <col min="6926" max="7168" width="9.140625" style="108"/>
    <col min="7169" max="7169" width="37.140625" style="108" bestFit="1" customWidth="1"/>
    <col min="7170" max="7170" width="9.140625" style="108"/>
    <col min="7171" max="7173" width="7.85546875" style="108" bestFit="1" customWidth="1"/>
    <col min="7174" max="7174" width="7.5703125" style="108" bestFit="1" customWidth="1"/>
    <col min="7175" max="7176" width="7.85546875" style="108" bestFit="1" customWidth="1"/>
    <col min="7177" max="7180" width="8.5703125" style="108" bestFit="1" customWidth="1"/>
    <col min="7181" max="7181" width="11" style="108" bestFit="1" customWidth="1"/>
    <col min="7182" max="7424" width="9.140625" style="108"/>
    <col min="7425" max="7425" width="37.140625" style="108" bestFit="1" customWidth="1"/>
    <col min="7426" max="7426" width="9.140625" style="108"/>
    <col min="7427" max="7429" width="7.85546875" style="108" bestFit="1" customWidth="1"/>
    <col min="7430" max="7430" width="7.5703125" style="108" bestFit="1" customWidth="1"/>
    <col min="7431" max="7432" width="7.85546875" style="108" bestFit="1" customWidth="1"/>
    <col min="7433" max="7436" width="8.5703125" style="108" bestFit="1" customWidth="1"/>
    <col min="7437" max="7437" width="11" style="108" bestFit="1" customWidth="1"/>
    <col min="7438" max="7680" width="9.140625" style="108"/>
    <col min="7681" max="7681" width="37.140625" style="108" bestFit="1" customWidth="1"/>
    <col min="7682" max="7682" width="9.140625" style="108"/>
    <col min="7683" max="7685" width="7.85546875" style="108" bestFit="1" customWidth="1"/>
    <col min="7686" max="7686" width="7.5703125" style="108" bestFit="1" customWidth="1"/>
    <col min="7687" max="7688" width="7.85546875" style="108" bestFit="1" customWidth="1"/>
    <col min="7689" max="7692" width="8.5703125" style="108" bestFit="1" customWidth="1"/>
    <col min="7693" max="7693" width="11" style="108" bestFit="1" customWidth="1"/>
    <col min="7694" max="7936" width="9.140625" style="108"/>
    <col min="7937" max="7937" width="37.140625" style="108" bestFit="1" customWidth="1"/>
    <col min="7938" max="7938" width="9.140625" style="108"/>
    <col min="7939" max="7941" width="7.85546875" style="108" bestFit="1" customWidth="1"/>
    <col min="7942" max="7942" width="7.5703125" style="108" bestFit="1" customWidth="1"/>
    <col min="7943" max="7944" width="7.85546875" style="108" bestFit="1" customWidth="1"/>
    <col min="7945" max="7948" width="8.5703125" style="108" bestFit="1" customWidth="1"/>
    <col min="7949" max="7949" width="11" style="108" bestFit="1" customWidth="1"/>
    <col min="7950" max="8192" width="9.140625" style="108"/>
    <col min="8193" max="8193" width="37.140625" style="108" bestFit="1" customWidth="1"/>
    <col min="8194" max="8194" width="9.140625" style="108"/>
    <col min="8195" max="8197" width="7.85546875" style="108" bestFit="1" customWidth="1"/>
    <col min="8198" max="8198" width="7.5703125" style="108" bestFit="1" customWidth="1"/>
    <col min="8199" max="8200" width="7.85546875" style="108" bestFit="1" customWidth="1"/>
    <col min="8201" max="8204" width="8.5703125" style="108" bestFit="1" customWidth="1"/>
    <col min="8205" max="8205" width="11" style="108" bestFit="1" customWidth="1"/>
    <col min="8206" max="8448" width="9.140625" style="108"/>
    <col min="8449" max="8449" width="37.140625" style="108" bestFit="1" customWidth="1"/>
    <col min="8450" max="8450" width="9.140625" style="108"/>
    <col min="8451" max="8453" width="7.85546875" style="108" bestFit="1" customWidth="1"/>
    <col min="8454" max="8454" width="7.5703125" style="108" bestFit="1" customWidth="1"/>
    <col min="8455" max="8456" width="7.85546875" style="108" bestFit="1" customWidth="1"/>
    <col min="8457" max="8460" width="8.5703125" style="108" bestFit="1" customWidth="1"/>
    <col min="8461" max="8461" width="11" style="108" bestFit="1" customWidth="1"/>
    <col min="8462" max="8704" width="9.140625" style="108"/>
    <col min="8705" max="8705" width="37.140625" style="108" bestFit="1" customWidth="1"/>
    <col min="8706" max="8706" width="9.140625" style="108"/>
    <col min="8707" max="8709" width="7.85546875" style="108" bestFit="1" customWidth="1"/>
    <col min="8710" max="8710" width="7.5703125" style="108" bestFit="1" customWidth="1"/>
    <col min="8711" max="8712" width="7.85546875" style="108" bestFit="1" customWidth="1"/>
    <col min="8713" max="8716" width="8.5703125" style="108" bestFit="1" customWidth="1"/>
    <col min="8717" max="8717" width="11" style="108" bestFit="1" customWidth="1"/>
    <col min="8718" max="8960" width="9.140625" style="108"/>
    <col min="8961" max="8961" width="37.140625" style="108" bestFit="1" customWidth="1"/>
    <col min="8962" max="8962" width="9.140625" style="108"/>
    <col min="8963" max="8965" width="7.85546875" style="108" bestFit="1" customWidth="1"/>
    <col min="8966" max="8966" width="7.5703125" style="108" bestFit="1" customWidth="1"/>
    <col min="8967" max="8968" width="7.85546875" style="108" bestFit="1" customWidth="1"/>
    <col min="8969" max="8972" width="8.5703125" style="108" bestFit="1" customWidth="1"/>
    <col min="8973" max="8973" width="11" style="108" bestFit="1" customWidth="1"/>
    <col min="8974" max="9216" width="9.140625" style="108"/>
    <col min="9217" max="9217" width="37.140625" style="108" bestFit="1" customWidth="1"/>
    <col min="9218" max="9218" width="9.140625" style="108"/>
    <col min="9219" max="9221" width="7.85546875" style="108" bestFit="1" customWidth="1"/>
    <col min="9222" max="9222" width="7.5703125" style="108" bestFit="1" customWidth="1"/>
    <col min="9223" max="9224" width="7.85546875" style="108" bestFit="1" customWidth="1"/>
    <col min="9225" max="9228" width="8.5703125" style="108" bestFit="1" customWidth="1"/>
    <col min="9229" max="9229" width="11" style="108" bestFit="1" customWidth="1"/>
    <col min="9230" max="9472" width="9.140625" style="108"/>
    <col min="9473" max="9473" width="37.140625" style="108" bestFit="1" customWidth="1"/>
    <col min="9474" max="9474" width="9.140625" style="108"/>
    <col min="9475" max="9477" width="7.85546875" style="108" bestFit="1" customWidth="1"/>
    <col min="9478" max="9478" width="7.5703125" style="108" bestFit="1" customWidth="1"/>
    <col min="9479" max="9480" width="7.85546875" style="108" bestFit="1" customWidth="1"/>
    <col min="9481" max="9484" width="8.5703125" style="108" bestFit="1" customWidth="1"/>
    <col min="9485" max="9485" width="11" style="108" bestFit="1" customWidth="1"/>
    <col min="9486" max="9728" width="9.140625" style="108"/>
    <col min="9729" max="9729" width="37.140625" style="108" bestFit="1" customWidth="1"/>
    <col min="9730" max="9730" width="9.140625" style="108"/>
    <col min="9731" max="9733" width="7.85546875" style="108" bestFit="1" customWidth="1"/>
    <col min="9734" max="9734" width="7.5703125" style="108" bestFit="1" customWidth="1"/>
    <col min="9735" max="9736" width="7.85546875" style="108" bestFit="1" customWidth="1"/>
    <col min="9737" max="9740" width="8.5703125" style="108" bestFit="1" customWidth="1"/>
    <col min="9741" max="9741" width="11" style="108" bestFit="1" customWidth="1"/>
    <col min="9742" max="9984" width="9.140625" style="108"/>
    <col min="9985" max="9985" width="37.140625" style="108" bestFit="1" customWidth="1"/>
    <col min="9986" max="9986" width="9.140625" style="108"/>
    <col min="9987" max="9989" width="7.85546875" style="108" bestFit="1" customWidth="1"/>
    <col min="9990" max="9990" width="7.5703125" style="108" bestFit="1" customWidth="1"/>
    <col min="9991" max="9992" width="7.85546875" style="108" bestFit="1" customWidth="1"/>
    <col min="9993" max="9996" width="8.5703125" style="108" bestFit="1" customWidth="1"/>
    <col min="9997" max="9997" width="11" style="108" bestFit="1" customWidth="1"/>
    <col min="9998" max="10240" width="9.140625" style="108"/>
    <col min="10241" max="10241" width="37.140625" style="108" bestFit="1" customWidth="1"/>
    <col min="10242" max="10242" width="9.140625" style="108"/>
    <col min="10243" max="10245" width="7.85546875" style="108" bestFit="1" customWidth="1"/>
    <col min="10246" max="10246" width="7.5703125" style="108" bestFit="1" customWidth="1"/>
    <col min="10247" max="10248" width="7.85546875" style="108" bestFit="1" customWidth="1"/>
    <col min="10249" max="10252" width="8.5703125" style="108" bestFit="1" customWidth="1"/>
    <col min="10253" max="10253" width="11" style="108" bestFit="1" customWidth="1"/>
    <col min="10254" max="10496" width="9.140625" style="108"/>
    <col min="10497" max="10497" width="37.140625" style="108" bestFit="1" customWidth="1"/>
    <col min="10498" max="10498" width="9.140625" style="108"/>
    <col min="10499" max="10501" width="7.85546875" style="108" bestFit="1" customWidth="1"/>
    <col min="10502" max="10502" width="7.5703125" style="108" bestFit="1" customWidth="1"/>
    <col min="10503" max="10504" width="7.85546875" style="108" bestFit="1" customWidth="1"/>
    <col min="10505" max="10508" width="8.5703125" style="108" bestFit="1" customWidth="1"/>
    <col min="10509" max="10509" width="11" style="108" bestFit="1" customWidth="1"/>
    <col min="10510" max="10752" width="9.140625" style="108"/>
    <col min="10753" max="10753" width="37.140625" style="108" bestFit="1" customWidth="1"/>
    <col min="10754" max="10754" width="9.140625" style="108"/>
    <col min="10755" max="10757" width="7.85546875" style="108" bestFit="1" customWidth="1"/>
    <col min="10758" max="10758" width="7.5703125" style="108" bestFit="1" customWidth="1"/>
    <col min="10759" max="10760" width="7.85546875" style="108" bestFit="1" customWidth="1"/>
    <col min="10761" max="10764" width="8.5703125" style="108" bestFit="1" customWidth="1"/>
    <col min="10765" max="10765" width="11" style="108" bestFit="1" customWidth="1"/>
    <col min="10766" max="11008" width="9.140625" style="108"/>
    <col min="11009" max="11009" width="37.140625" style="108" bestFit="1" customWidth="1"/>
    <col min="11010" max="11010" width="9.140625" style="108"/>
    <col min="11011" max="11013" width="7.85546875" style="108" bestFit="1" customWidth="1"/>
    <col min="11014" max="11014" width="7.5703125" style="108" bestFit="1" customWidth="1"/>
    <col min="11015" max="11016" width="7.85546875" style="108" bestFit="1" customWidth="1"/>
    <col min="11017" max="11020" width="8.5703125" style="108" bestFit="1" customWidth="1"/>
    <col min="11021" max="11021" width="11" style="108" bestFit="1" customWidth="1"/>
    <col min="11022" max="11264" width="9.140625" style="108"/>
    <col min="11265" max="11265" width="37.140625" style="108" bestFit="1" customWidth="1"/>
    <col min="11266" max="11266" width="9.140625" style="108"/>
    <col min="11267" max="11269" width="7.85546875" style="108" bestFit="1" customWidth="1"/>
    <col min="11270" max="11270" width="7.5703125" style="108" bestFit="1" customWidth="1"/>
    <col min="11271" max="11272" width="7.85546875" style="108" bestFit="1" customWidth="1"/>
    <col min="11273" max="11276" width="8.5703125" style="108" bestFit="1" customWidth="1"/>
    <col min="11277" max="11277" width="11" style="108" bestFit="1" customWidth="1"/>
    <col min="11278" max="11520" width="9.140625" style="108"/>
    <col min="11521" max="11521" width="37.140625" style="108" bestFit="1" customWidth="1"/>
    <col min="11522" max="11522" width="9.140625" style="108"/>
    <col min="11523" max="11525" width="7.85546875" style="108" bestFit="1" customWidth="1"/>
    <col min="11526" max="11526" width="7.5703125" style="108" bestFit="1" customWidth="1"/>
    <col min="11527" max="11528" width="7.85546875" style="108" bestFit="1" customWidth="1"/>
    <col min="11529" max="11532" width="8.5703125" style="108" bestFit="1" customWidth="1"/>
    <col min="11533" max="11533" width="11" style="108" bestFit="1" customWidth="1"/>
    <col min="11534" max="11776" width="9.140625" style="108"/>
    <col min="11777" max="11777" width="37.140625" style="108" bestFit="1" customWidth="1"/>
    <col min="11778" max="11778" width="9.140625" style="108"/>
    <col min="11779" max="11781" width="7.85546875" style="108" bestFit="1" customWidth="1"/>
    <col min="11782" max="11782" width="7.5703125" style="108" bestFit="1" customWidth="1"/>
    <col min="11783" max="11784" width="7.85546875" style="108" bestFit="1" customWidth="1"/>
    <col min="11785" max="11788" width="8.5703125" style="108" bestFit="1" customWidth="1"/>
    <col min="11789" max="11789" width="11" style="108" bestFit="1" customWidth="1"/>
    <col min="11790" max="12032" width="9.140625" style="108"/>
    <col min="12033" max="12033" width="37.140625" style="108" bestFit="1" customWidth="1"/>
    <col min="12034" max="12034" width="9.140625" style="108"/>
    <col min="12035" max="12037" width="7.85546875" style="108" bestFit="1" customWidth="1"/>
    <col min="12038" max="12038" width="7.5703125" style="108" bestFit="1" customWidth="1"/>
    <col min="12039" max="12040" width="7.85546875" style="108" bestFit="1" customWidth="1"/>
    <col min="12041" max="12044" width="8.5703125" style="108" bestFit="1" customWidth="1"/>
    <col min="12045" max="12045" width="11" style="108" bestFit="1" customWidth="1"/>
    <col min="12046" max="12288" width="9.140625" style="108"/>
    <col min="12289" max="12289" width="37.140625" style="108" bestFit="1" customWidth="1"/>
    <col min="12290" max="12290" width="9.140625" style="108"/>
    <col min="12291" max="12293" width="7.85546875" style="108" bestFit="1" customWidth="1"/>
    <col min="12294" max="12294" width="7.5703125" style="108" bestFit="1" customWidth="1"/>
    <col min="12295" max="12296" width="7.85546875" style="108" bestFit="1" customWidth="1"/>
    <col min="12297" max="12300" width="8.5703125" style="108" bestFit="1" customWidth="1"/>
    <col min="12301" max="12301" width="11" style="108" bestFit="1" customWidth="1"/>
    <col min="12302" max="12544" width="9.140625" style="108"/>
    <col min="12545" max="12545" width="37.140625" style="108" bestFit="1" customWidth="1"/>
    <col min="12546" max="12546" width="9.140625" style="108"/>
    <col min="12547" max="12549" width="7.85546875" style="108" bestFit="1" customWidth="1"/>
    <col min="12550" max="12550" width="7.5703125" style="108" bestFit="1" customWidth="1"/>
    <col min="12551" max="12552" width="7.85546875" style="108" bestFit="1" customWidth="1"/>
    <col min="12553" max="12556" width="8.5703125" style="108" bestFit="1" customWidth="1"/>
    <col min="12557" max="12557" width="11" style="108" bestFit="1" customWidth="1"/>
    <col min="12558" max="12800" width="9.140625" style="108"/>
    <col min="12801" max="12801" width="37.140625" style="108" bestFit="1" customWidth="1"/>
    <col min="12802" max="12802" width="9.140625" style="108"/>
    <col min="12803" max="12805" width="7.85546875" style="108" bestFit="1" customWidth="1"/>
    <col min="12806" max="12806" width="7.5703125" style="108" bestFit="1" customWidth="1"/>
    <col min="12807" max="12808" width="7.85546875" style="108" bestFit="1" customWidth="1"/>
    <col min="12809" max="12812" width="8.5703125" style="108" bestFit="1" customWidth="1"/>
    <col min="12813" max="12813" width="11" style="108" bestFit="1" customWidth="1"/>
    <col min="12814" max="13056" width="9.140625" style="108"/>
    <col min="13057" max="13057" width="37.140625" style="108" bestFit="1" customWidth="1"/>
    <col min="13058" max="13058" width="9.140625" style="108"/>
    <col min="13059" max="13061" width="7.85546875" style="108" bestFit="1" customWidth="1"/>
    <col min="13062" max="13062" width="7.5703125" style="108" bestFit="1" customWidth="1"/>
    <col min="13063" max="13064" width="7.85546875" style="108" bestFit="1" customWidth="1"/>
    <col min="13065" max="13068" width="8.5703125" style="108" bestFit="1" customWidth="1"/>
    <col min="13069" max="13069" width="11" style="108" bestFit="1" customWidth="1"/>
    <col min="13070" max="13312" width="9.140625" style="108"/>
    <col min="13313" max="13313" width="37.140625" style="108" bestFit="1" customWidth="1"/>
    <col min="13314" max="13314" width="9.140625" style="108"/>
    <col min="13315" max="13317" width="7.85546875" style="108" bestFit="1" customWidth="1"/>
    <col min="13318" max="13318" width="7.5703125" style="108" bestFit="1" customWidth="1"/>
    <col min="13319" max="13320" width="7.85546875" style="108" bestFit="1" customWidth="1"/>
    <col min="13321" max="13324" width="8.5703125" style="108" bestFit="1" customWidth="1"/>
    <col min="13325" max="13325" width="11" style="108" bestFit="1" customWidth="1"/>
    <col min="13326" max="13568" width="9.140625" style="108"/>
    <col min="13569" max="13569" width="37.140625" style="108" bestFit="1" customWidth="1"/>
    <col min="13570" max="13570" width="9.140625" style="108"/>
    <col min="13571" max="13573" width="7.85546875" style="108" bestFit="1" customWidth="1"/>
    <col min="13574" max="13574" width="7.5703125" style="108" bestFit="1" customWidth="1"/>
    <col min="13575" max="13576" width="7.85546875" style="108" bestFit="1" customWidth="1"/>
    <col min="13577" max="13580" width="8.5703125" style="108" bestFit="1" customWidth="1"/>
    <col min="13581" max="13581" width="11" style="108" bestFit="1" customWidth="1"/>
    <col min="13582" max="13824" width="9.140625" style="108"/>
    <col min="13825" max="13825" width="37.140625" style="108" bestFit="1" customWidth="1"/>
    <col min="13826" max="13826" width="9.140625" style="108"/>
    <col min="13827" max="13829" width="7.85546875" style="108" bestFit="1" customWidth="1"/>
    <col min="13830" max="13830" width="7.5703125" style="108" bestFit="1" customWidth="1"/>
    <col min="13831" max="13832" width="7.85546875" style="108" bestFit="1" customWidth="1"/>
    <col min="13833" max="13836" width="8.5703125" style="108" bestFit="1" customWidth="1"/>
    <col min="13837" max="13837" width="11" style="108" bestFit="1" customWidth="1"/>
    <col min="13838" max="14080" width="9.140625" style="108"/>
    <col min="14081" max="14081" width="37.140625" style="108" bestFit="1" customWidth="1"/>
    <col min="14082" max="14082" width="9.140625" style="108"/>
    <col min="14083" max="14085" width="7.85546875" style="108" bestFit="1" customWidth="1"/>
    <col min="14086" max="14086" width="7.5703125" style="108" bestFit="1" customWidth="1"/>
    <col min="14087" max="14088" width="7.85546875" style="108" bestFit="1" customWidth="1"/>
    <col min="14089" max="14092" width="8.5703125" style="108" bestFit="1" customWidth="1"/>
    <col min="14093" max="14093" width="11" style="108" bestFit="1" customWidth="1"/>
    <col min="14094" max="14336" width="9.140625" style="108"/>
    <col min="14337" max="14337" width="37.140625" style="108" bestFit="1" customWidth="1"/>
    <col min="14338" max="14338" width="9.140625" style="108"/>
    <col min="14339" max="14341" width="7.85546875" style="108" bestFit="1" customWidth="1"/>
    <col min="14342" max="14342" width="7.5703125" style="108" bestFit="1" customWidth="1"/>
    <col min="14343" max="14344" width="7.85546875" style="108" bestFit="1" customWidth="1"/>
    <col min="14345" max="14348" width="8.5703125" style="108" bestFit="1" customWidth="1"/>
    <col min="14349" max="14349" width="11" style="108" bestFit="1" customWidth="1"/>
    <col min="14350" max="14592" width="9.140625" style="108"/>
    <col min="14593" max="14593" width="37.140625" style="108" bestFit="1" customWidth="1"/>
    <col min="14594" max="14594" width="9.140625" style="108"/>
    <col min="14595" max="14597" width="7.85546875" style="108" bestFit="1" customWidth="1"/>
    <col min="14598" max="14598" width="7.5703125" style="108" bestFit="1" customWidth="1"/>
    <col min="14599" max="14600" width="7.85546875" style="108" bestFit="1" customWidth="1"/>
    <col min="14601" max="14604" width="8.5703125" style="108" bestFit="1" customWidth="1"/>
    <col min="14605" max="14605" width="11" style="108" bestFit="1" customWidth="1"/>
    <col min="14606" max="14848" width="9.140625" style="108"/>
    <col min="14849" max="14849" width="37.140625" style="108" bestFit="1" customWidth="1"/>
    <col min="14850" max="14850" width="9.140625" style="108"/>
    <col min="14851" max="14853" width="7.85546875" style="108" bestFit="1" customWidth="1"/>
    <col min="14854" max="14854" width="7.5703125" style="108" bestFit="1" customWidth="1"/>
    <col min="14855" max="14856" width="7.85546875" style="108" bestFit="1" customWidth="1"/>
    <col min="14857" max="14860" width="8.5703125" style="108" bestFit="1" customWidth="1"/>
    <col min="14861" max="14861" width="11" style="108" bestFit="1" customWidth="1"/>
    <col min="14862" max="15104" width="9.140625" style="108"/>
    <col min="15105" max="15105" width="37.140625" style="108" bestFit="1" customWidth="1"/>
    <col min="15106" max="15106" width="9.140625" style="108"/>
    <col min="15107" max="15109" width="7.85546875" style="108" bestFit="1" customWidth="1"/>
    <col min="15110" max="15110" width="7.5703125" style="108" bestFit="1" customWidth="1"/>
    <col min="15111" max="15112" width="7.85546875" style="108" bestFit="1" customWidth="1"/>
    <col min="15113" max="15116" width="8.5703125" style="108" bestFit="1" customWidth="1"/>
    <col min="15117" max="15117" width="11" style="108" bestFit="1" customWidth="1"/>
    <col min="15118" max="15360" width="9.140625" style="108"/>
    <col min="15361" max="15361" width="37.140625" style="108" bestFit="1" customWidth="1"/>
    <col min="15362" max="15362" width="9.140625" style="108"/>
    <col min="15363" max="15365" width="7.85546875" style="108" bestFit="1" customWidth="1"/>
    <col min="15366" max="15366" width="7.5703125" style="108" bestFit="1" customWidth="1"/>
    <col min="15367" max="15368" width="7.85546875" style="108" bestFit="1" customWidth="1"/>
    <col min="15369" max="15372" width="8.5703125" style="108" bestFit="1" customWidth="1"/>
    <col min="15373" max="15373" width="11" style="108" bestFit="1" customWidth="1"/>
    <col min="15374" max="15616" width="9.140625" style="108"/>
    <col min="15617" max="15617" width="37.140625" style="108" bestFit="1" customWidth="1"/>
    <col min="15618" max="15618" width="9.140625" style="108"/>
    <col min="15619" max="15621" width="7.85546875" style="108" bestFit="1" customWidth="1"/>
    <col min="15622" max="15622" width="7.5703125" style="108" bestFit="1" customWidth="1"/>
    <col min="15623" max="15624" width="7.85546875" style="108" bestFit="1" customWidth="1"/>
    <col min="15625" max="15628" width="8.5703125" style="108" bestFit="1" customWidth="1"/>
    <col min="15629" max="15629" width="11" style="108" bestFit="1" customWidth="1"/>
    <col min="15630" max="15872" width="9.140625" style="108"/>
    <col min="15873" max="15873" width="37.140625" style="108" bestFit="1" customWidth="1"/>
    <col min="15874" max="15874" width="9.140625" style="108"/>
    <col min="15875" max="15877" width="7.85546875" style="108" bestFit="1" customWidth="1"/>
    <col min="15878" max="15878" width="7.5703125" style="108" bestFit="1" customWidth="1"/>
    <col min="15879" max="15880" width="7.85546875" style="108" bestFit="1" customWidth="1"/>
    <col min="15881" max="15884" width="8.5703125" style="108" bestFit="1" customWidth="1"/>
    <col min="15885" max="15885" width="11" style="108" bestFit="1" customWidth="1"/>
    <col min="15886" max="16128" width="9.140625" style="108"/>
    <col min="16129" max="16129" width="37.140625" style="108" bestFit="1" customWidth="1"/>
    <col min="16130" max="16130" width="9.140625" style="108"/>
    <col min="16131" max="16133" width="7.85546875" style="108" bestFit="1" customWidth="1"/>
    <col min="16134" max="16134" width="7.5703125" style="108" bestFit="1" customWidth="1"/>
    <col min="16135" max="16136" width="7.85546875" style="108" bestFit="1" customWidth="1"/>
    <col min="16137" max="16140" width="8.5703125" style="108" bestFit="1" customWidth="1"/>
    <col min="16141" max="16141" width="11" style="108" bestFit="1" customWidth="1"/>
    <col min="16142" max="16384" width="9.140625" style="108"/>
  </cols>
  <sheetData>
    <row r="1" spans="1:13">
      <c r="A1" s="1519" t="s">
        <v>202</v>
      </c>
      <c r="B1" s="1519"/>
      <c r="C1" s="1519"/>
      <c r="D1" s="1519"/>
      <c r="E1" s="1519"/>
      <c r="F1" s="1519"/>
      <c r="G1" s="1519"/>
      <c r="H1" s="1519"/>
      <c r="I1" s="1519"/>
      <c r="J1" s="1519"/>
      <c r="K1" s="1519"/>
      <c r="L1" s="1519"/>
    </row>
    <row r="2" spans="1:13" ht="15.75">
      <c r="A2" s="1520" t="s">
        <v>206</v>
      </c>
      <c r="B2" s="1520"/>
      <c r="C2" s="1520"/>
      <c r="D2" s="1520"/>
      <c r="E2" s="1520"/>
      <c r="F2" s="1520"/>
      <c r="G2" s="1520"/>
      <c r="H2" s="1520"/>
      <c r="I2" s="1520"/>
      <c r="J2" s="1520"/>
      <c r="K2" s="1520"/>
      <c r="L2" s="1520"/>
    </row>
    <row r="3" spans="1:13" ht="15.75" customHeight="1">
      <c r="A3" s="1520" t="s">
        <v>207</v>
      </c>
      <c r="B3" s="1520"/>
      <c r="C3" s="1520"/>
      <c r="D3" s="1520"/>
      <c r="E3" s="1520"/>
      <c r="F3" s="1520"/>
      <c r="G3" s="1520"/>
      <c r="H3" s="1520"/>
      <c r="I3" s="1520"/>
      <c r="J3" s="1520"/>
      <c r="K3" s="1520"/>
      <c r="L3" s="1520"/>
    </row>
    <row r="4" spans="1:13" ht="13.5" thickBot="1">
      <c r="A4" s="1500" t="s">
        <v>138</v>
      </c>
      <c r="B4" s="1500"/>
      <c r="C4" s="1500"/>
      <c r="D4" s="1500"/>
      <c r="E4" s="1500"/>
      <c r="F4" s="1500"/>
      <c r="G4" s="1500"/>
      <c r="H4" s="1500"/>
      <c r="I4" s="1500"/>
      <c r="J4" s="1500"/>
      <c r="K4" s="1500"/>
      <c r="L4" s="1500"/>
      <c r="M4" s="109"/>
    </row>
    <row r="5" spans="1:13" ht="21.75" customHeight="1" thickTop="1">
      <c r="A5" s="1521" t="s">
        <v>208</v>
      </c>
      <c r="B5" s="1523" t="s">
        <v>209</v>
      </c>
      <c r="C5" s="437" t="s">
        <v>5</v>
      </c>
      <c r="D5" s="1525" t="s">
        <v>6</v>
      </c>
      <c r="E5" s="1526"/>
      <c r="F5" s="1525" t="s">
        <v>121</v>
      </c>
      <c r="G5" s="1527"/>
      <c r="H5" s="1526"/>
      <c r="I5" s="1528" t="s">
        <v>144</v>
      </c>
      <c r="J5" s="1529"/>
      <c r="K5" s="1529"/>
      <c r="L5" s="1530"/>
    </row>
    <row r="6" spans="1:13">
      <c r="A6" s="1522"/>
      <c r="B6" s="1524"/>
      <c r="C6" s="110" t="s">
        <v>145</v>
      </c>
      <c r="D6" s="110" t="s">
        <v>146</v>
      </c>
      <c r="E6" s="110" t="s">
        <v>145</v>
      </c>
      <c r="F6" s="110" t="s">
        <v>147</v>
      </c>
      <c r="G6" s="110" t="s">
        <v>146</v>
      </c>
      <c r="H6" s="110" t="s">
        <v>145</v>
      </c>
      <c r="I6" s="111" t="s">
        <v>148</v>
      </c>
      <c r="J6" s="112" t="s">
        <v>148</v>
      </c>
      <c r="K6" s="113" t="s">
        <v>149</v>
      </c>
      <c r="L6" s="114" t="s">
        <v>149</v>
      </c>
    </row>
    <row r="7" spans="1:13">
      <c r="A7" s="115">
        <v>1</v>
      </c>
      <c r="B7" s="116">
        <v>2</v>
      </c>
      <c r="C7" s="117">
        <v>3</v>
      </c>
      <c r="D7" s="116">
        <v>4</v>
      </c>
      <c r="E7" s="116">
        <v>5</v>
      </c>
      <c r="F7" s="118">
        <v>6</v>
      </c>
      <c r="G7" s="112">
        <v>7</v>
      </c>
      <c r="H7" s="117">
        <v>8</v>
      </c>
      <c r="I7" s="119" t="s">
        <v>150</v>
      </c>
      <c r="J7" s="120" t="s">
        <v>151</v>
      </c>
      <c r="K7" s="121" t="s">
        <v>152</v>
      </c>
      <c r="L7" s="122" t="s">
        <v>153</v>
      </c>
    </row>
    <row r="8" spans="1:13" ht="24" customHeight="1">
      <c r="A8" s="881" t="s">
        <v>210</v>
      </c>
      <c r="B8" s="123">
        <v>100</v>
      </c>
      <c r="C8" s="124">
        <v>297.0716018108867</v>
      </c>
      <c r="D8" s="124">
        <v>308.17197037378492</v>
      </c>
      <c r="E8" s="124">
        <v>314.37670965960359</v>
      </c>
      <c r="F8" s="124">
        <v>312.35133414663306</v>
      </c>
      <c r="G8" s="124">
        <v>311.96864302058316</v>
      </c>
      <c r="H8" s="124">
        <v>319.03525401923486</v>
      </c>
      <c r="I8" s="125">
        <v>5.8252312719319264</v>
      </c>
      <c r="J8" s="125">
        <v>2.0134015687062146</v>
      </c>
      <c r="K8" s="126">
        <v>1.4818350776288014</v>
      </c>
      <c r="L8" s="882">
        <v>2.2651670790469325</v>
      </c>
      <c r="M8" s="127"/>
    </row>
    <row r="9" spans="1:13" ht="21" customHeight="1">
      <c r="A9" s="881" t="s">
        <v>211</v>
      </c>
      <c r="B9" s="123">
        <v>49.593021995747016</v>
      </c>
      <c r="C9" s="124">
        <v>340.71468200296812</v>
      </c>
      <c r="D9" s="124">
        <v>360.83115804065375</v>
      </c>
      <c r="E9" s="124">
        <v>373.57159342663954</v>
      </c>
      <c r="F9" s="124">
        <v>362.07283946198936</v>
      </c>
      <c r="G9" s="124">
        <v>361.24201840246951</v>
      </c>
      <c r="H9" s="124">
        <v>375.37910261937128</v>
      </c>
      <c r="I9" s="125">
        <v>9.6435267275582817</v>
      </c>
      <c r="J9" s="125">
        <v>3.530857882442163</v>
      </c>
      <c r="K9" s="126">
        <v>0.48384545948798063</v>
      </c>
      <c r="L9" s="882">
        <v>3.9134661796599914</v>
      </c>
      <c r="M9" s="127"/>
    </row>
    <row r="10" spans="1:13" ht="21" customHeight="1">
      <c r="A10" s="883" t="s">
        <v>212</v>
      </c>
      <c r="B10" s="128">
        <v>16.575694084141823</v>
      </c>
      <c r="C10" s="129">
        <v>271.76200151726948</v>
      </c>
      <c r="D10" s="129">
        <v>271.92656476888567</v>
      </c>
      <c r="E10" s="129">
        <v>270.17684354158314</v>
      </c>
      <c r="F10" s="129">
        <v>282.27097385455488</v>
      </c>
      <c r="G10" s="129">
        <v>274.91225793830216</v>
      </c>
      <c r="H10" s="129">
        <v>283.57683157658528</v>
      </c>
      <c r="I10" s="125">
        <v>-0.58328904218996058</v>
      </c>
      <c r="J10" s="125">
        <v>-0.64345358416512966</v>
      </c>
      <c r="K10" s="126">
        <v>4.9597100400426086</v>
      </c>
      <c r="L10" s="882">
        <v>3.1517596571585642</v>
      </c>
      <c r="M10" s="127"/>
    </row>
    <row r="11" spans="1:13" ht="21" customHeight="1">
      <c r="A11" s="883" t="s">
        <v>213</v>
      </c>
      <c r="B11" s="128">
        <v>6.0860312040333113</v>
      </c>
      <c r="C11" s="129">
        <v>359.93018014074482</v>
      </c>
      <c r="D11" s="129">
        <v>369.23157559602032</v>
      </c>
      <c r="E11" s="129">
        <v>412.25652937141928</v>
      </c>
      <c r="F11" s="129">
        <v>340.08356366542932</v>
      </c>
      <c r="G11" s="129">
        <v>332.19039709790297</v>
      </c>
      <c r="H11" s="129">
        <v>348.50064572307014</v>
      </c>
      <c r="I11" s="125">
        <v>14.537916550985813</v>
      </c>
      <c r="J11" s="125">
        <v>11.652566199395949</v>
      </c>
      <c r="K11" s="126">
        <v>-15.46509978763946</v>
      </c>
      <c r="L11" s="882">
        <v>4.9099097287752755</v>
      </c>
      <c r="M11" s="127"/>
    </row>
    <row r="12" spans="1:13" ht="21" customHeight="1">
      <c r="A12" s="883" t="s">
        <v>214</v>
      </c>
      <c r="B12" s="128">
        <v>3.7705195070758082</v>
      </c>
      <c r="C12" s="129">
        <v>390.32131112140831</v>
      </c>
      <c r="D12" s="129">
        <v>475.59875100325996</v>
      </c>
      <c r="E12" s="129">
        <v>477.87526068769176</v>
      </c>
      <c r="F12" s="129">
        <v>492.69487332006327</v>
      </c>
      <c r="G12" s="129">
        <v>488.92750213491985</v>
      </c>
      <c r="H12" s="129">
        <v>498.8316612137483</v>
      </c>
      <c r="I12" s="125">
        <v>22.43125011922551</v>
      </c>
      <c r="J12" s="125">
        <v>0.47866182987857542</v>
      </c>
      <c r="K12" s="126">
        <v>4.3853286097922393</v>
      </c>
      <c r="L12" s="882">
        <v>2.0256907282943928</v>
      </c>
      <c r="M12" s="127"/>
    </row>
    <row r="13" spans="1:13" ht="21" customHeight="1">
      <c r="A13" s="883" t="s">
        <v>215</v>
      </c>
      <c r="B13" s="128">
        <v>11.183012678383857</v>
      </c>
      <c r="C13" s="129">
        <v>319.0387965263252</v>
      </c>
      <c r="D13" s="129">
        <v>337.26040207538392</v>
      </c>
      <c r="E13" s="129">
        <v>371.6367806851714</v>
      </c>
      <c r="F13" s="129">
        <v>296.76136191140989</v>
      </c>
      <c r="G13" s="129">
        <v>304.71335461493732</v>
      </c>
      <c r="H13" s="129">
        <v>345.07812796082726</v>
      </c>
      <c r="I13" s="125">
        <v>16.486391226248912</v>
      </c>
      <c r="J13" s="125">
        <v>10.19282975358125</v>
      </c>
      <c r="K13" s="126">
        <v>-7.1464004922707147</v>
      </c>
      <c r="L13" s="882">
        <v>13.246801538087638</v>
      </c>
      <c r="M13" s="127"/>
    </row>
    <row r="14" spans="1:13" ht="21" customHeight="1">
      <c r="A14" s="883" t="s">
        <v>216</v>
      </c>
      <c r="B14" s="128">
        <v>1.9487350779721184</v>
      </c>
      <c r="C14" s="129">
        <v>320.99784477989147</v>
      </c>
      <c r="D14" s="129">
        <v>382.78803529581808</v>
      </c>
      <c r="E14" s="129">
        <v>375.44092044963628</v>
      </c>
      <c r="F14" s="129">
        <v>429.24043430246007</v>
      </c>
      <c r="G14" s="129">
        <v>430.17178833715991</v>
      </c>
      <c r="H14" s="129">
        <v>430.15550104077062</v>
      </c>
      <c r="I14" s="125">
        <v>16.960573584871412</v>
      </c>
      <c r="J14" s="125">
        <v>-1.9193689898128525</v>
      </c>
      <c r="K14" s="126">
        <v>14.573419574405193</v>
      </c>
      <c r="L14" s="882">
        <v>-3.7862307177931598E-3</v>
      </c>
      <c r="M14" s="127"/>
    </row>
    <row r="15" spans="1:13" ht="21" customHeight="1">
      <c r="A15" s="883" t="s">
        <v>217</v>
      </c>
      <c r="B15" s="128">
        <v>10.019129444140097</v>
      </c>
      <c r="C15" s="129">
        <v>452.5437296244001</v>
      </c>
      <c r="D15" s="129">
        <v>481.74521397668781</v>
      </c>
      <c r="E15" s="129">
        <v>483.77216658214905</v>
      </c>
      <c r="F15" s="129">
        <v>518.2076470823597</v>
      </c>
      <c r="G15" s="129">
        <v>523.43238155902384</v>
      </c>
      <c r="H15" s="129">
        <v>520.37984301985716</v>
      </c>
      <c r="I15" s="125">
        <v>6.900645156141664</v>
      </c>
      <c r="J15" s="125">
        <v>0.42075199641928407</v>
      </c>
      <c r="K15" s="126">
        <v>7.567131589306058</v>
      </c>
      <c r="L15" s="882">
        <v>-0.58317724441785401</v>
      </c>
      <c r="M15" s="127"/>
    </row>
    <row r="16" spans="1:13" ht="21" customHeight="1">
      <c r="A16" s="881" t="s">
        <v>218</v>
      </c>
      <c r="B16" s="123">
        <v>20.372737107226719</v>
      </c>
      <c r="C16" s="124">
        <v>254.78984183408437</v>
      </c>
      <c r="D16" s="124">
        <v>270.32784309623759</v>
      </c>
      <c r="E16" s="124">
        <v>270.19707651546167</v>
      </c>
      <c r="F16" s="124">
        <v>281.15201457668917</v>
      </c>
      <c r="G16" s="124">
        <v>281.25435536309061</v>
      </c>
      <c r="H16" s="124">
        <v>282.30043233426852</v>
      </c>
      <c r="I16" s="125">
        <v>6.0470364793468718</v>
      </c>
      <c r="J16" s="125">
        <v>-4.8373330426557004E-2</v>
      </c>
      <c r="K16" s="126">
        <v>4.4794547649793941</v>
      </c>
      <c r="L16" s="882">
        <v>0.37193271898934199</v>
      </c>
      <c r="M16" s="127"/>
    </row>
    <row r="17" spans="1:13" ht="21" customHeight="1">
      <c r="A17" s="883" t="s">
        <v>219</v>
      </c>
      <c r="B17" s="128">
        <v>6.1176945709879771</v>
      </c>
      <c r="C17" s="129">
        <v>234.62710185544893</v>
      </c>
      <c r="D17" s="129">
        <v>244.11680897704125</v>
      </c>
      <c r="E17" s="129">
        <v>247.24215531029603</v>
      </c>
      <c r="F17" s="129">
        <v>256.19916821585855</v>
      </c>
      <c r="G17" s="129">
        <v>255.155492842836</v>
      </c>
      <c r="H17" s="129">
        <v>257.75019699590035</v>
      </c>
      <c r="I17" s="125">
        <v>5.3766395080049563</v>
      </c>
      <c r="J17" s="125">
        <v>1.280266748673057</v>
      </c>
      <c r="K17" s="126">
        <v>4.2501011497883212</v>
      </c>
      <c r="L17" s="882">
        <v>1.0169109526725322</v>
      </c>
      <c r="M17" s="127"/>
    </row>
    <row r="18" spans="1:13" ht="21" customHeight="1">
      <c r="A18" s="883" t="s">
        <v>220</v>
      </c>
      <c r="B18" s="128">
        <v>5.6836287536483852</v>
      </c>
      <c r="C18" s="129">
        <v>291.8822801004435</v>
      </c>
      <c r="D18" s="129">
        <v>315.95229488919495</v>
      </c>
      <c r="E18" s="129">
        <v>315.95229488919495</v>
      </c>
      <c r="F18" s="129">
        <v>334.94576282192361</v>
      </c>
      <c r="G18" s="129">
        <v>334.94576282192361</v>
      </c>
      <c r="H18" s="129">
        <v>334.94576282192361</v>
      </c>
      <c r="I18" s="125">
        <v>8.2464803209254143</v>
      </c>
      <c r="J18" s="125">
        <v>0</v>
      </c>
      <c r="K18" s="126">
        <v>6.0114986470947116</v>
      </c>
      <c r="L18" s="882">
        <v>0</v>
      </c>
      <c r="M18" s="127"/>
    </row>
    <row r="19" spans="1:13" ht="21" customHeight="1">
      <c r="A19" s="883" t="s">
        <v>221</v>
      </c>
      <c r="B19" s="128">
        <v>4.4957766210627002</v>
      </c>
      <c r="C19" s="129">
        <v>291.3468593119764</v>
      </c>
      <c r="D19" s="129">
        <v>298.87132206197418</v>
      </c>
      <c r="E19" s="129">
        <v>294.46907814046006</v>
      </c>
      <c r="F19" s="129">
        <v>295.91922907917672</v>
      </c>
      <c r="G19" s="129">
        <v>296.00828548852314</v>
      </c>
      <c r="H19" s="129">
        <v>297.12902239351922</v>
      </c>
      <c r="I19" s="125">
        <v>1.0716500723079179</v>
      </c>
      <c r="J19" s="125">
        <v>-1.47295628471214</v>
      </c>
      <c r="K19" s="126">
        <v>0.90330172181623425</v>
      </c>
      <c r="L19" s="882">
        <v>0.37861673471282131</v>
      </c>
      <c r="M19" s="127"/>
    </row>
    <row r="20" spans="1:13" ht="21" customHeight="1">
      <c r="A20" s="883" t="s">
        <v>222</v>
      </c>
      <c r="B20" s="128">
        <v>4.0656371615276576</v>
      </c>
      <c r="C20" s="129">
        <v>192.75939921316527</v>
      </c>
      <c r="D20" s="129">
        <v>214.31136011052558</v>
      </c>
      <c r="E20" s="129">
        <v>213.82128141283351</v>
      </c>
      <c r="F20" s="129">
        <v>227.03556786970634</v>
      </c>
      <c r="G20" s="129">
        <v>229.02036657564642</v>
      </c>
      <c r="H20" s="129">
        <v>229.11857033203287</v>
      </c>
      <c r="I20" s="125">
        <v>10.926513718989497</v>
      </c>
      <c r="J20" s="125">
        <v>-0.22867602419177047</v>
      </c>
      <c r="K20" s="126">
        <v>7.1542405966898315</v>
      </c>
      <c r="L20" s="882">
        <v>4.2879922801091652E-2</v>
      </c>
      <c r="M20" s="127"/>
    </row>
    <row r="21" spans="1:13" s="132" customFormat="1" ht="21" customHeight="1">
      <c r="A21" s="881" t="s">
        <v>223</v>
      </c>
      <c r="B21" s="123">
        <v>30.044340897026256</v>
      </c>
      <c r="C21" s="130">
        <v>253.68703854987027</v>
      </c>
      <c r="D21" s="130">
        <v>246.88976612396328</v>
      </c>
      <c r="E21" s="130">
        <v>246.60014130389547</v>
      </c>
      <c r="F21" s="130">
        <v>251.41257698689367</v>
      </c>
      <c r="G21" s="130">
        <v>251.44083971922777</v>
      </c>
      <c r="H21" s="130">
        <v>250.91640404603959</v>
      </c>
      <c r="I21" s="125">
        <v>-2.7935590586279204</v>
      </c>
      <c r="J21" s="125" t="s">
        <v>25</v>
      </c>
      <c r="K21" s="126">
        <v>1.7503083004421427</v>
      </c>
      <c r="L21" s="882">
        <v>-0.20857219287597673</v>
      </c>
      <c r="M21" s="131"/>
    </row>
    <row r="22" spans="1:13" ht="21" customHeight="1">
      <c r="A22" s="883" t="s">
        <v>224</v>
      </c>
      <c r="B22" s="128">
        <v>5.3979779714474292</v>
      </c>
      <c r="C22" s="133">
        <v>492.17643183051683</v>
      </c>
      <c r="D22" s="133">
        <v>429.12727500277458</v>
      </c>
      <c r="E22" s="133">
        <v>428.44393615420285</v>
      </c>
      <c r="F22" s="133">
        <v>424.18990462203993</v>
      </c>
      <c r="G22" s="133">
        <v>424.18990462203993</v>
      </c>
      <c r="H22" s="133">
        <v>424.18990462203993</v>
      </c>
      <c r="I22" s="125">
        <v>-12.94911571431372</v>
      </c>
      <c r="J22" s="125">
        <v>-0.15923920206827802</v>
      </c>
      <c r="K22" s="126">
        <v>-0.99290272849884786</v>
      </c>
      <c r="L22" s="882">
        <v>0</v>
      </c>
      <c r="M22" s="127"/>
    </row>
    <row r="23" spans="1:13" ht="21" customHeight="1">
      <c r="A23" s="883" t="s">
        <v>225</v>
      </c>
      <c r="B23" s="128">
        <v>2.4560330063653932</v>
      </c>
      <c r="C23" s="129">
        <v>250.91641748980203</v>
      </c>
      <c r="D23" s="129">
        <v>250.91641748980203</v>
      </c>
      <c r="E23" s="129">
        <v>250.91641748980203</v>
      </c>
      <c r="F23" s="129">
        <v>251.21311201421253</v>
      </c>
      <c r="G23" s="129">
        <v>251.21311201421253</v>
      </c>
      <c r="H23" s="129">
        <v>241.89247336538506</v>
      </c>
      <c r="I23" s="125">
        <v>0</v>
      </c>
      <c r="J23" s="125">
        <v>0</v>
      </c>
      <c r="K23" s="126">
        <v>-3.5963944546529092</v>
      </c>
      <c r="L23" s="882">
        <v>-3.7102516560919554</v>
      </c>
      <c r="M23" s="127"/>
    </row>
    <row r="24" spans="1:13" ht="21" customHeight="1">
      <c r="A24" s="883" t="s">
        <v>226</v>
      </c>
      <c r="B24" s="128">
        <v>6.9737148201230337</v>
      </c>
      <c r="C24" s="133">
        <v>190.05011237091617</v>
      </c>
      <c r="D24" s="133">
        <v>208.41354283740475</v>
      </c>
      <c r="E24" s="133">
        <v>209.33279287702621</v>
      </c>
      <c r="F24" s="133">
        <v>229.6565661447643</v>
      </c>
      <c r="G24" s="133">
        <v>229.6565661447643</v>
      </c>
      <c r="H24" s="133">
        <v>230.23250096594708</v>
      </c>
      <c r="I24" s="125">
        <v>10.146103185919998</v>
      </c>
      <c r="J24" s="125">
        <v>0.44107020451093604</v>
      </c>
      <c r="K24" s="126">
        <v>9.9839627617248397</v>
      </c>
      <c r="L24" s="882">
        <v>0.25078090770536221</v>
      </c>
      <c r="M24" s="127"/>
    </row>
    <row r="25" spans="1:13" ht="21" customHeight="1">
      <c r="A25" s="883" t="s">
        <v>227</v>
      </c>
      <c r="B25" s="128">
        <v>1.8659527269142209</v>
      </c>
      <c r="C25" s="133">
        <v>124.94177859745849</v>
      </c>
      <c r="D25" s="133">
        <v>124.61798323275819</v>
      </c>
      <c r="E25" s="133">
        <v>124.97886167090418</v>
      </c>
      <c r="F25" s="133">
        <v>125.3262755782371</v>
      </c>
      <c r="G25" s="133">
        <v>125.3262755782371</v>
      </c>
      <c r="H25" s="133">
        <v>125.3262755782371</v>
      </c>
      <c r="I25" s="125">
        <v>2.9680282978162609E-2</v>
      </c>
      <c r="J25" s="125">
        <v>0.28958776958533861</v>
      </c>
      <c r="K25" s="126">
        <v>0.27797813381253889</v>
      </c>
      <c r="L25" s="882">
        <v>0</v>
      </c>
      <c r="M25" s="127"/>
    </row>
    <row r="26" spans="1:13" ht="21" customHeight="1">
      <c r="A26" s="883" t="s">
        <v>228</v>
      </c>
      <c r="B26" s="128">
        <v>2.7316416904709628</v>
      </c>
      <c r="C26" s="133">
        <v>153.98678356295525</v>
      </c>
      <c r="D26" s="133">
        <v>152.77739258078455</v>
      </c>
      <c r="E26" s="133">
        <v>152.14581363341611</v>
      </c>
      <c r="F26" s="133">
        <v>140.64898445382033</v>
      </c>
      <c r="G26" s="133">
        <v>140.64898445382033</v>
      </c>
      <c r="H26" s="133">
        <v>140.64898445382033</v>
      </c>
      <c r="I26" s="125">
        <v>-1.1955376214391009</v>
      </c>
      <c r="J26" s="125">
        <v>-0.41339817148305258</v>
      </c>
      <c r="K26" s="126">
        <v>-7.5564544991665201</v>
      </c>
      <c r="L26" s="882">
        <v>0</v>
      </c>
      <c r="M26" s="127"/>
    </row>
    <row r="27" spans="1:13" ht="21" customHeight="1">
      <c r="A27" s="883" t="s">
        <v>229</v>
      </c>
      <c r="B27" s="128">
        <v>3.1001290737979397</v>
      </c>
      <c r="C27" s="133">
        <v>191.79303126267783</v>
      </c>
      <c r="D27" s="133">
        <v>196.80533857828615</v>
      </c>
      <c r="E27" s="133">
        <v>196.80533857828615</v>
      </c>
      <c r="F27" s="133">
        <v>193.03671151760548</v>
      </c>
      <c r="G27" s="133">
        <v>193.03671151760548</v>
      </c>
      <c r="H27" s="133">
        <v>193.03671151760548</v>
      </c>
      <c r="I27" s="125">
        <v>2.6133938666121423</v>
      </c>
      <c r="J27" s="125">
        <v>0</v>
      </c>
      <c r="K27" s="126">
        <v>-1.9149008293703247</v>
      </c>
      <c r="L27" s="882">
        <v>0</v>
      </c>
      <c r="M27" s="127"/>
    </row>
    <row r="28" spans="1:13" ht="21" customHeight="1" thickBot="1">
      <c r="A28" s="884" t="s">
        <v>230</v>
      </c>
      <c r="B28" s="885">
        <v>7.5088916079072749</v>
      </c>
      <c r="C28" s="886">
        <v>236.06624538282779</v>
      </c>
      <c r="D28" s="886">
        <v>235.59933829774718</v>
      </c>
      <c r="E28" s="886">
        <v>234.21847339584758</v>
      </c>
      <c r="F28" s="886">
        <v>243.20525943246349</v>
      </c>
      <c r="G28" s="886">
        <v>243.31830574900766</v>
      </c>
      <c r="H28" s="886">
        <v>243.7343872880769</v>
      </c>
      <c r="I28" s="887">
        <v>-0.78273451758580848</v>
      </c>
      <c r="J28" s="887">
        <v>-0.58610729209878798</v>
      </c>
      <c r="K28" s="888">
        <v>4.0628366132959428</v>
      </c>
      <c r="L28" s="889">
        <v>0.17100297398027919</v>
      </c>
      <c r="M28" s="127"/>
    </row>
    <row r="29" spans="1:13" ht="13.5" thickTop="1"/>
    <row r="30" spans="1:13">
      <c r="A30" s="134"/>
      <c r="E30" s="108" t="s">
        <v>231</v>
      </c>
    </row>
    <row r="34" spans="6:6">
      <c r="F34" s="108" t="s">
        <v>232</v>
      </c>
    </row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ageMargins left="0.75" right="0.75" top="1" bottom="1" header="0.5" footer="0.5"/>
  <pageSetup scale="68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C90"/>
  <sheetViews>
    <sheetView view="pageBreakPreview" zoomScaleSheetLayoutView="100" workbookViewId="0">
      <selection activeCell="A2" sqref="A2:C2"/>
    </sheetView>
  </sheetViews>
  <sheetFormatPr defaultRowHeight="12.75"/>
  <cols>
    <col min="1" max="1" width="56.140625" style="1288" bestFit="1" customWidth="1"/>
    <col min="2" max="2" width="14.28515625" style="1288" bestFit="1" customWidth="1"/>
    <col min="3" max="3" width="11.85546875" style="1288" bestFit="1" customWidth="1"/>
    <col min="4" max="256" width="9.140625" style="1288"/>
    <col min="257" max="257" width="56.140625" style="1288" bestFit="1" customWidth="1"/>
    <col min="258" max="258" width="14.28515625" style="1288" bestFit="1" customWidth="1"/>
    <col min="259" max="259" width="11.85546875" style="1288" bestFit="1" customWidth="1"/>
    <col min="260" max="512" width="9.140625" style="1288"/>
    <col min="513" max="513" width="56.140625" style="1288" bestFit="1" customWidth="1"/>
    <col min="514" max="514" width="14.28515625" style="1288" bestFit="1" customWidth="1"/>
    <col min="515" max="515" width="11.85546875" style="1288" bestFit="1" customWidth="1"/>
    <col min="516" max="768" width="9.140625" style="1288"/>
    <col min="769" max="769" width="56.140625" style="1288" bestFit="1" customWidth="1"/>
    <col min="770" max="770" width="14.28515625" style="1288" bestFit="1" customWidth="1"/>
    <col min="771" max="771" width="11.85546875" style="1288" bestFit="1" customWidth="1"/>
    <col min="772" max="1024" width="9.140625" style="1288"/>
    <col min="1025" max="1025" width="56.140625" style="1288" bestFit="1" customWidth="1"/>
    <col min="1026" max="1026" width="14.28515625" style="1288" bestFit="1" customWidth="1"/>
    <col min="1027" max="1027" width="11.85546875" style="1288" bestFit="1" customWidth="1"/>
    <col min="1028" max="1280" width="9.140625" style="1288"/>
    <col min="1281" max="1281" width="56.140625" style="1288" bestFit="1" customWidth="1"/>
    <col min="1282" max="1282" width="14.28515625" style="1288" bestFit="1" customWidth="1"/>
    <col min="1283" max="1283" width="11.85546875" style="1288" bestFit="1" customWidth="1"/>
    <col min="1284" max="1536" width="9.140625" style="1288"/>
    <col min="1537" max="1537" width="56.140625" style="1288" bestFit="1" customWidth="1"/>
    <col min="1538" max="1538" width="14.28515625" style="1288" bestFit="1" customWidth="1"/>
    <col min="1539" max="1539" width="11.85546875" style="1288" bestFit="1" customWidth="1"/>
    <col min="1540" max="1792" width="9.140625" style="1288"/>
    <col min="1793" max="1793" width="56.140625" style="1288" bestFit="1" customWidth="1"/>
    <col min="1794" max="1794" width="14.28515625" style="1288" bestFit="1" customWidth="1"/>
    <col min="1795" max="1795" width="11.85546875" style="1288" bestFit="1" customWidth="1"/>
    <col min="1796" max="2048" width="9.140625" style="1288"/>
    <col min="2049" max="2049" width="56.140625" style="1288" bestFit="1" customWidth="1"/>
    <col min="2050" max="2050" width="14.28515625" style="1288" bestFit="1" customWidth="1"/>
    <col min="2051" max="2051" width="11.85546875" style="1288" bestFit="1" customWidth="1"/>
    <col min="2052" max="2304" width="9.140625" style="1288"/>
    <col min="2305" max="2305" width="56.140625" style="1288" bestFit="1" customWidth="1"/>
    <col min="2306" max="2306" width="14.28515625" style="1288" bestFit="1" customWidth="1"/>
    <col min="2307" max="2307" width="11.85546875" style="1288" bestFit="1" customWidth="1"/>
    <col min="2308" max="2560" width="9.140625" style="1288"/>
    <col min="2561" max="2561" width="56.140625" style="1288" bestFit="1" customWidth="1"/>
    <col min="2562" max="2562" width="14.28515625" style="1288" bestFit="1" customWidth="1"/>
    <col min="2563" max="2563" width="11.85546875" style="1288" bestFit="1" customWidth="1"/>
    <col min="2564" max="2816" width="9.140625" style="1288"/>
    <col min="2817" max="2817" width="56.140625" style="1288" bestFit="1" customWidth="1"/>
    <col min="2818" max="2818" width="14.28515625" style="1288" bestFit="1" customWidth="1"/>
    <col min="2819" max="2819" width="11.85546875" style="1288" bestFit="1" customWidth="1"/>
    <col min="2820" max="3072" width="9.140625" style="1288"/>
    <col min="3073" max="3073" width="56.140625" style="1288" bestFit="1" customWidth="1"/>
    <col min="3074" max="3074" width="14.28515625" style="1288" bestFit="1" customWidth="1"/>
    <col min="3075" max="3075" width="11.85546875" style="1288" bestFit="1" customWidth="1"/>
    <col min="3076" max="3328" width="9.140625" style="1288"/>
    <col min="3329" max="3329" width="56.140625" style="1288" bestFit="1" customWidth="1"/>
    <col min="3330" max="3330" width="14.28515625" style="1288" bestFit="1" customWidth="1"/>
    <col min="3331" max="3331" width="11.85546875" style="1288" bestFit="1" customWidth="1"/>
    <col min="3332" max="3584" width="9.140625" style="1288"/>
    <col min="3585" max="3585" width="56.140625" style="1288" bestFit="1" customWidth="1"/>
    <col min="3586" max="3586" width="14.28515625" style="1288" bestFit="1" customWidth="1"/>
    <col min="3587" max="3587" width="11.85546875" style="1288" bestFit="1" customWidth="1"/>
    <col min="3588" max="3840" width="9.140625" style="1288"/>
    <col min="3841" max="3841" width="56.140625" style="1288" bestFit="1" customWidth="1"/>
    <col min="3842" max="3842" width="14.28515625" style="1288" bestFit="1" customWidth="1"/>
    <col min="3843" max="3843" width="11.85546875" style="1288" bestFit="1" customWidth="1"/>
    <col min="3844" max="4096" width="9.140625" style="1288"/>
    <col min="4097" max="4097" width="56.140625" style="1288" bestFit="1" customWidth="1"/>
    <col min="4098" max="4098" width="14.28515625" style="1288" bestFit="1" customWidth="1"/>
    <col min="4099" max="4099" width="11.85546875" style="1288" bestFit="1" customWidth="1"/>
    <col min="4100" max="4352" width="9.140625" style="1288"/>
    <col min="4353" max="4353" width="56.140625" style="1288" bestFit="1" customWidth="1"/>
    <col min="4354" max="4354" width="14.28515625" style="1288" bestFit="1" customWidth="1"/>
    <col min="4355" max="4355" width="11.85546875" style="1288" bestFit="1" customWidth="1"/>
    <col min="4356" max="4608" width="9.140625" style="1288"/>
    <col min="4609" max="4609" width="56.140625" style="1288" bestFit="1" customWidth="1"/>
    <col min="4610" max="4610" width="14.28515625" style="1288" bestFit="1" customWidth="1"/>
    <col min="4611" max="4611" width="11.85546875" style="1288" bestFit="1" customWidth="1"/>
    <col min="4612" max="4864" width="9.140625" style="1288"/>
    <col min="4865" max="4865" width="56.140625" style="1288" bestFit="1" customWidth="1"/>
    <col min="4866" max="4866" width="14.28515625" style="1288" bestFit="1" customWidth="1"/>
    <col min="4867" max="4867" width="11.85546875" style="1288" bestFit="1" customWidth="1"/>
    <col min="4868" max="5120" width="9.140625" style="1288"/>
    <col min="5121" max="5121" width="56.140625" style="1288" bestFit="1" customWidth="1"/>
    <col min="5122" max="5122" width="14.28515625" style="1288" bestFit="1" customWidth="1"/>
    <col min="5123" max="5123" width="11.85546875" style="1288" bestFit="1" customWidth="1"/>
    <col min="5124" max="5376" width="9.140625" style="1288"/>
    <col min="5377" max="5377" width="56.140625" style="1288" bestFit="1" customWidth="1"/>
    <col min="5378" max="5378" width="14.28515625" style="1288" bestFit="1" customWidth="1"/>
    <col min="5379" max="5379" width="11.85546875" style="1288" bestFit="1" customWidth="1"/>
    <col min="5380" max="5632" width="9.140625" style="1288"/>
    <col min="5633" max="5633" width="56.140625" style="1288" bestFit="1" customWidth="1"/>
    <col min="5634" max="5634" width="14.28515625" style="1288" bestFit="1" customWidth="1"/>
    <col min="5635" max="5635" width="11.85546875" style="1288" bestFit="1" customWidth="1"/>
    <col min="5636" max="5888" width="9.140625" style="1288"/>
    <col min="5889" max="5889" width="56.140625" style="1288" bestFit="1" customWidth="1"/>
    <col min="5890" max="5890" width="14.28515625" style="1288" bestFit="1" customWidth="1"/>
    <col min="5891" max="5891" width="11.85546875" style="1288" bestFit="1" customWidth="1"/>
    <col min="5892" max="6144" width="9.140625" style="1288"/>
    <col min="6145" max="6145" width="56.140625" style="1288" bestFit="1" customWidth="1"/>
    <col min="6146" max="6146" width="14.28515625" style="1288" bestFit="1" customWidth="1"/>
    <col min="6147" max="6147" width="11.85546875" style="1288" bestFit="1" customWidth="1"/>
    <col min="6148" max="6400" width="9.140625" style="1288"/>
    <col min="6401" max="6401" width="56.140625" style="1288" bestFit="1" customWidth="1"/>
    <col min="6402" max="6402" width="14.28515625" style="1288" bestFit="1" customWidth="1"/>
    <col min="6403" max="6403" width="11.85546875" style="1288" bestFit="1" customWidth="1"/>
    <col min="6404" max="6656" width="9.140625" style="1288"/>
    <col min="6657" max="6657" width="56.140625" style="1288" bestFit="1" customWidth="1"/>
    <col min="6658" max="6658" width="14.28515625" style="1288" bestFit="1" customWidth="1"/>
    <col min="6659" max="6659" width="11.85546875" style="1288" bestFit="1" customWidth="1"/>
    <col min="6660" max="6912" width="9.140625" style="1288"/>
    <col min="6913" max="6913" width="56.140625" style="1288" bestFit="1" customWidth="1"/>
    <col min="6914" max="6914" width="14.28515625" style="1288" bestFit="1" customWidth="1"/>
    <col min="6915" max="6915" width="11.85546875" style="1288" bestFit="1" customWidth="1"/>
    <col min="6916" max="7168" width="9.140625" style="1288"/>
    <col min="7169" max="7169" width="56.140625" style="1288" bestFit="1" customWidth="1"/>
    <col min="7170" max="7170" width="14.28515625" style="1288" bestFit="1" customWidth="1"/>
    <col min="7171" max="7171" width="11.85546875" style="1288" bestFit="1" customWidth="1"/>
    <col min="7172" max="7424" width="9.140625" style="1288"/>
    <col min="7425" max="7425" width="56.140625" style="1288" bestFit="1" customWidth="1"/>
    <col min="7426" max="7426" width="14.28515625" style="1288" bestFit="1" customWidth="1"/>
    <col min="7427" max="7427" width="11.85546875" style="1288" bestFit="1" customWidth="1"/>
    <col min="7428" max="7680" width="9.140625" style="1288"/>
    <col min="7681" max="7681" width="56.140625" style="1288" bestFit="1" customWidth="1"/>
    <col min="7682" max="7682" width="14.28515625" style="1288" bestFit="1" customWidth="1"/>
    <col min="7683" max="7683" width="11.85546875" style="1288" bestFit="1" customWidth="1"/>
    <col min="7684" max="7936" width="9.140625" style="1288"/>
    <col min="7937" max="7937" width="56.140625" style="1288" bestFit="1" customWidth="1"/>
    <col min="7938" max="7938" width="14.28515625" style="1288" bestFit="1" customWidth="1"/>
    <col min="7939" max="7939" width="11.85546875" style="1288" bestFit="1" customWidth="1"/>
    <col min="7940" max="8192" width="9.140625" style="1288"/>
    <col min="8193" max="8193" width="56.140625" style="1288" bestFit="1" customWidth="1"/>
    <col min="8194" max="8194" width="14.28515625" style="1288" bestFit="1" customWidth="1"/>
    <col min="8195" max="8195" width="11.85546875" style="1288" bestFit="1" customWidth="1"/>
    <col min="8196" max="8448" width="9.140625" style="1288"/>
    <col min="8449" max="8449" width="56.140625" style="1288" bestFit="1" customWidth="1"/>
    <col min="8450" max="8450" width="14.28515625" style="1288" bestFit="1" customWidth="1"/>
    <col min="8451" max="8451" width="11.85546875" style="1288" bestFit="1" customWidth="1"/>
    <col min="8452" max="8704" width="9.140625" style="1288"/>
    <col min="8705" max="8705" width="56.140625" style="1288" bestFit="1" customWidth="1"/>
    <col min="8706" max="8706" width="14.28515625" style="1288" bestFit="1" customWidth="1"/>
    <col min="8707" max="8707" width="11.85546875" style="1288" bestFit="1" customWidth="1"/>
    <col min="8708" max="8960" width="9.140625" style="1288"/>
    <col min="8961" max="8961" width="56.140625" style="1288" bestFit="1" customWidth="1"/>
    <col min="8962" max="8962" width="14.28515625" style="1288" bestFit="1" customWidth="1"/>
    <col min="8963" max="8963" width="11.85546875" style="1288" bestFit="1" customWidth="1"/>
    <col min="8964" max="9216" width="9.140625" style="1288"/>
    <col min="9217" max="9217" width="56.140625" style="1288" bestFit="1" customWidth="1"/>
    <col min="9218" max="9218" width="14.28515625" style="1288" bestFit="1" customWidth="1"/>
    <col min="9219" max="9219" width="11.85546875" style="1288" bestFit="1" customWidth="1"/>
    <col min="9220" max="9472" width="9.140625" style="1288"/>
    <col min="9473" max="9473" width="56.140625" style="1288" bestFit="1" customWidth="1"/>
    <col min="9474" max="9474" width="14.28515625" style="1288" bestFit="1" customWidth="1"/>
    <col min="9475" max="9475" width="11.85546875" style="1288" bestFit="1" customWidth="1"/>
    <col min="9476" max="9728" width="9.140625" style="1288"/>
    <col min="9729" max="9729" width="56.140625" style="1288" bestFit="1" customWidth="1"/>
    <col min="9730" max="9730" width="14.28515625" style="1288" bestFit="1" customWidth="1"/>
    <col min="9731" max="9731" width="11.85546875" style="1288" bestFit="1" customWidth="1"/>
    <col min="9732" max="9984" width="9.140625" style="1288"/>
    <col min="9985" max="9985" width="56.140625" style="1288" bestFit="1" customWidth="1"/>
    <col min="9986" max="9986" width="14.28515625" style="1288" bestFit="1" customWidth="1"/>
    <col min="9987" max="9987" width="11.85546875" style="1288" bestFit="1" customWidth="1"/>
    <col min="9988" max="10240" width="9.140625" style="1288"/>
    <col min="10241" max="10241" width="56.140625" style="1288" bestFit="1" customWidth="1"/>
    <col min="10242" max="10242" width="14.28515625" style="1288" bestFit="1" customWidth="1"/>
    <col min="10243" max="10243" width="11.85546875" style="1288" bestFit="1" customWidth="1"/>
    <col min="10244" max="10496" width="9.140625" style="1288"/>
    <col min="10497" max="10497" width="56.140625" style="1288" bestFit="1" customWidth="1"/>
    <col min="10498" max="10498" width="14.28515625" style="1288" bestFit="1" customWidth="1"/>
    <col min="10499" max="10499" width="11.85546875" style="1288" bestFit="1" customWidth="1"/>
    <col min="10500" max="10752" width="9.140625" style="1288"/>
    <col min="10753" max="10753" width="56.140625" style="1288" bestFit="1" customWidth="1"/>
    <col min="10754" max="10754" width="14.28515625" style="1288" bestFit="1" customWidth="1"/>
    <col min="10755" max="10755" width="11.85546875" style="1288" bestFit="1" customWidth="1"/>
    <col min="10756" max="11008" width="9.140625" style="1288"/>
    <col min="11009" max="11009" width="56.140625" style="1288" bestFit="1" customWidth="1"/>
    <col min="11010" max="11010" width="14.28515625" style="1288" bestFit="1" customWidth="1"/>
    <col min="11011" max="11011" width="11.85546875" style="1288" bestFit="1" customWidth="1"/>
    <col min="11012" max="11264" width="9.140625" style="1288"/>
    <col min="11265" max="11265" width="56.140625" style="1288" bestFit="1" customWidth="1"/>
    <col min="11266" max="11266" width="14.28515625" style="1288" bestFit="1" customWidth="1"/>
    <col min="11267" max="11267" width="11.85546875" style="1288" bestFit="1" customWidth="1"/>
    <col min="11268" max="11520" width="9.140625" style="1288"/>
    <col min="11521" max="11521" width="56.140625" style="1288" bestFit="1" customWidth="1"/>
    <col min="11522" max="11522" width="14.28515625" style="1288" bestFit="1" customWidth="1"/>
    <col min="11523" max="11523" width="11.85546875" style="1288" bestFit="1" customWidth="1"/>
    <col min="11524" max="11776" width="9.140625" style="1288"/>
    <col min="11777" max="11777" width="56.140625" style="1288" bestFit="1" customWidth="1"/>
    <col min="11778" max="11778" width="14.28515625" style="1288" bestFit="1" customWidth="1"/>
    <col min="11779" max="11779" width="11.85546875" style="1288" bestFit="1" customWidth="1"/>
    <col min="11780" max="12032" width="9.140625" style="1288"/>
    <col min="12033" max="12033" width="56.140625" style="1288" bestFit="1" customWidth="1"/>
    <col min="12034" max="12034" width="14.28515625" style="1288" bestFit="1" customWidth="1"/>
    <col min="12035" max="12035" width="11.85546875" style="1288" bestFit="1" customWidth="1"/>
    <col min="12036" max="12288" width="9.140625" style="1288"/>
    <col min="12289" max="12289" width="56.140625" style="1288" bestFit="1" customWidth="1"/>
    <col min="12290" max="12290" width="14.28515625" style="1288" bestFit="1" customWidth="1"/>
    <col min="12291" max="12291" width="11.85546875" style="1288" bestFit="1" customWidth="1"/>
    <col min="12292" max="12544" width="9.140625" style="1288"/>
    <col min="12545" max="12545" width="56.140625" style="1288" bestFit="1" customWidth="1"/>
    <col min="12546" max="12546" width="14.28515625" style="1288" bestFit="1" customWidth="1"/>
    <col min="12547" max="12547" width="11.85546875" style="1288" bestFit="1" customWidth="1"/>
    <col min="12548" max="12800" width="9.140625" style="1288"/>
    <col min="12801" max="12801" width="56.140625" style="1288" bestFit="1" customWidth="1"/>
    <col min="12802" max="12802" width="14.28515625" style="1288" bestFit="1" customWidth="1"/>
    <col min="12803" max="12803" width="11.85546875" style="1288" bestFit="1" customWidth="1"/>
    <col min="12804" max="13056" width="9.140625" style="1288"/>
    <col min="13057" max="13057" width="56.140625" style="1288" bestFit="1" customWidth="1"/>
    <col min="13058" max="13058" width="14.28515625" style="1288" bestFit="1" customWidth="1"/>
    <col min="13059" max="13059" width="11.85546875" style="1288" bestFit="1" customWidth="1"/>
    <col min="13060" max="13312" width="9.140625" style="1288"/>
    <col min="13313" max="13313" width="56.140625" style="1288" bestFit="1" customWidth="1"/>
    <col min="13314" max="13314" width="14.28515625" style="1288" bestFit="1" customWidth="1"/>
    <col min="13315" max="13315" width="11.85546875" style="1288" bestFit="1" customWidth="1"/>
    <col min="13316" max="13568" width="9.140625" style="1288"/>
    <col min="13569" max="13569" width="56.140625" style="1288" bestFit="1" customWidth="1"/>
    <col min="13570" max="13570" width="14.28515625" style="1288" bestFit="1" customWidth="1"/>
    <col min="13571" max="13571" width="11.85546875" style="1288" bestFit="1" customWidth="1"/>
    <col min="13572" max="13824" width="9.140625" style="1288"/>
    <col min="13825" max="13825" width="56.140625" style="1288" bestFit="1" customWidth="1"/>
    <col min="13826" max="13826" width="14.28515625" style="1288" bestFit="1" customWidth="1"/>
    <col min="13827" max="13827" width="11.85546875" style="1288" bestFit="1" customWidth="1"/>
    <col min="13828" max="14080" width="9.140625" style="1288"/>
    <col min="14081" max="14081" width="56.140625" style="1288" bestFit="1" customWidth="1"/>
    <col min="14082" max="14082" width="14.28515625" style="1288" bestFit="1" customWidth="1"/>
    <col min="14083" max="14083" width="11.85546875" style="1288" bestFit="1" customWidth="1"/>
    <col min="14084" max="14336" width="9.140625" style="1288"/>
    <col min="14337" max="14337" width="56.140625" style="1288" bestFit="1" customWidth="1"/>
    <col min="14338" max="14338" width="14.28515625" style="1288" bestFit="1" customWidth="1"/>
    <col min="14339" max="14339" width="11.85546875" style="1288" bestFit="1" customWidth="1"/>
    <col min="14340" max="14592" width="9.140625" style="1288"/>
    <col min="14593" max="14593" width="56.140625" style="1288" bestFit="1" customWidth="1"/>
    <col min="14594" max="14594" width="14.28515625" style="1288" bestFit="1" customWidth="1"/>
    <col min="14595" max="14595" width="11.85546875" style="1288" bestFit="1" customWidth="1"/>
    <col min="14596" max="14848" width="9.140625" style="1288"/>
    <col min="14849" max="14849" width="56.140625" style="1288" bestFit="1" customWidth="1"/>
    <col min="14850" max="14850" width="14.28515625" style="1288" bestFit="1" customWidth="1"/>
    <col min="14851" max="14851" width="11.85546875" style="1288" bestFit="1" customWidth="1"/>
    <col min="14852" max="15104" width="9.140625" style="1288"/>
    <col min="15105" max="15105" width="56.140625" style="1288" bestFit="1" customWidth="1"/>
    <col min="15106" max="15106" width="14.28515625" style="1288" bestFit="1" customWidth="1"/>
    <col min="15107" max="15107" width="11.85546875" style="1288" bestFit="1" customWidth="1"/>
    <col min="15108" max="15360" width="9.140625" style="1288"/>
    <col min="15361" max="15361" width="56.140625" style="1288" bestFit="1" customWidth="1"/>
    <col min="15362" max="15362" width="14.28515625" style="1288" bestFit="1" customWidth="1"/>
    <col min="15363" max="15363" width="11.85546875" style="1288" bestFit="1" customWidth="1"/>
    <col min="15364" max="15616" width="9.140625" style="1288"/>
    <col min="15617" max="15617" width="56.140625" style="1288" bestFit="1" customWidth="1"/>
    <col min="15618" max="15618" width="14.28515625" style="1288" bestFit="1" customWidth="1"/>
    <col min="15619" max="15619" width="11.85546875" style="1288" bestFit="1" customWidth="1"/>
    <col min="15620" max="15872" width="9.140625" style="1288"/>
    <col min="15873" max="15873" width="56.140625" style="1288" bestFit="1" customWidth="1"/>
    <col min="15874" max="15874" width="14.28515625" style="1288" bestFit="1" customWidth="1"/>
    <col min="15875" max="15875" width="11.85546875" style="1288" bestFit="1" customWidth="1"/>
    <col min="15876" max="16128" width="9.140625" style="1288"/>
    <col min="16129" max="16129" width="56.140625" style="1288" bestFit="1" customWidth="1"/>
    <col min="16130" max="16130" width="14.28515625" style="1288" bestFit="1" customWidth="1"/>
    <col min="16131" max="16131" width="11.85546875" style="1288" bestFit="1" customWidth="1"/>
    <col min="16132" max="16384" width="9.140625" style="1288"/>
  </cols>
  <sheetData>
    <row r="1" spans="1:3">
      <c r="A1" s="1863" t="s">
        <v>1258</v>
      </c>
      <c r="B1" s="1863"/>
      <c r="C1" s="1863"/>
    </row>
    <row r="2" spans="1:3" ht="15.75">
      <c r="A2" s="1856" t="s">
        <v>1099</v>
      </c>
      <c r="B2" s="1856"/>
      <c r="C2" s="1856"/>
    </row>
    <row r="3" spans="1:3">
      <c r="A3" s="1864" t="s">
        <v>1100</v>
      </c>
      <c r="B3" s="1864"/>
      <c r="C3" s="1864"/>
    </row>
    <row r="4" spans="1:3" ht="13.5" thickBot="1">
      <c r="A4" s="1289"/>
      <c r="B4" s="1289"/>
      <c r="C4" s="1290" t="s">
        <v>1101</v>
      </c>
    </row>
    <row r="5" spans="1:3" ht="25.5">
      <c r="A5" s="1291" t="s">
        <v>1102</v>
      </c>
      <c r="B5" s="1292" t="s">
        <v>1103</v>
      </c>
      <c r="C5" s="1293" t="s">
        <v>1104</v>
      </c>
    </row>
    <row r="6" spans="1:3">
      <c r="A6" s="1294" t="s">
        <v>1105</v>
      </c>
      <c r="B6" s="1295">
        <f>SUM(B7:B64)</f>
        <v>37501.269490999999</v>
      </c>
      <c r="C6" s="1296"/>
    </row>
    <row r="7" spans="1:3">
      <c r="A7" s="1297" t="s">
        <v>1106</v>
      </c>
      <c r="B7" s="1298">
        <v>1235.0873999999999</v>
      </c>
      <c r="C7" s="1296">
        <v>63281</v>
      </c>
    </row>
    <row r="8" spans="1:3">
      <c r="A8" s="1297" t="s">
        <v>1107</v>
      </c>
      <c r="B8" s="1298">
        <v>852.24</v>
      </c>
      <c r="C8" s="1296">
        <v>63282</v>
      </c>
    </row>
    <row r="9" spans="1:3">
      <c r="A9" s="1297" t="s">
        <v>1108</v>
      </c>
      <c r="B9" s="1298">
        <v>39</v>
      </c>
      <c r="C9" s="1296">
        <v>63284</v>
      </c>
    </row>
    <row r="10" spans="1:3">
      <c r="A10" s="1297" t="s">
        <v>1109</v>
      </c>
      <c r="B10" s="1298">
        <v>146.86969999999999</v>
      </c>
      <c r="C10" s="1299" t="s">
        <v>1110</v>
      </c>
    </row>
    <row r="11" spans="1:3">
      <c r="A11" s="1297" t="s">
        <v>1111</v>
      </c>
      <c r="B11" s="1298">
        <v>35.4</v>
      </c>
      <c r="C11" s="1299" t="s">
        <v>1112</v>
      </c>
    </row>
    <row r="12" spans="1:3">
      <c r="A12" s="1297" t="s">
        <v>1113</v>
      </c>
      <c r="B12" s="1298">
        <v>110</v>
      </c>
      <c r="C12" s="1296">
        <v>63322</v>
      </c>
    </row>
    <row r="13" spans="1:3">
      <c r="A13" s="1297" t="s">
        <v>1114</v>
      </c>
      <c r="B13" s="1298">
        <v>92.819034000000002</v>
      </c>
      <c r="C13" s="1296">
        <v>63324</v>
      </c>
    </row>
    <row r="14" spans="1:3">
      <c r="A14" s="1297" t="s">
        <v>1115</v>
      </c>
      <c r="B14" s="1298">
        <v>419.21637500000003</v>
      </c>
      <c r="C14" s="1296">
        <v>63324</v>
      </c>
    </row>
    <row r="15" spans="1:3">
      <c r="A15" s="1297" t="s">
        <v>1116</v>
      </c>
      <c r="B15" s="1298">
        <v>105.63696</v>
      </c>
      <c r="C15" s="1296">
        <v>63324</v>
      </c>
    </row>
    <row r="16" spans="1:3">
      <c r="A16" s="1297" t="s">
        <v>1117</v>
      </c>
      <c r="B16" s="1298">
        <v>410.00764199999998</v>
      </c>
      <c r="C16" s="1296">
        <v>63332</v>
      </c>
    </row>
    <row r="17" spans="1:3">
      <c r="A17" s="1297" t="s">
        <v>1118</v>
      </c>
      <c r="B17" s="1298">
        <v>755.51930000000004</v>
      </c>
      <c r="C17" s="1296">
        <v>63342</v>
      </c>
    </row>
    <row r="18" spans="1:3">
      <c r="A18" s="1297" t="s">
        <v>1119</v>
      </c>
      <c r="B18" s="1298">
        <v>1968.8</v>
      </c>
      <c r="C18" s="1296">
        <v>63342</v>
      </c>
    </row>
    <row r="19" spans="1:3">
      <c r="A19" s="1297" t="s">
        <v>1120</v>
      </c>
      <c r="B19" s="1298">
        <v>95.178600000000003</v>
      </c>
      <c r="C19" s="1296">
        <v>63342</v>
      </c>
    </row>
    <row r="20" spans="1:3">
      <c r="A20" s="1297" t="s">
        <v>1121</v>
      </c>
      <c r="B20" s="1298">
        <v>510.6662</v>
      </c>
      <c r="C20" s="1296">
        <v>63346</v>
      </c>
    </row>
    <row r="21" spans="1:3">
      <c r="A21" s="1297" t="s">
        <v>1122</v>
      </c>
      <c r="B21" s="1298">
        <v>156.96</v>
      </c>
      <c r="C21" s="1296">
        <v>63347</v>
      </c>
    </row>
    <row r="22" spans="1:3">
      <c r="A22" s="1297" t="s">
        <v>1123</v>
      </c>
      <c r="B22" s="1298">
        <v>12.5</v>
      </c>
      <c r="C22" s="1296">
        <v>63351</v>
      </c>
    </row>
    <row r="23" spans="1:3">
      <c r="A23" s="1297" t="s">
        <v>1124</v>
      </c>
      <c r="B23" s="1298">
        <v>55.2</v>
      </c>
      <c r="C23" s="1296">
        <v>63351</v>
      </c>
    </row>
    <row r="24" spans="1:3">
      <c r="A24" s="1297" t="s">
        <v>1125</v>
      </c>
      <c r="B24" s="1298">
        <v>642.73500000000001</v>
      </c>
      <c r="C24" s="1296">
        <v>63352</v>
      </c>
    </row>
    <row r="25" spans="1:3">
      <c r="A25" s="1297" t="s">
        <v>1126</v>
      </c>
      <c r="B25" s="1298">
        <v>1030</v>
      </c>
      <c r="C25" s="1296">
        <v>63359</v>
      </c>
    </row>
    <row r="26" spans="1:3">
      <c r="A26" s="1297" t="s">
        <v>1127</v>
      </c>
      <c r="B26" s="1298">
        <v>169.97416999999999</v>
      </c>
      <c r="C26" s="1296">
        <v>63361</v>
      </c>
    </row>
    <row r="27" spans="1:3">
      <c r="A27" s="1297" t="s">
        <v>1128</v>
      </c>
      <c r="B27" s="1298">
        <v>1932.27</v>
      </c>
      <c r="C27" s="1296">
        <v>63361</v>
      </c>
    </row>
    <row r="28" spans="1:3">
      <c r="A28" s="1297" t="s">
        <v>1129</v>
      </c>
      <c r="B28" s="1298">
        <v>438.63749999999999</v>
      </c>
      <c r="C28" s="1296">
        <v>63392</v>
      </c>
    </row>
    <row r="29" spans="1:3">
      <c r="A29" s="1297" t="s">
        <v>1130</v>
      </c>
      <c r="B29" s="1298">
        <v>37.5</v>
      </c>
      <c r="C29" s="1296">
        <v>63394</v>
      </c>
    </row>
    <row r="30" spans="1:3">
      <c r="A30" s="1297" t="s">
        <v>1131</v>
      </c>
      <c r="B30" s="1298">
        <v>295.43889999999999</v>
      </c>
      <c r="C30" s="1296">
        <v>63394</v>
      </c>
    </row>
    <row r="31" spans="1:3">
      <c r="A31" s="1297" t="s">
        <v>1132</v>
      </c>
      <c r="B31" s="1298">
        <v>100</v>
      </c>
      <c r="C31" s="1296">
        <v>63399</v>
      </c>
    </row>
    <row r="32" spans="1:3">
      <c r="A32" s="1297" t="s">
        <v>1133</v>
      </c>
      <c r="B32" s="1298">
        <v>99</v>
      </c>
      <c r="C32" s="1296">
        <v>63404</v>
      </c>
    </row>
    <row r="33" spans="1:3">
      <c r="A33" s="1297" t="s">
        <v>1134</v>
      </c>
      <c r="B33" s="1298">
        <v>440.544039</v>
      </c>
      <c r="C33" s="1296">
        <v>63412</v>
      </c>
    </row>
    <row r="34" spans="1:3">
      <c r="A34" s="1297" t="s">
        <v>1135</v>
      </c>
      <c r="B34" s="1298">
        <v>324.04364500000003</v>
      </c>
      <c r="C34" s="1296">
        <v>63438</v>
      </c>
    </row>
    <row r="35" spans="1:3">
      <c r="A35" s="1297" t="s">
        <v>1136</v>
      </c>
      <c r="B35" s="1298">
        <v>316.06720000000001</v>
      </c>
      <c r="C35" s="1296">
        <v>63439</v>
      </c>
    </row>
    <row r="36" spans="1:3">
      <c r="A36" s="1297" t="s">
        <v>1137</v>
      </c>
      <c r="B36" s="1298">
        <v>120</v>
      </c>
      <c r="C36" s="1296">
        <v>63459</v>
      </c>
    </row>
    <row r="37" spans="1:3">
      <c r="A37" s="1297" t="s">
        <v>1138</v>
      </c>
      <c r="B37" s="1298">
        <v>257.92384499999997</v>
      </c>
      <c r="C37" s="1296">
        <v>63471</v>
      </c>
    </row>
    <row r="38" spans="1:3">
      <c r="A38" s="1297" t="s">
        <v>1139</v>
      </c>
      <c r="B38" s="1298">
        <v>90</v>
      </c>
      <c r="C38" s="1296">
        <v>63481</v>
      </c>
    </row>
    <row r="39" spans="1:3">
      <c r="A39" s="1297" t="s">
        <v>1140</v>
      </c>
      <c r="B39" s="1298">
        <v>1349.5832660000001</v>
      </c>
      <c r="C39" s="1296">
        <v>63494</v>
      </c>
    </row>
    <row r="40" spans="1:3">
      <c r="A40" s="1297" t="s">
        <v>1141</v>
      </c>
      <c r="B40" s="1298">
        <v>194.92500000000001</v>
      </c>
      <c r="C40" s="1296">
        <v>63501</v>
      </c>
    </row>
    <row r="41" spans="1:3">
      <c r="A41" s="1297" t="s">
        <v>1142</v>
      </c>
      <c r="B41" s="1298">
        <v>192.50790000000001</v>
      </c>
      <c r="C41" s="1296">
        <v>63505</v>
      </c>
    </row>
    <row r="42" spans="1:3">
      <c r="A42" s="1297" t="s">
        <v>1143</v>
      </c>
      <c r="B42" s="1298">
        <v>1384.3379</v>
      </c>
      <c r="C42" s="1296">
        <v>63505</v>
      </c>
    </row>
    <row r="43" spans="1:3">
      <c r="A43" s="1297" t="s">
        <v>1144</v>
      </c>
      <c r="B43" s="1298">
        <v>919.77120000000002</v>
      </c>
      <c r="C43" s="1296">
        <v>63508</v>
      </c>
    </row>
    <row r="44" spans="1:3">
      <c r="A44" s="1297" t="s">
        <v>1145</v>
      </c>
      <c r="B44" s="1298">
        <v>3209.40688</v>
      </c>
      <c r="C44" s="1296">
        <v>63510</v>
      </c>
    </row>
    <row r="45" spans="1:3">
      <c r="A45" s="1297" t="s">
        <v>1146</v>
      </c>
      <c r="B45" s="1298">
        <v>872.94749999999999</v>
      </c>
      <c r="C45" s="1296">
        <v>63517</v>
      </c>
    </row>
    <row r="46" spans="1:3">
      <c r="A46" s="1297" t="s">
        <v>1147</v>
      </c>
      <c r="B46" s="1300">
        <v>1591.7617</v>
      </c>
      <c r="C46" s="1296">
        <v>63523</v>
      </c>
    </row>
    <row r="47" spans="1:3">
      <c r="A47" s="1297" t="s">
        <v>1148</v>
      </c>
      <c r="B47" s="1298">
        <v>3159.0304000000001</v>
      </c>
      <c r="C47" s="1296">
        <v>63524</v>
      </c>
    </row>
    <row r="48" spans="1:3">
      <c r="A48" s="1297" t="s">
        <v>1149</v>
      </c>
      <c r="B48" s="1298">
        <v>1543.184</v>
      </c>
      <c r="C48" s="1296">
        <v>63538</v>
      </c>
    </row>
    <row r="49" spans="1:3">
      <c r="A49" s="1297" t="s">
        <v>1150</v>
      </c>
      <c r="B49" s="1298">
        <v>132.25</v>
      </c>
      <c r="C49" s="1296">
        <v>63540</v>
      </c>
    </row>
    <row r="50" spans="1:3">
      <c r="A50" s="1297" t="s">
        <v>1151</v>
      </c>
      <c r="B50" s="1298">
        <v>305.83390000000003</v>
      </c>
      <c r="C50" s="1296">
        <v>63540</v>
      </c>
    </row>
    <row r="51" spans="1:3">
      <c r="A51" s="1297" t="s">
        <v>1152</v>
      </c>
      <c r="B51" s="1298">
        <v>851.50059999999996</v>
      </c>
      <c r="C51" s="1296">
        <v>63540</v>
      </c>
    </row>
    <row r="52" spans="1:3">
      <c r="A52" s="1297" t="s">
        <v>1153</v>
      </c>
      <c r="B52" s="1298">
        <v>907.62966600000004</v>
      </c>
      <c r="C52" s="1296">
        <v>63544</v>
      </c>
    </row>
    <row r="53" spans="1:3">
      <c r="A53" s="1297" t="s">
        <v>1154</v>
      </c>
      <c r="B53" s="1298">
        <v>289.3313</v>
      </c>
      <c r="C53" s="1296">
        <v>63545</v>
      </c>
    </row>
    <row r="54" spans="1:3">
      <c r="A54" s="1297" t="s">
        <v>1155</v>
      </c>
      <c r="B54" s="1298">
        <v>119.479609</v>
      </c>
      <c r="C54" s="1296">
        <v>63551</v>
      </c>
    </row>
    <row r="55" spans="1:3">
      <c r="A55" s="1297" t="s">
        <v>1156</v>
      </c>
      <c r="B55" s="1298">
        <v>110.1135</v>
      </c>
      <c r="C55" s="1296">
        <v>63559</v>
      </c>
    </row>
    <row r="56" spans="1:3">
      <c r="A56" s="1297" t="s">
        <v>1157</v>
      </c>
      <c r="B56" s="1298">
        <v>1104.3171</v>
      </c>
      <c r="C56" s="1296">
        <v>63559</v>
      </c>
    </row>
    <row r="57" spans="1:3">
      <c r="A57" s="1297" t="s">
        <v>1158</v>
      </c>
      <c r="B57" s="1298">
        <v>15</v>
      </c>
      <c r="C57" s="1296">
        <v>63560</v>
      </c>
    </row>
    <row r="58" spans="1:3">
      <c r="A58" s="1297" t="s">
        <v>1159</v>
      </c>
      <c r="B58" s="1298">
        <v>86.212500000000006</v>
      </c>
      <c r="C58" s="1296">
        <v>63561</v>
      </c>
    </row>
    <row r="59" spans="1:3">
      <c r="A59" s="1297" t="s">
        <v>1160</v>
      </c>
      <c r="B59" s="1298">
        <v>1991.94236</v>
      </c>
      <c r="C59" s="1296">
        <v>63565</v>
      </c>
    </row>
    <row r="60" spans="1:3">
      <c r="A60" s="1297" t="s">
        <v>1161</v>
      </c>
      <c r="B60" s="1298">
        <v>187.94540000000001</v>
      </c>
      <c r="C60" s="1296">
        <v>63565</v>
      </c>
    </row>
    <row r="61" spans="1:3">
      <c r="A61" s="1297" t="s">
        <v>1162</v>
      </c>
      <c r="B61" s="1298">
        <v>270</v>
      </c>
      <c r="C61" s="1296">
        <v>63568</v>
      </c>
    </row>
    <row r="62" spans="1:3">
      <c r="A62" s="1297" t="s">
        <v>1163</v>
      </c>
      <c r="B62" s="1298">
        <v>1635.9636</v>
      </c>
      <c r="C62" s="1296">
        <v>63569</v>
      </c>
    </row>
    <row r="63" spans="1:3">
      <c r="A63" s="1297" t="s">
        <v>1164</v>
      </c>
      <c r="B63" s="1298">
        <v>1508.8087</v>
      </c>
      <c r="C63" s="1296">
        <v>63574</v>
      </c>
    </row>
    <row r="64" spans="1:3">
      <c r="A64" s="1297" t="s">
        <v>1165</v>
      </c>
      <c r="B64" s="1298">
        <v>272.25</v>
      </c>
      <c r="C64" s="1296">
        <v>63575</v>
      </c>
    </row>
    <row r="65" spans="1:3">
      <c r="A65" s="1301" t="s">
        <v>1166</v>
      </c>
      <c r="B65" s="1302">
        <f>SUM(B66:B83)</f>
        <v>9034.5506269999987</v>
      </c>
      <c r="C65" s="1296"/>
    </row>
    <row r="66" spans="1:3">
      <c r="A66" s="1297" t="s">
        <v>1167</v>
      </c>
      <c r="B66" s="1298">
        <v>115</v>
      </c>
      <c r="C66" s="1303"/>
    </row>
    <row r="67" spans="1:3">
      <c r="A67" s="1297" t="s">
        <v>1168</v>
      </c>
      <c r="B67" s="1298">
        <v>300</v>
      </c>
      <c r="C67" s="1296">
        <v>63310</v>
      </c>
    </row>
    <row r="68" spans="1:3">
      <c r="A68" s="1297" t="s">
        <v>1169</v>
      </c>
      <c r="B68" s="1298">
        <v>26</v>
      </c>
      <c r="C68" s="1296">
        <v>63356</v>
      </c>
    </row>
    <row r="69" spans="1:3">
      <c r="A69" s="1297" t="s">
        <v>1170</v>
      </c>
      <c r="B69" s="1298">
        <v>210</v>
      </c>
      <c r="C69" s="1296">
        <v>63372</v>
      </c>
    </row>
    <row r="70" spans="1:3">
      <c r="A70" s="1297" t="s">
        <v>1171</v>
      </c>
      <c r="B70" s="1298">
        <v>106.54170000000001</v>
      </c>
      <c r="C70" s="1296">
        <v>63424</v>
      </c>
    </row>
    <row r="71" spans="1:3">
      <c r="A71" s="1297" t="s">
        <v>1172</v>
      </c>
      <c r="B71" s="1298">
        <v>27</v>
      </c>
      <c r="C71" s="1299">
        <v>63425</v>
      </c>
    </row>
    <row r="72" spans="1:3">
      <c r="A72" s="1297" t="s">
        <v>1173</v>
      </c>
      <c r="B72" s="1298">
        <v>65.802601999999993</v>
      </c>
      <c r="C72" s="1299">
        <v>63425</v>
      </c>
    </row>
    <row r="73" spans="1:3">
      <c r="A73" s="1297" t="s">
        <v>1174</v>
      </c>
      <c r="B73" s="1298">
        <v>9.48</v>
      </c>
      <c r="C73" s="1296">
        <v>63425</v>
      </c>
    </row>
    <row r="74" spans="1:3">
      <c r="A74" s="1297" t="s">
        <v>1175</v>
      </c>
      <c r="B74" s="1298">
        <v>4412.411325</v>
      </c>
      <c r="C74" s="1296">
        <v>63428</v>
      </c>
    </row>
    <row r="75" spans="1:3">
      <c r="A75" s="1297" t="s">
        <v>1176</v>
      </c>
      <c r="B75" s="1298">
        <v>60</v>
      </c>
      <c r="C75" s="1296">
        <v>63446</v>
      </c>
    </row>
    <row r="76" spans="1:3">
      <c r="A76" s="1297" t="s">
        <v>1167</v>
      </c>
      <c r="B76" s="1298">
        <v>172.5</v>
      </c>
      <c r="C76" s="1296">
        <v>63451</v>
      </c>
    </row>
    <row r="77" spans="1:3">
      <c r="A77" s="1297" t="s">
        <v>1177</v>
      </c>
      <c r="B77" s="1298">
        <v>3300.0005999999998</v>
      </c>
      <c r="C77" s="1296">
        <v>63481</v>
      </c>
    </row>
    <row r="78" spans="1:3">
      <c r="A78" s="1297" t="s">
        <v>1178</v>
      </c>
      <c r="B78" s="1298">
        <v>41</v>
      </c>
      <c r="C78" s="1296">
        <v>63495</v>
      </c>
    </row>
    <row r="79" spans="1:3">
      <c r="A79" s="1297" t="s">
        <v>1179</v>
      </c>
      <c r="B79" s="1298">
        <v>12</v>
      </c>
      <c r="C79" s="1296">
        <v>63526</v>
      </c>
    </row>
    <row r="80" spans="1:3">
      <c r="A80" s="1297" t="s">
        <v>1180</v>
      </c>
      <c r="B80" s="1298">
        <v>30</v>
      </c>
      <c r="C80" s="1296">
        <v>63527</v>
      </c>
    </row>
    <row r="81" spans="1:3">
      <c r="A81" s="1297" t="s">
        <v>1181</v>
      </c>
      <c r="B81" s="1298">
        <v>54</v>
      </c>
      <c r="C81" s="1296">
        <v>63530</v>
      </c>
    </row>
    <row r="82" spans="1:3">
      <c r="A82" s="1297" t="s">
        <v>1182</v>
      </c>
      <c r="B82" s="1298">
        <v>36.814399999999999</v>
      </c>
      <c r="C82" s="1296">
        <v>63565</v>
      </c>
    </row>
    <row r="83" spans="1:3">
      <c r="A83" s="1297" t="s">
        <v>1183</v>
      </c>
      <c r="B83" s="1298">
        <v>56</v>
      </c>
      <c r="C83" s="1296">
        <v>63578</v>
      </c>
    </row>
    <row r="84" spans="1:3">
      <c r="A84" s="1304" t="s">
        <v>1184</v>
      </c>
      <c r="B84" s="1295">
        <f>SUM(B85:B88)</f>
        <v>3850</v>
      </c>
      <c r="C84" s="1296">
        <v>63578</v>
      </c>
    </row>
    <row r="85" spans="1:3">
      <c r="A85" s="1297" t="s">
        <v>1185</v>
      </c>
      <c r="B85" s="1305">
        <v>1250</v>
      </c>
      <c r="C85" s="1306">
        <v>63323</v>
      </c>
    </row>
    <row r="86" spans="1:3">
      <c r="A86" s="1297" t="s">
        <v>1186</v>
      </c>
      <c r="B86" s="1305">
        <v>1000</v>
      </c>
      <c r="C86" s="1306">
        <v>63323</v>
      </c>
    </row>
    <row r="87" spans="1:3">
      <c r="A87" s="1297" t="s">
        <v>1187</v>
      </c>
      <c r="B87" s="1305">
        <v>600</v>
      </c>
      <c r="C87" s="1306">
        <v>63394</v>
      </c>
    </row>
    <row r="88" spans="1:3">
      <c r="A88" s="1297" t="s">
        <v>1188</v>
      </c>
      <c r="B88" s="1305">
        <v>1000</v>
      </c>
      <c r="C88" s="1306">
        <v>63557</v>
      </c>
    </row>
    <row r="89" spans="1:3" ht="13.5" thickBot="1">
      <c r="A89" s="1307" t="s">
        <v>408</v>
      </c>
      <c r="B89" s="1309">
        <f>SUM(B65+B6+B84)</f>
        <v>50385.820117999996</v>
      </c>
      <c r="C89" s="1308"/>
    </row>
    <row r="90" spans="1:3">
      <c r="A90" s="1279" t="s">
        <v>1189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scale="6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view="pageBreakPreview" zoomScaleSheetLayoutView="100" workbookViewId="0">
      <selection activeCell="A2" sqref="A2:L2"/>
    </sheetView>
  </sheetViews>
  <sheetFormatPr defaultColWidth="12" defaultRowHeight="12.75"/>
  <cols>
    <col min="1" max="1" width="24.85546875" style="194" customWidth="1"/>
    <col min="2" max="2" width="10.140625" style="194" customWidth="1"/>
    <col min="3" max="3" width="6.7109375" style="194" customWidth="1"/>
    <col min="4" max="4" width="7.140625" style="194" customWidth="1"/>
    <col min="5" max="5" width="14" style="194" bestFit="1" customWidth="1"/>
    <col min="6" max="6" width="8.85546875" style="194" customWidth="1"/>
    <col min="7" max="7" width="14" style="194" bestFit="1" customWidth="1"/>
    <col min="8" max="8" width="8.85546875" style="194" bestFit="1" customWidth="1"/>
    <col min="9" max="9" width="14.140625" style="194" bestFit="1" customWidth="1"/>
    <col min="10" max="10" width="8.42578125" style="194" bestFit="1" customWidth="1"/>
    <col min="11" max="11" width="6.42578125" style="194" bestFit="1" customWidth="1"/>
    <col min="12" max="12" width="6.85546875" style="194" bestFit="1" customWidth="1"/>
    <col min="13" max="256" width="12" style="194"/>
    <col min="257" max="257" width="24.85546875" style="194" customWidth="1"/>
    <col min="258" max="258" width="10.140625" style="194" customWidth="1"/>
    <col min="259" max="259" width="6.7109375" style="194" customWidth="1"/>
    <col min="260" max="260" width="7.140625" style="194" customWidth="1"/>
    <col min="261" max="261" width="11.85546875" style="194" bestFit="1" customWidth="1"/>
    <col min="262" max="262" width="8.85546875" style="194" customWidth="1"/>
    <col min="263" max="263" width="10.42578125" style="194" bestFit="1" customWidth="1"/>
    <col min="264" max="264" width="8.7109375" style="194" bestFit="1" customWidth="1"/>
    <col min="265" max="265" width="10.42578125" style="194" bestFit="1" customWidth="1"/>
    <col min="266" max="266" width="8.28515625" style="194" bestFit="1" customWidth="1"/>
    <col min="267" max="267" width="6.28515625" style="194" bestFit="1" customWidth="1"/>
    <col min="268" max="268" width="6.7109375" style="194" bestFit="1" customWidth="1"/>
    <col min="269" max="512" width="12" style="194"/>
    <col min="513" max="513" width="24.85546875" style="194" customWidth="1"/>
    <col min="514" max="514" width="10.140625" style="194" customWidth="1"/>
    <col min="515" max="515" width="6.7109375" style="194" customWidth="1"/>
    <col min="516" max="516" width="7.140625" style="194" customWidth="1"/>
    <col min="517" max="517" width="11.85546875" style="194" bestFit="1" customWidth="1"/>
    <col min="518" max="518" width="8.85546875" style="194" customWidth="1"/>
    <col min="519" max="519" width="10.42578125" style="194" bestFit="1" customWidth="1"/>
    <col min="520" max="520" width="8.7109375" style="194" bestFit="1" customWidth="1"/>
    <col min="521" max="521" width="10.42578125" style="194" bestFit="1" customWidth="1"/>
    <col min="522" max="522" width="8.28515625" style="194" bestFit="1" customWidth="1"/>
    <col min="523" max="523" width="6.28515625" style="194" bestFit="1" customWidth="1"/>
    <col min="524" max="524" width="6.7109375" style="194" bestFit="1" customWidth="1"/>
    <col min="525" max="768" width="12" style="194"/>
    <col min="769" max="769" width="24.85546875" style="194" customWidth="1"/>
    <col min="770" max="770" width="10.140625" style="194" customWidth="1"/>
    <col min="771" max="771" width="6.7109375" style="194" customWidth="1"/>
    <col min="772" max="772" width="7.140625" style="194" customWidth="1"/>
    <col min="773" max="773" width="11.85546875" style="194" bestFit="1" customWidth="1"/>
    <col min="774" max="774" width="8.85546875" style="194" customWidth="1"/>
    <col min="775" max="775" width="10.42578125" style="194" bestFit="1" customWidth="1"/>
    <col min="776" max="776" width="8.7109375" style="194" bestFit="1" customWidth="1"/>
    <col min="777" max="777" width="10.42578125" style="194" bestFit="1" customWidth="1"/>
    <col min="778" max="778" width="8.28515625" style="194" bestFit="1" customWidth="1"/>
    <col min="779" max="779" width="6.28515625" style="194" bestFit="1" customWidth="1"/>
    <col min="780" max="780" width="6.7109375" style="194" bestFit="1" customWidth="1"/>
    <col min="781" max="1024" width="12" style="194"/>
    <col min="1025" max="1025" width="24.85546875" style="194" customWidth="1"/>
    <col min="1026" max="1026" width="10.140625" style="194" customWidth="1"/>
    <col min="1027" max="1027" width="6.7109375" style="194" customWidth="1"/>
    <col min="1028" max="1028" width="7.140625" style="194" customWidth="1"/>
    <col min="1029" max="1029" width="11.85546875" style="194" bestFit="1" customWidth="1"/>
    <col min="1030" max="1030" width="8.85546875" style="194" customWidth="1"/>
    <col min="1031" max="1031" width="10.42578125" style="194" bestFit="1" customWidth="1"/>
    <col min="1032" max="1032" width="8.7109375" style="194" bestFit="1" customWidth="1"/>
    <col min="1033" max="1033" width="10.42578125" style="194" bestFit="1" customWidth="1"/>
    <col min="1034" max="1034" width="8.28515625" style="194" bestFit="1" customWidth="1"/>
    <col min="1035" max="1035" width="6.28515625" style="194" bestFit="1" customWidth="1"/>
    <col min="1036" max="1036" width="6.7109375" style="194" bestFit="1" customWidth="1"/>
    <col min="1037" max="1280" width="12" style="194"/>
    <col min="1281" max="1281" width="24.85546875" style="194" customWidth="1"/>
    <col min="1282" max="1282" width="10.140625" style="194" customWidth="1"/>
    <col min="1283" max="1283" width="6.7109375" style="194" customWidth="1"/>
    <col min="1284" max="1284" width="7.140625" style="194" customWidth="1"/>
    <col min="1285" max="1285" width="11.85546875" style="194" bestFit="1" customWidth="1"/>
    <col min="1286" max="1286" width="8.85546875" style="194" customWidth="1"/>
    <col min="1287" max="1287" width="10.42578125" style="194" bestFit="1" customWidth="1"/>
    <col min="1288" max="1288" width="8.7109375" style="194" bestFit="1" customWidth="1"/>
    <col min="1289" max="1289" width="10.42578125" style="194" bestFit="1" customWidth="1"/>
    <col min="1290" max="1290" width="8.28515625" style="194" bestFit="1" customWidth="1"/>
    <col min="1291" max="1291" width="6.28515625" style="194" bestFit="1" customWidth="1"/>
    <col min="1292" max="1292" width="6.7109375" style="194" bestFit="1" customWidth="1"/>
    <col min="1293" max="1536" width="12" style="194"/>
    <col min="1537" max="1537" width="24.85546875" style="194" customWidth="1"/>
    <col min="1538" max="1538" width="10.140625" style="194" customWidth="1"/>
    <col min="1539" max="1539" width="6.7109375" style="194" customWidth="1"/>
    <col min="1540" max="1540" width="7.140625" style="194" customWidth="1"/>
    <col min="1541" max="1541" width="11.85546875" style="194" bestFit="1" customWidth="1"/>
    <col min="1542" max="1542" width="8.85546875" style="194" customWidth="1"/>
    <col min="1543" max="1543" width="10.42578125" style="194" bestFit="1" customWidth="1"/>
    <col min="1544" max="1544" width="8.7109375" style="194" bestFit="1" customWidth="1"/>
    <col min="1545" max="1545" width="10.42578125" style="194" bestFit="1" customWidth="1"/>
    <col min="1546" max="1546" width="8.28515625" style="194" bestFit="1" customWidth="1"/>
    <col min="1547" max="1547" width="6.28515625" style="194" bestFit="1" customWidth="1"/>
    <col min="1548" max="1548" width="6.7109375" style="194" bestFit="1" customWidth="1"/>
    <col min="1549" max="1792" width="12" style="194"/>
    <col min="1793" max="1793" width="24.85546875" style="194" customWidth="1"/>
    <col min="1794" max="1794" width="10.140625" style="194" customWidth="1"/>
    <col min="1795" max="1795" width="6.7109375" style="194" customWidth="1"/>
    <col min="1796" max="1796" width="7.140625" style="194" customWidth="1"/>
    <col min="1797" max="1797" width="11.85546875" style="194" bestFit="1" customWidth="1"/>
    <col min="1798" max="1798" width="8.85546875" style="194" customWidth="1"/>
    <col min="1799" max="1799" width="10.42578125" style="194" bestFit="1" customWidth="1"/>
    <col min="1800" max="1800" width="8.7109375" style="194" bestFit="1" customWidth="1"/>
    <col min="1801" max="1801" width="10.42578125" style="194" bestFit="1" customWidth="1"/>
    <col min="1802" max="1802" width="8.28515625" style="194" bestFit="1" customWidth="1"/>
    <col min="1803" max="1803" width="6.28515625" style="194" bestFit="1" customWidth="1"/>
    <col min="1804" max="1804" width="6.7109375" style="194" bestFit="1" customWidth="1"/>
    <col min="1805" max="2048" width="12" style="194"/>
    <col min="2049" max="2049" width="24.85546875" style="194" customWidth="1"/>
    <col min="2050" max="2050" width="10.140625" style="194" customWidth="1"/>
    <col min="2051" max="2051" width="6.7109375" style="194" customWidth="1"/>
    <col min="2052" max="2052" width="7.140625" style="194" customWidth="1"/>
    <col min="2053" max="2053" width="11.85546875" style="194" bestFit="1" customWidth="1"/>
    <col min="2054" max="2054" width="8.85546875" style="194" customWidth="1"/>
    <col min="2055" max="2055" width="10.42578125" style="194" bestFit="1" customWidth="1"/>
    <col min="2056" max="2056" width="8.7109375" style="194" bestFit="1" customWidth="1"/>
    <col min="2057" max="2057" width="10.42578125" style="194" bestFit="1" customWidth="1"/>
    <col min="2058" max="2058" width="8.28515625" style="194" bestFit="1" customWidth="1"/>
    <col min="2059" max="2059" width="6.28515625" style="194" bestFit="1" customWidth="1"/>
    <col min="2060" max="2060" width="6.7109375" style="194" bestFit="1" customWidth="1"/>
    <col min="2061" max="2304" width="12" style="194"/>
    <col min="2305" max="2305" width="24.85546875" style="194" customWidth="1"/>
    <col min="2306" max="2306" width="10.140625" style="194" customWidth="1"/>
    <col min="2307" max="2307" width="6.7109375" style="194" customWidth="1"/>
    <col min="2308" max="2308" width="7.140625" style="194" customWidth="1"/>
    <col min="2309" max="2309" width="11.85546875" style="194" bestFit="1" customWidth="1"/>
    <col min="2310" max="2310" width="8.85546875" style="194" customWidth="1"/>
    <col min="2311" max="2311" width="10.42578125" style="194" bestFit="1" customWidth="1"/>
    <col min="2312" max="2312" width="8.7109375" style="194" bestFit="1" customWidth="1"/>
    <col min="2313" max="2313" width="10.42578125" style="194" bestFit="1" customWidth="1"/>
    <col min="2314" max="2314" width="8.28515625" style="194" bestFit="1" customWidth="1"/>
    <col min="2315" max="2315" width="6.28515625" style="194" bestFit="1" customWidth="1"/>
    <col min="2316" max="2316" width="6.7109375" style="194" bestFit="1" customWidth="1"/>
    <col min="2317" max="2560" width="12" style="194"/>
    <col min="2561" max="2561" width="24.85546875" style="194" customWidth="1"/>
    <col min="2562" max="2562" width="10.140625" style="194" customWidth="1"/>
    <col min="2563" max="2563" width="6.7109375" style="194" customWidth="1"/>
    <col min="2564" max="2564" width="7.140625" style="194" customWidth="1"/>
    <col min="2565" max="2565" width="11.85546875" style="194" bestFit="1" customWidth="1"/>
    <col min="2566" max="2566" width="8.85546875" style="194" customWidth="1"/>
    <col min="2567" max="2567" width="10.42578125" style="194" bestFit="1" customWidth="1"/>
    <col min="2568" max="2568" width="8.7109375" style="194" bestFit="1" customWidth="1"/>
    <col min="2569" max="2569" width="10.42578125" style="194" bestFit="1" customWidth="1"/>
    <col min="2570" max="2570" width="8.28515625" style="194" bestFit="1" customWidth="1"/>
    <col min="2571" max="2571" width="6.28515625" style="194" bestFit="1" customWidth="1"/>
    <col min="2572" max="2572" width="6.7109375" style="194" bestFit="1" customWidth="1"/>
    <col min="2573" max="2816" width="12" style="194"/>
    <col min="2817" max="2817" width="24.85546875" style="194" customWidth="1"/>
    <col min="2818" max="2818" width="10.140625" style="194" customWidth="1"/>
    <col min="2819" max="2819" width="6.7109375" style="194" customWidth="1"/>
    <col min="2820" max="2820" width="7.140625" style="194" customWidth="1"/>
    <col min="2821" max="2821" width="11.85546875" style="194" bestFit="1" customWidth="1"/>
    <col min="2822" max="2822" width="8.85546875" style="194" customWidth="1"/>
    <col min="2823" max="2823" width="10.42578125" style="194" bestFit="1" customWidth="1"/>
    <col min="2824" max="2824" width="8.7109375" style="194" bestFit="1" customWidth="1"/>
    <col min="2825" max="2825" width="10.42578125" style="194" bestFit="1" customWidth="1"/>
    <col min="2826" max="2826" width="8.28515625" style="194" bestFit="1" customWidth="1"/>
    <col min="2827" max="2827" width="6.28515625" style="194" bestFit="1" customWidth="1"/>
    <col min="2828" max="2828" width="6.7109375" style="194" bestFit="1" customWidth="1"/>
    <col min="2829" max="3072" width="12" style="194"/>
    <col min="3073" max="3073" width="24.85546875" style="194" customWidth="1"/>
    <col min="3074" max="3074" width="10.140625" style="194" customWidth="1"/>
    <col min="3075" max="3075" width="6.7109375" style="194" customWidth="1"/>
    <col min="3076" max="3076" width="7.140625" style="194" customWidth="1"/>
    <col min="3077" max="3077" width="11.85546875" style="194" bestFit="1" customWidth="1"/>
    <col min="3078" max="3078" width="8.85546875" style="194" customWidth="1"/>
    <col min="3079" max="3079" width="10.42578125" style="194" bestFit="1" customWidth="1"/>
    <col min="3080" max="3080" width="8.7109375" style="194" bestFit="1" customWidth="1"/>
    <col min="3081" max="3081" width="10.42578125" style="194" bestFit="1" customWidth="1"/>
    <col min="3082" max="3082" width="8.28515625" style="194" bestFit="1" customWidth="1"/>
    <col min="3083" max="3083" width="6.28515625" style="194" bestFit="1" customWidth="1"/>
    <col min="3084" max="3084" width="6.7109375" style="194" bestFit="1" customWidth="1"/>
    <col min="3085" max="3328" width="12" style="194"/>
    <col min="3329" max="3329" width="24.85546875" style="194" customWidth="1"/>
    <col min="3330" max="3330" width="10.140625" style="194" customWidth="1"/>
    <col min="3331" max="3331" width="6.7109375" style="194" customWidth="1"/>
    <col min="3332" max="3332" width="7.140625" style="194" customWidth="1"/>
    <col min="3333" max="3333" width="11.85546875" style="194" bestFit="1" customWidth="1"/>
    <col min="3334" max="3334" width="8.85546875" style="194" customWidth="1"/>
    <col min="3335" max="3335" width="10.42578125" style="194" bestFit="1" customWidth="1"/>
    <col min="3336" max="3336" width="8.7109375" style="194" bestFit="1" customWidth="1"/>
    <col min="3337" max="3337" width="10.42578125" style="194" bestFit="1" customWidth="1"/>
    <col min="3338" max="3338" width="8.28515625" style="194" bestFit="1" customWidth="1"/>
    <col min="3339" max="3339" width="6.28515625" style="194" bestFit="1" customWidth="1"/>
    <col min="3340" max="3340" width="6.7109375" style="194" bestFit="1" customWidth="1"/>
    <col min="3341" max="3584" width="12" style="194"/>
    <col min="3585" max="3585" width="24.85546875" style="194" customWidth="1"/>
    <col min="3586" max="3586" width="10.140625" style="194" customWidth="1"/>
    <col min="3587" max="3587" width="6.7109375" style="194" customWidth="1"/>
    <col min="3588" max="3588" width="7.140625" style="194" customWidth="1"/>
    <col min="3589" max="3589" width="11.85546875" style="194" bestFit="1" customWidth="1"/>
    <col min="3590" max="3590" width="8.85546875" style="194" customWidth="1"/>
    <col min="3591" max="3591" width="10.42578125" style="194" bestFit="1" customWidth="1"/>
    <col min="3592" max="3592" width="8.7109375" style="194" bestFit="1" customWidth="1"/>
    <col min="3593" max="3593" width="10.42578125" style="194" bestFit="1" customWidth="1"/>
    <col min="3594" max="3594" width="8.28515625" style="194" bestFit="1" customWidth="1"/>
    <col min="3595" max="3595" width="6.28515625" style="194" bestFit="1" customWidth="1"/>
    <col min="3596" max="3596" width="6.7109375" style="194" bestFit="1" customWidth="1"/>
    <col min="3597" max="3840" width="12" style="194"/>
    <col min="3841" max="3841" width="24.85546875" style="194" customWidth="1"/>
    <col min="3842" max="3842" width="10.140625" style="194" customWidth="1"/>
    <col min="3843" max="3843" width="6.7109375" style="194" customWidth="1"/>
    <col min="3844" max="3844" width="7.140625" style="194" customWidth="1"/>
    <col min="3845" max="3845" width="11.85546875" style="194" bestFit="1" customWidth="1"/>
    <col min="3846" max="3846" width="8.85546875" style="194" customWidth="1"/>
    <col min="3847" max="3847" width="10.42578125" style="194" bestFit="1" customWidth="1"/>
    <col min="3848" max="3848" width="8.7109375" style="194" bestFit="1" customWidth="1"/>
    <col min="3849" max="3849" width="10.42578125" style="194" bestFit="1" customWidth="1"/>
    <col min="3850" max="3850" width="8.28515625" style="194" bestFit="1" customWidth="1"/>
    <col min="3851" max="3851" width="6.28515625" style="194" bestFit="1" customWidth="1"/>
    <col min="3852" max="3852" width="6.7109375" style="194" bestFit="1" customWidth="1"/>
    <col min="3853" max="4096" width="12" style="194"/>
    <col min="4097" max="4097" width="24.85546875" style="194" customWidth="1"/>
    <col min="4098" max="4098" width="10.140625" style="194" customWidth="1"/>
    <col min="4099" max="4099" width="6.7109375" style="194" customWidth="1"/>
    <col min="4100" max="4100" width="7.140625" style="194" customWidth="1"/>
    <col min="4101" max="4101" width="11.85546875" style="194" bestFit="1" customWidth="1"/>
    <col min="4102" max="4102" width="8.85546875" style="194" customWidth="1"/>
    <col min="4103" max="4103" width="10.42578125" style="194" bestFit="1" customWidth="1"/>
    <col min="4104" max="4104" width="8.7109375" style="194" bestFit="1" customWidth="1"/>
    <col min="4105" max="4105" width="10.42578125" style="194" bestFit="1" customWidth="1"/>
    <col min="4106" max="4106" width="8.28515625" style="194" bestFit="1" customWidth="1"/>
    <col min="4107" max="4107" width="6.28515625" style="194" bestFit="1" customWidth="1"/>
    <col min="4108" max="4108" width="6.7109375" style="194" bestFit="1" customWidth="1"/>
    <col min="4109" max="4352" width="12" style="194"/>
    <col min="4353" max="4353" width="24.85546875" style="194" customWidth="1"/>
    <col min="4354" max="4354" width="10.140625" style="194" customWidth="1"/>
    <col min="4355" max="4355" width="6.7109375" style="194" customWidth="1"/>
    <col min="4356" max="4356" width="7.140625" style="194" customWidth="1"/>
    <col min="4357" max="4357" width="11.85546875" style="194" bestFit="1" customWidth="1"/>
    <col min="4358" max="4358" width="8.85546875" style="194" customWidth="1"/>
    <col min="4359" max="4359" width="10.42578125" style="194" bestFit="1" customWidth="1"/>
    <col min="4360" max="4360" width="8.7109375" style="194" bestFit="1" customWidth="1"/>
    <col min="4361" max="4361" width="10.42578125" style="194" bestFit="1" customWidth="1"/>
    <col min="4362" max="4362" width="8.28515625" style="194" bestFit="1" customWidth="1"/>
    <col min="4363" max="4363" width="6.28515625" style="194" bestFit="1" customWidth="1"/>
    <col min="4364" max="4364" width="6.7109375" style="194" bestFit="1" customWidth="1"/>
    <col min="4365" max="4608" width="12" style="194"/>
    <col min="4609" max="4609" width="24.85546875" style="194" customWidth="1"/>
    <col min="4610" max="4610" width="10.140625" style="194" customWidth="1"/>
    <col min="4611" max="4611" width="6.7109375" style="194" customWidth="1"/>
    <col min="4612" max="4612" width="7.140625" style="194" customWidth="1"/>
    <col min="4613" max="4613" width="11.85546875" style="194" bestFit="1" customWidth="1"/>
    <col min="4614" max="4614" width="8.85546875" style="194" customWidth="1"/>
    <col min="4615" max="4615" width="10.42578125" style="194" bestFit="1" customWidth="1"/>
    <col min="4616" max="4616" width="8.7109375" style="194" bestFit="1" customWidth="1"/>
    <col min="4617" max="4617" width="10.42578125" style="194" bestFit="1" customWidth="1"/>
    <col min="4618" max="4618" width="8.28515625" style="194" bestFit="1" customWidth="1"/>
    <col min="4619" max="4619" width="6.28515625" style="194" bestFit="1" customWidth="1"/>
    <col min="4620" max="4620" width="6.7109375" style="194" bestFit="1" customWidth="1"/>
    <col min="4621" max="4864" width="12" style="194"/>
    <col min="4865" max="4865" width="24.85546875" style="194" customWidth="1"/>
    <col min="4866" max="4866" width="10.140625" style="194" customWidth="1"/>
    <col min="4867" max="4867" width="6.7109375" style="194" customWidth="1"/>
    <col min="4868" max="4868" width="7.140625" style="194" customWidth="1"/>
    <col min="4869" max="4869" width="11.85546875" style="194" bestFit="1" customWidth="1"/>
    <col min="4870" max="4870" width="8.85546875" style="194" customWidth="1"/>
    <col min="4871" max="4871" width="10.42578125" style="194" bestFit="1" customWidth="1"/>
    <col min="4872" max="4872" width="8.7109375" style="194" bestFit="1" customWidth="1"/>
    <col min="4873" max="4873" width="10.42578125" style="194" bestFit="1" customWidth="1"/>
    <col min="4874" max="4874" width="8.28515625" style="194" bestFit="1" customWidth="1"/>
    <col min="4875" max="4875" width="6.28515625" style="194" bestFit="1" customWidth="1"/>
    <col min="4876" max="4876" width="6.7109375" style="194" bestFit="1" customWidth="1"/>
    <col min="4877" max="5120" width="12" style="194"/>
    <col min="5121" max="5121" width="24.85546875" style="194" customWidth="1"/>
    <col min="5122" max="5122" width="10.140625" style="194" customWidth="1"/>
    <col min="5123" max="5123" width="6.7109375" style="194" customWidth="1"/>
    <col min="5124" max="5124" width="7.140625" style="194" customWidth="1"/>
    <col min="5125" max="5125" width="11.85546875" style="194" bestFit="1" customWidth="1"/>
    <col min="5126" max="5126" width="8.85546875" style="194" customWidth="1"/>
    <col min="5127" max="5127" width="10.42578125" style="194" bestFit="1" customWidth="1"/>
    <col min="5128" max="5128" width="8.7109375" style="194" bestFit="1" customWidth="1"/>
    <col min="5129" max="5129" width="10.42578125" style="194" bestFit="1" customWidth="1"/>
    <col min="5130" max="5130" width="8.28515625" style="194" bestFit="1" customWidth="1"/>
    <col min="5131" max="5131" width="6.28515625" style="194" bestFit="1" customWidth="1"/>
    <col min="5132" max="5132" width="6.7109375" style="194" bestFit="1" customWidth="1"/>
    <col min="5133" max="5376" width="12" style="194"/>
    <col min="5377" max="5377" width="24.85546875" style="194" customWidth="1"/>
    <col min="5378" max="5378" width="10.140625" style="194" customWidth="1"/>
    <col min="5379" max="5379" width="6.7109375" style="194" customWidth="1"/>
    <col min="5380" max="5380" width="7.140625" style="194" customWidth="1"/>
    <col min="5381" max="5381" width="11.85546875" style="194" bestFit="1" customWidth="1"/>
    <col min="5382" max="5382" width="8.85546875" style="194" customWidth="1"/>
    <col min="5383" max="5383" width="10.42578125" style="194" bestFit="1" customWidth="1"/>
    <col min="5384" max="5384" width="8.7109375" style="194" bestFit="1" customWidth="1"/>
    <col min="5385" max="5385" width="10.42578125" style="194" bestFit="1" customWidth="1"/>
    <col min="5386" max="5386" width="8.28515625" style="194" bestFit="1" customWidth="1"/>
    <col min="5387" max="5387" width="6.28515625" style="194" bestFit="1" customWidth="1"/>
    <col min="5388" max="5388" width="6.7109375" style="194" bestFit="1" customWidth="1"/>
    <col min="5389" max="5632" width="12" style="194"/>
    <col min="5633" max="5633" width="24.85546875" style="194" customWidth="1"/>
    <col min="5634" max="5634" width="10.140625" style="194" customWidth="1"/>
    <col min="5635" max="5635" width="6.7109375" style="194" customWidth="1"/>
    <col min="5636" max="5636" width="7.140625" style="194" customWidth="1"/>
    <col min="5637" max="5637" width="11.85546875" style="194" bestFit="1" customWidth="1"/>
    <col min="5638" max="5638" width="8.85546875" style="194" customWidth="1"/>
    <col min="5639" max="5639" width="10.42578125" style="194" bestFit="1" customWidth="1"/>
    <col min="5640" max="5640" width="8.7109375" style="194" bestFit="1" customWidth="1"/>
    <col min="5641" max="5641" width="10.42578125" style="194" bestFit="1" customWidth="1"/>
    <col min="5642" max="5642" width="8.28515625" style="194" bestFit="1" customWidth="1"/>
    <col min="5643" max="5643" width="6.28515625" style="194" bestFit="1" customWidth="1"/>
    <col min="5644" max="5644" width="6.7109375" style="194" bestFit="1" customWidth="1"/>
    <col min="5645" max="5888" width="12" style="194"/>
    <col min="5889" max="5889" width="24.85546875" style="194" customWidth="1"/>
    <col min="5890" max="5890" width="10.140625" style="194" customWidth="1"/>
    <col min="5891" max="5891" width="6.7109375" style="194" customWidth="1"/>
    <col min="5892" max="5892" width="7.140625" style="194" customWidth="1"/>
    <col min="5893" max="5893" width="11.85546875" style="194" bestFit="1" customWidth="1"/>
    <col min="5894" max="5894" width="8.85546875" style="194" customWidth="1"/>
    <col min="5895" max="5895" width="10.42578125" style="194" bestFit="1" customWidth="1"/>
    <col min="5896" max="5896" width="8.7109375" style="194" bestFit="1" customWidth="1"/>
    <col min="5897" max="5897" width="10.42578125" style="194" bestFit="1" customWidth="1"/>
    <col min="5898" max="5898" width="8.28515625" style="194" bestFit="1" customWidth="1"/>
    <col min="5899" max="5899" width="6.28515625" style="194" bestFit="1" customWidth="1"/>
    <col min="5900" max="5900" width="6.7109375" style="194" bestFit="1" customWidth="1"/>
    <col min="5901" max="6144" width="12" style="194"/>
    <col min="6145" max="6145" width="24.85546875" style="194" customWidth="1"/>
    <col min="6146" max="6146" width="10.140625" style="194" customWidth="1"/>
    <col min="6147" max="6147" width="6.7109375" style="194" customWidth="1"/>
    <col min="6148" max="6148" width="7.140625" style="194" customWidth="1"/>
    <col min="6149" max="6149" width="11.85546875" style="194" bestFit="1" customWidth="1"/>
    <col min="6150" max="6150" width="8.85546875" style="194" customWidth="1"/>
    <col min="6151" max="6151" width="10.42578125" style="194" bestFit="1" customWidth="1"/>
    <col min="6152" max="6152" width="8.7109375" style="194" bestFit="1" customWidth="1"/>
    <col min="6153" max="6153" width="10.42578125" style="194" bestFit="1" customWidth="1"/>
    <col min="6154" max="6154" width="8.28515625" style="194" bestFit="1" customWidth="1"/>
    <col min="6155" max="6155" width="6.28515625" style="194" bestFit="1" customWidth="1"/>
    <col min="6156" max="6156" width="6.7109375" style="194" bestFit="1" customWidth="1"/>
    <col min="6157" max="6400" width="12" style="194"/>
    <col min="6401" max="6401" width="24.85546875" style="194" customWidth="1"/>
    <col min="6402" max="6402" width="10.140625" style="194" customWidth="1"/>
    <col min="6403" max="6403" width="6.7109375" style="194" customWidth="1"/>
    <col min="6404" max="6404" width="7.140625" style="194" customWidth="1"/>
    <col min="6405" max="6405" width="11.85546875" style="194" bestFit="1" customWidth="1"/>
    <col min="6406" max="6406" width="8.85546875" style="194" customWidth="1"/>
    <col min="6407" max="6407" width="10.42578125" style="194" bestFit="1" customWidth="1"/>
    <col min="6408" max="6408" width="8.7109375" style="194" bestFit="1" customWidth="1"/>
    <col min="6409" max="6409" width="10.42578125" style="194" bestFit="1" customWidth="1"/>
    <col min="6410" max="6410" width="8.28515625" style="194" bestFit="1" customWidth="1"/>
    <col min="6411" max="6411" width="6.28515625" style="194" bestFit="1" customWidth="1"/>
    <col min="6412" max="6412" width="6.7109375" style="194" bestFit="1" customWidth="1"/>
    <col min="6413" max="6656" width="12" style="194"/>
    <col min="6657" max="6657" width="24.85546875" style="194" customWidth="1"/>
    <col min="6658" max="6658" width="10.140625" style="194" customWidth="1"/>
    <col min="6659" max="6659" width="6.7109375" style="194" customWidth="1"/>
    <col min="6660" max="6660" width="7.140625" style="194" customWidth="1"/>
    <col min="6661" max="6661" width="11.85546875" style="194" bestFit="1" customWidth="1"/>
    <col min="6662" max="6662" width="8.85546875" style="194" customWidth="1"/>
    <col min="6663" max="6663" width="10.42578125" style="194" bestFit="1" customWidth="1"/>
    <col min="6664" max="6664" width="8.7109375" style="194" bestFit="1" customWidth="1"/>
    <col min="6665" max="6665" width="10.42578125" style="194" bestFit="1" customWidth="1"/>
    <col min="6666" max="6666" width="8.28515625" style="194" bestFit="1" customWidth="1"/>
    <col min="6667" max="6667" width="6.28515625" style="194" bestFit="1" customWidth="1"/>
    <col min="6668" max="6668" width="6.7109375" style="194" bestFit="1" customWidth="1"/>
    <col min="6669" max="6912" width="12" style="194"/>
    <col min="6913" max="6913" width="24.85546875" style="194" customWidth="1"/>
    <col min="6914" max="6914" width="10.140625" style="194" customWidth="1"/>
    <col min="6915" max="6915" width="6.7109375" style="194" customWidth="1"/>
    <col min="6916" max="6916" width="7.140625" style="194" customWidth="1"/>
    <col min="6917" max="6917" width="11.85546875" style="194" bestFit="1" customWidth="1"/>
    <col min="6918" max="6918" width="8.85546875" style="194" customWidth="1"/>
    <col min="6919" max="6919" width="10.42578125" style="194" bestFit="1" customWidth="1"/>
    <col min="6920" max="6920" width="8.7109375" style="194" bestFit="1" customWidth="1"/>
    <col min="6921" max="6921" width="10.42578125" style="194" bestFit="1" customWidth="1"/>
    <col min="6922" max="6922" width="8.28515625" style="194" bestFit="1" customWidth="1"/>
    <col min="6923" max="6923" width="6.28515625" style="194" bestFit="1" customWidth="1"/>
    <col min="6924" max="6924" width="6.7109375" style="194" bestFit="1" customWidth="1"/>
    <col min="6925" max="7168" width="12" style="194"/>
    <col min="7169" max="7169" width="24.85546875" style="194" customWidth="1"/>
    <col min="7170" max="7170" width="10.140625" style="194" customWidth="1"/>
    <col min="7171" max="7171" width="6.7109375" style="194" customWidth="1"/>
    <col min="7172" max="7172" width="7.140625" style="194" customWidth="1"/>
    <col min="7173" max="7173" width="11.85546875" style="194" bestFit="1" customWidth="1"/>
    <col min="7174" max="7174" width="8.85546875" style="194" customWidth="1"/>
    <col min="7175" max="7175" width="10.42578125" style="194" bestFit="1" customWidth="1"/>
    <col min="7176" max="7176" width="8.7109375" style="194" bestFit="1" customWidth="1"/>
    <col min="7177" max="7177" width="10.42578125" style="194" bestFit="1" customWidth="1"/>
    <col min="7178" max="7178" width="8.28515625" style="194" bestFit="1" customWidth="1"/>
    <col min="7179" max="7179" width="6.28515625" style="194" bestFit="1" customWidth="1"/>
    <col min="7180" max="7180" width="6.7109375" style="194" bestFit="1" customWidth="1"/>
    <col min="7181" max="7424" width="12" style="194"/>
    <col min="7425" max="7425" width="24.85546875" style="194" customWidth="1"/>
    <col min="7426" max="7426" width="10.140625" style="194" customWidth="1"/>
    <col min="7427" max="7427" width="6.7109375" style="194" customWidth="1"/>
    <col min="7428" max="7428" width="7.140625" style="194" customWidth="1"/>
    <col min="7429" max="7429" width="11.85546875" style="194" bestFit="1" customWidth="1"/>
    <col min="7430" max="7430" width="8.85546875" style="194" customWidth="1"/>
    <col min="7431" max="7431" width="10.42578125" style="194" bestFit="1" customWidth="1"/>
    <col min="7432" max="7432" width="8.7109375" style="194" bestFit="1" customWidth="1"/>
    <col min="7433" max="7433" width="10.42578125" style="194" bestFit="1" customWidth="1"/>
    <col min="7434" max="7434" width="8.28515625" style="194" bestFit="1" customWidth="1"/>
    <col min="7435" max="7435" width="6.28515625" style="194" bestFit="1" customWidth="1"/>
    <col min="7436" max="7436" width="6.7109375" style="194" bestFit="1" customWidth="1"/>
    <col min="7437" max="7680" width="12" style="194"/>
    <col min="7681" max="7681" width="24.85546875" style="194" customWidth="1"/>
    <col min="7682" max="7682" width="10.140625" style="194" customWidth="1"/>
    <col min="7683" max="7683" width="6.7109375" style="194" customWidth="1"/>
    <col min="7684" max="7684" width="7.140625" style="194" customWidth="1"/>
    <col min="7685" max="7685" width="11.85546875" style="194" bestFit="1" customWidth="1"/>
    <col min="7686" max="7686" width="8.85546875" style="194" customWidth="1"/>
    <col min="7687" max="7687" width="10.42578125" style="194" bestFit="1" customWidth="1"/>
    <col min="7688" max="7688" width="8.7109375" style="194" bestFit="1" customWidth="1"/>
    <col min="7689" max="7689" width="10.42578125" style="194" bestFit="1" customWidth="1"/>
    <col min="7690" max="7690" width="8.28515625" style="194" bestFit="1" customWidth="1"/>
    <col min="7691" max="7691" width="6.28515625" style="194" bestFit="1" customWidth="1"/>
    <col min="7692" max="7692" width="6.7109375" style="194" bestFit="1" customWidth="1"/>
    <col min="7693" max="7936" width="12" style="194"/>
    <col min="7937" max="7937" width="24.85546875" style="194" customWidth="1"/>
    <col min="7938" max="7938" width="10.140625" style="194" customWidth="1"/>
    <col min="7939" max="7939" width="6.7109375" style="194" customWidth="1"/>
    <col min="7940" max="7940" width="7.140625" style="194" customWidth="1"/>
    <col min="7941" max="7941" width="11.85546875" style="194" bestFit="1" customWidth="1"/>
    <col min="7942" max="7942" width="8.85546875" style="194" customWidth="1"/>
    <col min="7943" max="7943" width="10.42578125" style="194" bestFit="1" customWidth="1"/>
    <col min="7944" max="7944" width="8.7109375" style="194" bestFit="1" customWidth="1"/>
    <col min="7945" max="7945" width="10.42578125" style="194" bestFit="1" customWidth="1"/>
    <col min="7946" max="7946" width="8.28515625" style="194" bestFit="1" customWidth="1"/>
    <col min="7947" max="7947" width="6.28515625" style="194" bestFit="1" customWidth="1"/>
    <col min="7948" max="7948" width="6.7109375" style="194" bestFit="1" customWidth="1"/>
    <col min="7949" max="8192" width="12" style="194"/>
    <col min="8193" max="8193" width="24.85546875" style="194" customWidth="1"/>
    <col min="8194" max="8194" width="10.140625" style="194" customWidth="1"/>
    <col min="8195" max="8195" width="6.7109375" style="194" customWidth="1"/>
    <col min="8196" max="8196" width="7.140625" style="194" customWidth="1"/>
    <col min="8197" max="8197" width="11.85546875" style="194" bestFit="1" customWidth="1"/>
    <col min="8198" max="8198" width="8.85546875" style="194" customWidth="1"/>
    <col min="8199" max="8199" width="10.42578125" style="194" bestFit="1" customWidth="1"/>
    <col min="8200" max="8200" width="8.7109375" style="194" bestFit="1" customWidth="1"/>
    <col min="8201" max="8201" width="10.42578125" style="194" bestFit="1" customWidth="1"/>
    <col min="8202" max="8202" width="8.28515625" style="194" bestFit="1" customWidth="1"/>
    <col min="8203" max="8203" width="6.28515625" style="194" bestFit="1" customWidth="1"/>
    <col min="8204" max="8204" width="6.7109375" style="194" bestFit="1" customWidth="1"/>
    <col min="8205" max="8448" width="12" style="194"/>
    <col min="8449" max="8449" width="24.85546875" style="194" customWidth="1"/>
    <col min="8450" max="8450" width="10.140625" style="194" customWidth="1"/>
    <col min="8451" max="8451" width="6.7109375" style="194" customWidth="1"/>
    <col min="8452" max="8452" width="7.140625" style="194" customWidth="1"/>
    <col min="8453" max="8453" width="11.85546875" style="194" bestFit="1" customWidth="1"/>
    <col min="8454" max="8454" width="8.85546875" style="194" customWidth="1"/>
    <col min="8455" max="8455" width="10.42578125" style="194" bestFit="1" customWidth="1"/>
    <col min="8456" max="8456" width="8.7109375" style="194" bestFit="1" customWidth="1"/>
    <col min="8457" max="8457" width="10.42578125" style="194" bestFit="1" customWidth="1"/>
    <col min="8458" max="8458" width="8.28515625" style="194" bestFit="1" customWidth="1"/>
    <col min="8459" max="8459" width="6.28515625" style="194" bestFit="1" customWidth="1"/>
    <col min="8460" max="8460" width="6.7109375" style="194" bestFit="1" customWidth="1"/>
    <col min="8461" max="8704" width="12" style="194"/>
    <col min="8705" max="8705" width="24.85546875" style="194" customWidth="1"/>
    <col min="8706" max="8706" width="10.140625" style="194" customWidth="1"/>
    <col min="8707" max="8707" width="6.7109375" style="194" customWidth="1"/>
    <col min="8708" max="8708" width="7.140625" style="194" customWidth="1"/>
    <col min="8709" max="8709" width="11.85546875" style="194" bestFit="1" customWidth="1"/>
    <col min="8710" max="8710" width="8.85546875" style="194" customWidth="1"/>
    <col min="8711" max="8711" width="10.42578125" style="194" bestFit="1" customWidth="1"/>
    <col min="8712" max="8712" width="8.7109375" style="194" bestFit="1" customWidth="1"/>
    <col min="8713" max="8713" width="10.42578125" style="194" bestFit="1" customWidth="1"/>
    <col min="8714" max="8714" width="8.28515625" style="194" bestFit="1" customWidth="1"/>
    <col min="8715" max="8715" width="6.28515625" style="194" bestFit="1" customWidth="1"/>
    <col min="8716" max="8716" width="6.7109375" style="194" bestFit="1" customWidth="1"/>
    <col min="8717" max="8960" width="12" style="194"/>
    <col min="8961" max="8961" width="24.85546875" style="194" customWidth="1"/>
    <col min="8962" max="8962" width="10.140625" style="194" customWidth="1"/>
    <col min="8963" max="8963" width="6.7109375" style="194" customWidth="1"/>
    <col min="8964" max="8964" width="7.140625" style="194" customWidth="1"/>
    <col min="8965" max="8965" width="11.85546875" style="194" bestFit="1" customWidth="1"/>
    <col min="8966" max="8966" width="8.85546875" style="194" customWidth="1"/>
    <col min="8967" max="8967" width="10.42578125" style="194" bestFit="1" customWidth="1"/>
    <col min="8968" max="8968" width="8.7109375" style="194" bestFit="1" customWidth="1"/>
    <col min="8969" max="8969" width="10.42578125" style="194" bestFit="1" customWidth="1"/>
    <col min="8970" max="8970" width="8.28515625" style="194" bestFit="1" customWidth="1"/>
    <col min="8971" max="8971" width="6.28515625" style="194" bestFit="1" customWidth="1"/>
    <col min="8972" max="8972" width="6.7109375" style="194" bestFit="1" customWidth="1"/>
    <col min="8973" max="9216" width="12" style="194"/>
    <col min="9217" max="9217" width="24.85546875" style="194" customWidth="1"/>
    <col min="9218" max="9218" width="10.140625" style="194" customWidth="1"/>
    <col min="9219" max="9219" width="6.7109375" style="194" customWidth="1"/>
    <col min="9220" max="9220" width="7.140625" style="194" customWidth="1"/>
    <col min="9221" max="9221" width="11.85546875" style="194" bestFit="1" customWidth="1"/>
    <col min="9222" max="9222" width="8.85546875" style="194" customWidth="1"/>
    <col min="9223" max="9223" width="10.42578125" style="194" bestFit="1" customWidth="1"/>
    <col min="9224" max="9224" width="8.7109375" style="194" bestFit="1" customWidth="1"/>
    <col min="9225" max="9225" width="10.42578125" style="194" bestFit="1" customWidth="1"/>
    <col min="9226" max="9226" width="8.28515625" style="194" bestFit="1" customWidth="1"/>
    <col min="9227" max="9227" width="6.28515625" style="194" bestFit="1" customWidth="1"/>
    <col min="9228" max="9228" width="6.7109375" style="194" bestFit="1" customWidth="1"/>
    <col min="9229" max="9472" width="12" style="194"/>
    <col min="9473" max="9473" width="24.85546875" style="194" customWidth="1"/>
    <col min="9474" max="9474" width="10.140625" style="194" customWidth="1"/>
    <col min="9475" max="9475" width="6.7109375" style="194" customWidth="1"/>
    <col min="9476" max="9476" width="7.140625" style="194" customWidth="1"/>
    <col min="9477" max="9477" width="11.85546875" style="194" bestFit="1" customWidth="1"/>
    <col min="9478" max="9478" width="8.85546875" style="194" customWidth="1"/>
    <col min="9479" max="9479" width="10.42578125" style="194" bestFit="1" customWidth="1"/>
    <col min="9480" max="9480" width="8.7109375" style="194" bestFit="1" customWidth="1"/>
    <col min="9481" max="9481" width="10.42578125" style="194" bestFit="1" customWidth="1"/>
    <col min="9482" max="9482" width="8.28515625" style="194" bestFit="1" customWidth="1"/>
    <col min="9483" max="9483" width="6.28515625" style="194" bestFit="1" customWidth="1"/>
    <col min="9484" max="9484" width="6.7109375" style="194" bestFit="1" customWidth="1"/>
    <col min="9485" max="9728" width="12" style="194"/>
    <col min="9729" max="9729" width="24.85546875" style="194" customWidth="1"/>
    <col min="9730" max="9730" width="10.140625" style="194" customWidth="1"/>
    <col min="9731" max="9731" width="6.7109375" style="194" customWidth="1"/>
    <col min="9732" max="9732" width="7.140625" style="194" customWidth="1"/>
    <col min="9733" max="9733" width="11.85546875" style="194" bestFit="1" customWidth="1"/>
    <col min="9734" max="9734" width="8.85546875" style="194" customWidth="1"/>
    <col min="9735" max="9735" width="10.42578125" style="194" bestFit="1" customWidth="1"/>
    <col min="9736" max="9736" width="8.7109375" style="194" bestFit="1" customWidth="1"/>
    <col min="9737" max="9737" width="10.42578125" style="194" bestFit="1" customWidth="1"/>
    <col min="9738" max="9738" width="8.28515625" style="194" bestFit="1" customWidth="1"/>
    <col min="9739" max="9739" width="6.28515625" style="194" bestFit="1" customWidth="1"/>
    <col min="9740" max="9740" width="6.7109375" style="194" bestFit="1" customWidth="1"/>
    <col min="9741" max="9984" width="12" style="194"/>
    <col min="9985" max="9985" width="24.85546875" style="194" customWidth="1"/>
    <col min="9986" max="9986" width="10.140625" style="194" customWidth="1"/>
    <col min="9987" max="9987" width="6.7109375" style="194" customWidth="1"/>
    <col min="9988" max="9988" width="7.140625" style="194" customWidth="1"/>
    <col min="9989" max="9989" width="11.85546875" style="194" bestFit="1" customWidth="1"/>
    <col min="9990" max="9990" width="8.85546875" style="194" customWidth="1"/>
    <col min="9991" max="9991" width="10.42578125" style="194" bestFit="1" customWidth="1"/>
    <col min="9992" max="9992" width="8.7109375" style="194" bestFit="1" customWidth="1"/>
    <col min="9993" max="9993" width="10.42578125" style="194" bestFit="1" customWidth="1"/>
    <col min="9994" max="9994" width="8.28515625" style="194" bestFit="1" customWidth="1"/>
    <col min="9995" max="9995" width="6.28515625" style="194" bestFit="1" customWidth="1"/>
    <col min="9996" max="9996" width="6.7109375" style="194" bestFit="1" customWidth="1"/>
    <col min="9997" max="10240" width="12" style="194"/>
    <col min="10241" max="10241" width="24.85546875" style="194" customWidth="1"/>
    <col min="10242" max="10242" width="10.140625" style="194" customWidth="1"/>
    <col min="10243" max="10243" width="6.7109375" style="194" customWidth="1"/>
    <col min="10244" max="10244" width="7.140625" style="194" customWidth="1"/>
    <col min="10245" max="10245" width="11.85546875" style="194" bestFit="1" customWidth="1"/>
    <col min="10246" max="10246" width="8.85546875" style="194" customWidth="1"/>
    <col min="10247" max="10247" width="10.42578125" style="194" bestFit="1" customWidth="1"/>
    <col min="10248" max="10248" width="8.7109375" style="194" bestFit="1" customWidth="1"/>
    <col min="10249" max="10249" width="10.42578125" style="194" bestFit="1" customWidth="1"/>
    <col min="10250" max="10250" width="8.28515625" style="194" bestFit="1" customWidth="1"/>
    <col min="10251" max="10251" width="6.28515625" style="194" bestFit="1" customWidth="1"/>
    <col min="10252" max="10252" width="6.7109375" style="194" bestFit="1" customWidth="1"/>
    <col min="10253" max="10496" width="12" style="194"/>
    <col min="10497" max="10497" width="24.85546875" style="194" customWidth="1"/>
    <col min="10498" max="10498" width="10.140625" style="194" customWidth="1"/>
    <col min="10499" max="10499" width="6.7109375" style="194" customWidth="1"/>
    <col min="10500" max="10500" width="7.140625" style="194" customWidth="1"/>
    <col min="10501" max="10501" width="11.85546875" style="194" bestFit="1" customWidth="1"/>
    <col min="10502" max="10502" width="8.85546875" style="194" customWidth="1"/>
    <col min="10503" max="10503" width="10.42578125" style="194" bestFit="1" customWidth="1"/>
    <col min="10504" max="10504" width="8.7109375" style="194" bestFit="1" customWidth="1"/>
    <col min="10505" max="10505" width="10.42578125" style="194" bestFit="1" customWidth="1"/>
    <col min="10506" max="10506" width="8.28515625" style="194" bestFit="1" customWidth="1"/>
    <col min="10507" max="10507" width="6.28515625" style="194" bestFit="1" customWidth="1"/>
    <col min="10508" max="10508" width="6.7109375" style="194" bestFit="1" customWidth="1"/>
    <col min="10509" max="10752" width="12" style="194"/>
    <col min="10753" max="10753" width="24.85546875" style="194" customWidth="1"/>
    <col min="10754" max="10754" width="10.140625" style="194" customWidth="1"/>
    <col min="10755" max="10755" width="6.7109375" style="194" customWidth="1"/>
    <col min="10756" max="10756" width="7.140625" style="194" customWidth="1"/>
    <col min="10757" max="10757" width="11.85546875" style="194" bestFit="1" customWidth="1"/>
    <col min="10758" max="10758" width="8.85546875" style="194" customWidth="1"/>
    <col min="10759" max="10759" width="10.42578125" style="194" bestFit="1" customWidth="1"/>
    <col min="10760" max="10760" width="8.7109375" style="194" bestFit="1" customWidth="1"/>
    <col min="10761" max="10761" width="10.42578125" style="194" bestFit="1" customWidth="1"/>
    <col min="10762" max="10762" width="8.28515625" style="194" bestFit="1" customWidth="1"/>
    <col min="10763" max="10763" width="6.28515625" style="194" bestFit="1" customWidth="1"/>
    <col min="10764" max="10764" width="6.7109375" style="194" bestFit="1" customWidth="1"/>
    <col min="10765" max="11008" width="12" style="194"/>
    <col min="11009" max="11009" width="24.85546875" style="194" customWidth="1"/>
    <col min="11010" max="11010" width="10.140625" style="194" customWidth="1"/>
    <col min="11011" max="11011" width="6.7109375" style="194" customWidth="1"/>
    <col min="11012" max="11012" width="7.140625" style="194" customWidth="1"/>
    <col min="11013" max="11013" width="11.85546875" style="194" bestFit="1" customWidth="1"/>
    <col min="11014" max="11014" width="8.85546875" style="194" customWidth="1"/>
    <col min="11015" max="11015" width="10.42578125" style="194" bestFit="1" customWidth="1"/>
    <col min="11016" max="11016" width="8.7109375" style="194" bestFit="1" customWidth="1"/>
    <col min="11017" max="11017" width="10.42578125" style="194" bestFit="1" customWidth="1"/>
    <col min="11018" max="11018" width="8.28515625" style="194" bestFit="1" customWidth="1"/>
    <col min="11019" max="11019" width="6.28515625" style="194" bestFit="1" customWidth="1"/>
    <col min="11020" max="11020" width="6.7109375" style="194" bestFit="1" customWidth="1"/>
    <col min="11021" max="11264" width="12" style="194"/>
    <col min="11265" max="11265" width="24.85546875" style="194" customWidth="1"/>
    <col min="11266" max="11266" width="10.140625" style="194" customWidth="1"/>
    <col min="11267" max="11267" width="6.7109375" style="194" customWidth="1"/>
    <col min="11268" max="11268" width="7.140625" style="194" customWidth="1"/>
    <col min="11269" max="11269" width="11.85546875" style="194" bestFit="1" customWidth="1"/>
    <col min="11270" max="11270" width="8.85546875" style="194" customWidth="1"/>
    <col min="11271" max="11271" width="10.42578125" style="194" bestFit="1" customWidth="1"/>
    <col min="11272" max="11272" width="8.7109375" style="194" bestFit="1" customWidth="1"/>
    <col min="11273" max="11273" width="10.42578125" style="194" bestFit="1" customWidth="1"/>
    <col min="11274" max="11274" width="8.28515625" style="194" bestFit="1" customWidth="1"/>
    <col min="11275" max="11275" width="6.28515625" style="194" bestFit="1" customWidth="1"/>
    <col min="11276" max="11276" width="6.7109375" style="194" bestFit="1" customWidth="1"/>
    <col min="11277" max="11520" width="12" style="194"/>
    <col min="11521" max="11521" width="24.85546875" style="194" customWidth="1"/>
    <col min="11522" max="11522" width="10.140625" style="194" customWidth="1"/>
    <col min="11523" max="11523" width="6.7109375" style="194" customWidth="1"/>
    <col min="11524" max="11524" width="7.140625" style="194" customWidth="1"/>
    <col min="11525" max="11525" width="11.85546875" style="194" bestFit="1" customWidth="1"/>
    <col min="11526" max="11526" width="8.85546875" style="194" customWidth="1"/>
    <col min="11527" max="11527" width="10.42578125" style="194" bestFit="1" customWidth="1"/>
    <col min="11528" max="11528" width="8.7109375" style="194" bestFit="1" customWidth="1"/>
    <col min="11529" max="11529" width="10.42578125" style="194" bestFit="1" customWidth="1"/>
    <col min="11530" max="11530" width="8.28515625" style="194" bestFit="1" customWidth="1"/>
    <col min="11531" max="11531" width="6.28515625" style="194" bestFit="1" customWidth="1"/>
    <col min="11532" max="11532" width="6.7109375" style="194" bestFit="1" customWidth="1"/>
    <col min="11533" max="11776" width="12" style="194"/>
    <col min="11777" max="11777" width="24.85546875" style="194" customWidth="1"/>
    <col min="11778" max="11778" width="10.140625" style="194" customWidth="1"/>
    <col min="11779" max="11779" width="6.7109375" style="194" customWidth="1"/>
    <col min="11780" max="11780" width="7.140625" style="194" customWidth="1"/>
    <col min="11781" max="11781" width="11.85546875" style="194" bestFit="1" customWidth="1"/>
    <col min="11782" max="11782" width="8.85546875" style="194" customWidth="1"/>
    <col min="11783" max="11783" width="10.42578125" style="194" bestFit="1" customWidth="1"/>
    <col min="11784" max="11784" width="8.7109375" style="194" bestFit="1" customWidth="1"/>
    <col min="11785" max="11785" width="10.42578125" style="194" bestFit="1" customWidth="1"/>
    <col min="11786" max="11786" width="8.28515625" style="194" bestFit="1" customWidth="1"/>
    <col min="11787" max="11787" width="6.28515625" style="194" bestFit="1" customWidth="1"/>
    <col min="11788" max="11788" width="6.7109375" style="194" bestFit="1" customWidth="1"/>
    <col min="11789" max="12032" width="12" style="194"/>
    <col min="12033" max="12033" width="24.85546875" style="194" customWidth="1"/>
    <col min="12034" max="12034" width="10.140625" style="194" customWidth="1"/>
    <col min="12035" max="12035" width="6.7109375" style="194" customWidth="1"/>
    <col min="12036" max="12036" width="7.140625" style="194" customWidth="1"/>
    <col min="12037" max="12037" width="11.85546875" style="194" bestFit="1" customWidth="1"/>
    <col min="12038" max="12038" width="8.85546875" style="194" customWidth="1"/>
    <col min="12039" max="12039" width="10.42578125" style="194" bestFit="1" customWidth="1"/>
    <col min="12040" max="12040" width="8.7109375" style="194" bestFit="1" customWidth="1"/>
    <col min="12041" max="12041" width="10.42578125" style="194" bestFit="1" customWidth="1"/>
    <col min="12042" max="12042" width="8.28515625" style="194" bestFit="1" customWidth="1"/>
    <col min="12043" max="12043" width="6.28515625" style="194" bestFit="1" customWidth="1"/>
    <col min="12044" max="12044" width="6.7109375" style="194" bestFit="1" customWidth="1"/>
    <col min="12045" max="12288" width="12" style="194"/>
    <col min="12289" max="12289" width="24.85546875" style="194" customWidth="1"/>
    <col min="12290" max="12290" width="10.140625" style="194" customWidth="1"/>
    <col min="12291" max="12291" width="6.7109375" style="194" customWidth="1"/>
    <col min="12292" max="12292" width="7.140625" style="194" customWidth="1"/>
    <col min="12293" max="12293" width="11.85546875" style="194" bestFit="1" customWidth="1"/>
    <col min="12294" max="12294" width="8.85546875" style="194" customWidth="1"/>
    <col min="12295" max="12295" width="10.42578125" style="194" bestFit="1" customWidth="1"/>
    <col min="12296" max="12296" width="8.7109375" style="194" bestFit="1" customWidth="1"/>
    <col min="12297" max="12297" width="10.42578125" style="194" bestFit="1" customWidth="1"/>
    <col min="12298" max="12298" width="8.28515625" style="194" bestFit="1" customWidth="1"/>
    <col min="12299" max="12299" width="6.28515625" style="194" bestFit="1" customWidth="1"/>
    <col min="12300" max="12300" width="6.7109375" style="194" bestFit="1" customWidth="1"/>
    <col min="12301" max="12544" width="12" style="194"/>
    <col min="12545" max="12545" width="24.85546875" style="194" customWidth="1"/>
    <col min="12546" max="12546" width="10.140625" style="194" customWidth="1"/>
    <col min="12547" max="12547" width="6.7109375" style="194" customWidth="1"/>
    <col min="12548" max="12548" width="7.140625" style="194" customWidth="1"/>
    <col min="12549" max="12549" width="11.85546875" style="194" bestFit="1" customWidth="1"/>
    <col min="12550" max="12550" width="8.85546875" style="194" customWidth="1"/>
    <col min="12551" max="12551" width="10.42578125" style="194" bestFit="1" customWidth="1"/>
    <col min="12552" max="12552" width="8.7109375" style="194" bestFit="1" customWidth="1"/>
    <col min="12553" max="12553" width="10.42578125" style="194" bestFit="1" customWidth="1"/>
    <col min="12554" max="12554" width="8.28515625" style="194" bestFit="1" customWidth="1"/>
    <col min="12555" max="12555" width="6.28515625" style="194" bestFit="1" customWidth="1"/>
    <col min="12556" max="12556" width="6.7109375" style="194" bestFit="1" customWidth="1"/>
    <col min="12557" max="12800" width="12" style="194"/>
    <col min="12801" max="12801" width="24.85546875" style="194" customWidth="1"/>
    <col min="12802" max="12802" width="10.140625" style="194" customWidth="1"/>
    <col min="12803" max="12803" width="6.7109375" style="194" customWidth="1"/>
    <col min="12804" max="12804" width="7.140625" style="194" customWidth="1"/>
    <col min="12805" max="12805" width="11.85546875" style="194" bestFit="1" customWidth="1"/>
    <col min="12806" max="12806" width="8.85546875" style="194" customWidth="1"/>
    <col min="12807" max="12807" width="10.42578125" style="194" bestFit="1" customWidth="1"/>
    <col min="12808" max="12808" width="8.7109375" style="194" bestFit="1" customWidth="1"/>
    <col min="12809" max="12809" width="10.42578125" style="194" bestFit="1" customWidth="1"/>
    <col min="12810" max="12810" width="8.28515625" style="194" bestFit="1" customWidth="1"/>
    <col min="12811" max="12811" width="6.28515625" style="194" bestFit="1" customWidth="1"/>
    <col min="12812" max="12812" width="6.7109375" style="194" bestFit="1" customWidth="1"/>
    <col min="12813" max="13056" width="12" style="194"/>
    <col min="13057" max="13057" width="24.85546875" style="194" customWidth="1"/>
    <col min="13058" max="13058" width="10.140625" style="194" customWidth="1"/>
    <col min="13059" max="13059" width="6.7109375" style="194" customWidth="1"/>
    <col min="13060" max="13060" width="7.140625" style="194" customWidth="1"/>
    <col min="13061" max="13061" width="11.85546875" style="194" bestFit="1" customWidth="1"/>
    <col min="13062" max="13062" width="8.85546875" style="194" customWidth="1"/>
    <col min="13063" max="13063" width="10.42578125" style="194" bestFit="1" customWidth="1"/>
    <col min="13064" max="13064" width="8.7109375" style="194" bestFit="1" customWidth="1"/>
    <col min="13065" max="13065" width="10.42578125" style="194" bestFit="1" customWidth="1"/>
    <col min="13066" max="13066" width="8.28515625" style="194" bestFit="1" customWidth="1"/>
    <col min="13067" max="13067" width="6.28515625" style="194" bestFit="1" customWidth="1"/>
    <col min="13068" max="13068" width="6.7109375" style="194" bestFit="1" customWidth="1"/>
    <col min="13069" max="13312" width="12" style="194"/>
    <col min="13313" max="13313" width="24.85546875" style="194" customWidth="1"/>
    <col min="13314" max="13314" width="10.140625" style="194" customWidth="1"/>
    <col min="13315" max="13315" width="6.7109375" style="194" customWidth="1"/>
    <col min="13316" max="13316" width="7.140625" style="194" customWidth="1"/>
    <col min="13317" max="13317" width="11.85546875" style="194" bestFit="1" customWidth="1"/>
    <col min="13318" max="13318" width="8.85546875" style="194" customWidth="1"/>
    <col min="13319" max="13319" width="10.42578125" style="194" bestFit="1" customWidth="1"/>
    <col min="13320" max="13320" width="8.7109375" style="194" bestFit="1" customWidth="1"/>
    <col min="13321" max="13321" width="10.42578125" style="194" bestFit="1" customWidth="1"/>
    <col min="13322" max="13322" width="8.28515625" style="194" bestFit="1" customWidth="1"/>
    <col min="13323" max="13323" width="6.28515625" style="194" bestFit="1" customWidth="1"/>
    <col min="13324" max="13324" width="6.7109375" style="194" bestFit="1" customWidth="1"/>
    <col min="13325" max="13568" width="12" style="194"/>
    <col min="13569" max="13569" width="24.85546875" style="194" customWidth="1"/>
    <col min="13570" max="13570" width="10.140625" style="194" customWidth="1"/>
    <col min="13571" max="13571" width="6.7109375" style="194" customWidth="1"/>
    <col min="13572" max="13572" width="7.140625" style="194" customWidth="1"/>
    <col min="13573" max="13573" width="11.85546875" style="194" bestFit="1" customWidth="1"/>
    <col min="13574" max="13574" width="8.85546875" style="194" customWidth="1"/>
    <col min="13575" max="13575" width="10.42578125" style="194" bestFit="1" customWidth="1"/>
    <col min="13576" max="13576" width="8.7109375" style="194" bestFit="1" customWidth="1"/>
    <col min="13577" max="13577" width="10.42578125" style="194" bestFit="1" customWidth="1"/>
    <col min="13578" max="13578" width="8.28515625" style="194" bestFit="1" customWidth="1"/>
    <col min="13579" max="13579" width="6.28515625" style="194" bestFit="1" customWidth="1"/>
    <col min="13580" max="13580" width="6.7109375" style="194" bestFit="1" customWidth="1"/>
    <col min="13581" max="13824" width="12" style="194"/>
    <col min="13825" max="13825" width="24.85546875" style="194" customWidth="1"/>
    <col min="13826" max="13826" width="10.140625" style="194" customWidth="1"/>
    <col min="13827" max="13827" width="6.7109375" style="194" customWidth="1"/>
    <col min="13828" max="13828" width="7.140625" style="194" customWidth="1"/>
    <col min="13829" max="13829" width="11.85546875" style="194" bestFit="1" customWidth="1"/>
    <col min="13830" max="13830" width="8.85546875" style="194" customWidth="1"/>
    <col min="13831" max="13831" width="10.42578125" style="194" bestFit="1" customWidth="1"/>
    <col min="13832" max="13832" width="8.7109375" style="194" bestFit="1" customWidth="1"/>
    <col min="13833" max="13833" width="10.42578125" style="194" bestFit="1" customWidth="1"/>
    <col min="13834" max="13834" width="8.28515625" style="194" bestFit="1" customWidth="1"/>
    <col min="13835" max="13835" width="6.28515625" style="194" bestFit="1" customWidth="1"/>
    <col min="13836" max="13836" width="6.7109375" style="194" bestFit="1" customWidth="1"/>
    <col min="13837" max="14080" width="12" style="194"/>
    <col min="14081" max="14081" width="24.85546875" style="194" customWidth="1"/>
    <col min="14082" max="14082" width="10.140625" style="194" customWidth="1"/>
    <col min="14083" max="14083" width="6.7109375" style="194" customWidth="1"/>
    <col min="14084" max="14084" width="7.140625" style="194" customWidth="1"/>
    <col min="14085" max="14085" width="11.85546875" style="194" bestFit="1" customWidth="1"/>
    <col min="14086" max="14086" width="8.85546875" style="194" customWidth="1"/>
    <col min="14087" max="14087" width="10.42578125" style="194" bestFit="1" customWidth="1"/>
    <col min="14088" max="14088" width="8.7109375" style="194" bestFit="1" customWidth="1"/>
    <col min="14089" max="14089" width="10.42578125" style="194" bestFit="1" customWidth="1"/>
    <col min="14090" max="14090" width="8.28515625" style="194" bestFit="1" customWidth="1"/>
    <col min="14091" max="14091" width="6.28515625" style="194" bestFit="1" customWidth="1"/>
    <col min="14092" max="14092" width="6.7109375" style="194" bestFit="1" customWidth="1"/>
    <col min="14093" max="14336" width="12" style="194"/>
    <col min="14337" max="14337" width="24.85546875" style="194" customWidth="1"/>
    <col min="14338" max="14338" width="10.140625" style="194" customWidth="1"/>
    <col min="14339" max="14339" width="6.7109375" style="194" customWidth="1"/>
    <col min="14340" max="14340" width="7.140625" style="194" customWidth="1"/>
    <col min="14341" max="14341" width="11.85546875" style="194" bestFit="1" customWidth="1"/>
    <col min="14342" max="14342" width="8.85546875" style="194" customWidth="1"/>
    <col min="14343" max="14343" width="10.42578125" style="194" bestFit="1" customWidth="1"/>
    <col min="14344" max="14344" width="8.7109375" style="194" bestFit="1" customWidth="1"/>
    <col min="14345" max="14345" width="10.42578125" style="194" bestFit="1" customWidth="1"/>
    <col min="14346" max="14346" width="8.28515625" style="194" bestFit="1" customWidth="1"/>
    <col min="14347" max="14347" width="6.28515625" style="194" bestFit="1" customWidth="1"/>
    <col min="14348" max="14348" width="6.7109375" style="194" bestFit="1" customWidth="1"/>
    <col min="14349" max="14592" width="12" style="194"/>
    <col min="14593" max="14593" width="24.85546875" style="194" customWidth="1"/>
    <col min="14594" max="14594" width="10.140625" style="194" customWidth="1"/>
    <col min="14595" max="14595" width="6.7109375" style="194" customWidth="1"/>
    <col min="14596" max="14596" width="7.140625" style="194" customWidth="1"/>
    <col min="14597" max="14597" width="11.85546875" style="194" bestFit="1" customWidth="1"/>
    <col min="14598" max="14598" width="8.85546875" style="194" customWidth="1"/>
    <col min="14599" max="14599" width="10.42578125" style="194" bestFit="1" customWidth="1"/>
    <col min="14600" max="14600" width="8.7109375" style="194" bestFit="1" customWidth="1"/>
    <col min="14601" max="14601" width="10.42578125" style="194" bestFit="1" customWidth="1"/>
    <col min="14602" max="14602" width="8.28515625" style="194" bestFit="1" customWidth="1"/>
    <col min="14603" max="14603" width="6.28515625" style="194" bestFit="1" customWidth="1"/>
    <col min="14604" max="14604" width="6.7109375" style="194" bestFit="1" customWidth="1"/>
    <col min="14605" max="14848" width="12" style="194"/>
    <col min="14849" max="14849" width="24.85546875" style="194" customWidth="1"/>
    <col min="14850" max="14850" width="10.140625" style="194" customWidth="1"/>
    <col min="14851" max="14851" width="6.7109375" style="194" customWidth="1"/>
    <col min="14852" max="14852" width="7.140625" style="194" customWidth="1"/>
    <col min="14853" max="14853" width="11.85546875" style="194" bestFit="1" customWidth="1"/>
    <col min="14854" max="14854" width="8.85546875" style="194" customWidth="1"/>
    <col min="14855" max="14855" width="10.42578125" style="194" bestFit="1" customWidth="1"/>
    <col min="14856" max="14856" width="8.7109375" style="194" bestFit="1" customWidth="1"/>
    <col min="14857" max="14857" width="10.42578125" style="194" bestFit="1" customWidth="1"/>
    <col min="14858" max="14858" width="8.28515625" style="194" bestFit="1" customWidth="1"/>
    <col min="14859" max="14859" width="6.28515625" style="194" bestFit="1" customWidth="1"/>
    <col min="14860" max="14860" width="6.7109375" style="194" bestFit="1" customWidth="1"/>
    <col min="14861" max="15104" width="12" style="194"/>
    <col min="15105" max="15105" width="24.85546875" style="194" customWidth="1"/>
    <col min="15106" max="15106" width="10.140625" style="194" customWidth="1"/>
    <col min="15107" max="15107" width="6.7109375" style="194" customWidth="1"/>
    <col min="15108" max="15108" width="7.140625" style="194" customWidth="1"/>
    <col min="15109" max="15109" width="11.85546875" style="194" bestFit="1" customWidth="1"/>
    <col min="15110" max="15110" width="8.85546875" style="194" customWidth="1"/>
    <col min="15111" max="15111" width="10.42578125" style="194" bestFit="1" customWidth="1"/>
    <col min="15112" max="15112" width="8.7109375" style="194" bestFit="1" customWidth="1"/>
    <col min="15113" max="15113" width="10.42578125" style="194" bestFit="1" customWidth="1"/>
    <col min="15114" max="15114" width="8.28515625" style="194" bestFit="1" customWidth="1"/>
    <col min="15115" max="15115" width="6.28515625" style="194" bestFit="1" customWidth="1"/>
    <col min="15116" max="15116" width="6.7109375" style="194" bestFit="1" customWidth="1"/>
    <col min="15117" max="15360" width="12" style="194"/>
    <col min="15361" max="15361" width="24.85546875" style="194" customWidth="1"/>
    <col min="15362" max="15362" width="10.140625" style="194" customWidth="1"/>
    <col min="15363" max="15363" width="6.7109375" style="194" customWidth="1"/>
    <col min="15364" max="15364" width="7.140625" style="194" customWidth="1"/>
    <col min="15365" max="15365" width="11.85546875" style="194" bestFit="1" customWidth="1"/>
    <col min="15366" max="15366" width="8.85546875" style="194" customWidth="1"/>
    <col min="15367" max="15367" width="10.42578125" style="194" bestFit="1" customWidth="1"/>
    <col min="15368" max="15368" width="8.7109375" style="194" bestFit="1" customWidth="1"/>
    <col min="15369" max="15369" width="10.42578125" style="194" bestFit="1" customWidth="1"/>
    <col min="15370" max="15370" width="8.28515625" style="194" bestFit="1" customWidth="1"/>
    <col min="15371" max="15371" width="6.28515625" style="194" bestFit="1" customWidth="1"/>
    <col min="15372" max="15372" width="6.7109375" style="194" bestFit="1" customWidth="1"/>
    <col min="15373" max="15616" width="12" style="194"/>
    <col min="15617" max="15617" width="24.85546875" style="194" customWidth="1"/>
    <col min="15618" max="15618" width="10.140625" style="194" customWidth="1"/>
    <col min="15619" max="15619" width="6.7109375" style="194" customWidth="1"/>
    <col min="15620" max="15620" width="7.140625" style="194" customWidth="1"/>
    <col min="15621" max="15621" width="11.85546875" style="194" bestFit="1" customWidth="1"/>
    <col min="15622" max="15622" width="8.85546875" style="194" customWidth="1"/>
    <col min="15623" max="15623" width="10.42578125" style="194" bestFit="1" customWidth="1"/>
    <col min="15624" max="15624" width="8.7109375" style="194" bestFit="1" customWidth="1"/>
    <col min="15625" max="15625" width="10.42578125" style="194" bestFit="1" customWidth="1"/>
    <col min="15626" max="15626" width="8.28515625" style="194" bestFit="1" customWidth="1"/>
    <col min="15627" max="15627" width="6.28515625" style="194" bestFit="1" customWidth="1"/>
    <col min="15628" max="15628" width="6.7109375" style="194" bestFit="1" customWidth="1"/>
    <col min="15629" max="15872" width="12" style="194"/>
    <col min="15873" max="15873" width="24.85546875" style="194" customWidth="1"/>
    <col min="15874" max="15874" width="10.140625" style="194" customWidth="1"/>
    <col min="15875" max="15875" width="6.7109375" style="194" customWidth="1"/>
    <col min="15876" max="15876" width="7.140625" style="194" customWidth="1"/>
    <col min="15877" max="15877" width="11.85546875" style="194" bestFit="1" customWidth="1"/>
    <col min="15878" max="15878" width="8.85546875" style="194" customWidth="1"/>
    <col min="15879" max="15879" width="10.42578125" style="194" bestFit="1" customWidth="1"/>
    <col min="15880" max="15880" width="8.7109375" style="194" bestFit="1" customWidth="1"/>
    <col min="15881" max="15881" width="10.42578125" style="194" bestFit="1" customWidth="1"/>
    <col min="15882" max="15882" width="8.28515625" style="194" bestFit="1" customWidth="1"/>
    <col min="15883" max="15883" width="6.28515625" style="194" bestFit="1" customWidth="1"/>
    <col min="15884" max="15884" width="6.7109375" style="194" bestFit="1" customWidth="1"/>
    <col min="15885" max="16128" width="12" style="194"/>
    <col min="16129" max="16129" width="24.85546875" style="194" customWidth="1"/>
    <col min="16130" max="16130" width="10.140625" style="194" customWidth="1"/>
    <col min="16131" max="16131" width="6.7109375" style="194" customWidth="1"/>
    <col min="16132" max="16132" width="7.140625" style="194" customWidth="1"/>
    <col min="16133" max="16133" width="11.85546875" style="194" bestFit="1" customWidth="1"/>
    <col min="16134" max="16134" width="8.85546875" style="194" customWidth="1"/>
    <col min="16135" max="16135" width="10.42578125" style="194" bestFit="1" customWidth="1"/>
    <col min="16136" max="16136" width="8.7109375" style="194" bestFit="1" customWidth="1"/>
    <col min="16137" max="16137" width="10.42578125" style="194" bestFit="1" customWidth="1"/>
    <col min="16138" max="16138" width="8.28515625" style="194" bestFit="1" customWidth="1"/>
    <col min="16139" max="16139" width="6.28515625" style="194" bestFit="1" customWidth="1"/>
    <col min="16140" max="16140" width="6.7109375" style="194" bestFit="1" customWidth="1"/>
    <col min="16141" max="16384" width="12" style="194"/>
  </cols>
  <sheetData>
    <row r="1" spans="1:13">
      <c r="A1" s="1730" t="s">
        <v>1259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  <c r="L1" s="1730"/>
    </row>
    <row r="2" spans="1:13" ht="15.75">
      <c r="A2" s="1865" t="s">
        <v>1190</v>
      </c>
      <c r="B2" s="1865"/>
      <c r="C2" s="1865"/>
      <c r="D2" s="1865"/>
      <c r="E2" s="1865"/>
      <c r="F2" s="1865"/>
      <c r="G2" s="1865"/>
      <c r="H2" s="1865"/>
      <c r="I2" s="1865"/>
      <c r="J2" s="1865"/>
      <c r="K2" s="1865"/>
      <c r="L2" s="1865"/>
    </row>
    <row r="3" spans="1:13" ht="13.5" thickBot="1">
      <c r="A3" s="1866"/>
      <c r="B3" s="1866"/>
      <c r="C3" s="1866"/>
      <c r="D3" s="1866"/>
      <c r="E3" s="1866"/>
      <c r="F3" s="1866"/>
      <c r="G3" s="1866"/>
      <c r="H3" s="1866"/>
      <c r="I3" s="1866"/>
      <c r="J3" s="1866"/>
      <c r="K3" s="1866"/>
      <c r="L3" s="1866"/>
      <c r="M3" s="263"/>
    </row>
    <row r="4" spans="1:13" ht="13.5" thickBot="1">
      <c r="A4" s="1867" t="s">
        <v>1191</v>
      </c>
      <c r="B4" s="1870" t="s">
        <v>1192</v>
      </c>
      <c r="C4" s="1871"/>
      <c r="D4" s="1872"/>
      <c r="E4" s="1871" t="s">
        <v>1193</v>
      </c>
      <c r="F4" s="1871"/>
      <c r="G4" s="1871"/>
      <c r="H4" s="1871"/>
      <c r="I4" s="1871"/>
      <c r="J4" s="1871"/>
      <c r="K4" s="1871"/>
      <c r="L4" s="1873"/>
    </row>
    <row r="5" spans="1:13">
      <c r="A5" s="1868"/>
      <c r="B5" s="1870" t="s">
        <v>44</v>
      </c>
      <c r="C5" s="1871"/>
      <c r="D5" s="1872"/>
      <c r="E5" s="1874" t="s">
        <v>44</v>
      </c>
      <c r="F5" s="1875"/>
      <c r="G5" s="1875"/>
      <c r="H5" s="1875"/>
      <c r="I5" s="1875"/>
      <c r="J5" s="1875"/>
      <c r="K5" s="1875"/>
      <c r="L5" s="1876"/>
    </row>
    <row r="6" spans="1:13">
      <c r="A6" s="1868"/>
      <c r="B6" s="1310"/>
      <c r="C6" s="1310"/>
      <c r="D6" s="1311"/>
      <c r="E6" s="1874">
        <v>2015</v>
      </c>
      <c r="F6" s="1877"/>
      <c r="G6" s="1861">
        <v>2016</v>
      </c>
      <c r="H6" s="1861"/>
      <c r="I6" s="1861">
        <v>2017</v>
      </c>
      <c r="J6" s="1861"/>
      <c r="K6" s="1861" t="s">
        <v>1076</v>
      </c>
      <c r="L6" s="1862"/>
    </row>
    <row r="7" spans="1:13">
      <c r="A7" s="1868"/>
      <c r="B7" s="1312">
        <v>2015</v>
      </c>
      <c r="C7" s="1312">
        <v>2016</v>
      </c>
      <c r="D7" s="1313">
        <v>2017</v>
      </c>
      <c r="E7" s="1314">
        <v>1</v>
      </c>
      <c r="F7" s="1315">
        <v>2</v>
      </c>
      <c r="G7" s="1255">
        <v>3</v>
      </c>
      <c r="H7" s="1316">
        <v>4</v>
      </c>
      <c r="I7" s="1255">
        <v>5</v>
      </c>
      <c r="J7" s="1255">
        <v>6</v>
      </c>
      <c r="K7" s="1317" t="s">
        <v>1194</v>
      </c>
      <c r="L7" s="1318" t="s">
        <v>1195</v>
      </c>
    </row>
    <row r="8" spans="1:13">
      <c r="A8" s="1869"/>
      <c r="B8" s="1319"/>
      <c r="C8" s="1320"/>
      <c r="D8" s="1321"/>
      <c r="E8" s="1315" t="s">
        <v>1196</v>
      </c>
      <c r="F8" s="1314" t="s">
        <v>1197</v>
      </c>
      <c r="G8" s="1314" t="s">
        <v>1196</v>
      </c>
      <c r="H8" s="1314" t="s">
        <v>1197</v>
      </c>
      <c r="I8" s="1314" t="s">
        <v>1196</v>
      </c>
      <c r="J8" s="1314" t="s">
        <v>1197</v>
      </c>
      <c r="K8" s="1320">
        <v>1</v>
      </c>
      <c r="L8" s="1322">
        <v>3</v>
      </c>
    </row>
    <row r="9" spans="1:13">
      <c r="A9" s="1323" t="s">
        <v>1198</v>
      </c>
      <c r="B9" s="1324">
        <v>198</v>
      </c>
      <c r="C9" s="1324">
        <v>196</v>
      </c>
      <c r="D9" s="1324">
        <v>170</v>
      </c>
      <c r="E9" s="1325">
        <v>751547.44000000006</v>
      </c>
      <c r="F9" s="1326">
        <v>77.999039017015519</v>
      </c>
      <c r="G9" s="1325">
        <v>1358277.48</v>
      </c>
      <c r="H9" s="1326">
        <v>85.021696634802595</v>
      </c>
      <c r="I9" s="1325">
        <v>1655925.1700000002</v>
      </c>
      <c r="J9" s="1327">
        <v>85.992960379170484</v>
      </c>
      <c r="K9" s="1326">
        <v>80.730770635051329</v>
      </c>
      <c r="L9" s="1328">
        <v>21.913614440548642</v>
      </c>
      <c r="M9" s="1282"/>
    </row>
    <row r="10" spans="1:13">
      <c r="A10" s="1329" t="s">
        <v>1199</v>
      </c>
      <c r="B10" s="1324">
        <v>29</v>
      </c>
      <c r="C10" s="1324">
        <v>29</v>
      </c>
      <c r="D10" s="1324">
        <v>27</v>
      </c>
      <c r="E10" s="1325">
        <v>492607.88</v>
      </c>
      <c r="F10" s="1326">
        <v>50.800039701348041</v>
      </c>
      <c r="G10" s="1325">
        <v>864222.87</v>
      </c>
      <c r="H10" s="1326">
        <v>53.66285522413898</v>
      </c>
      <c r="I10" s="1325">
        <v>1019050.07</v>
      </c>
      <c r="J10" s="1327">
        <v>52.919741713872789</v>
      </c>
      <c r="K10" s="1326">
        <v>75.438295871353091</v>
      </c>
      <c r="L10" s="1328">
        <v>17.915193565752304</v>
      </c>
      <c r="M10" s="1282"/>
    </row>
    <row r="11" spans="1:13" ht="14.25">
      <c r="A11" s="1329" t="s">
        <v>1200</v>
      </c>
      <c r="B11" s="1324">
        <v>95</v>
      </c>
      <c r="C11" s="1324">
        <v>97</v>
      </c>
      <c r="D11" s="1324">
        <v>83</v>
      </c>
      <c r="E11" s="1325">
        <v>93968.62</v>
      </c>
      <c r="F11" s="1326">
        <v>9.7644900416299034</v>
      </c>
      <c r="G11" s="1325">
        <v>193299.56</v>
      </c>
      <c r="H11" s="1326">
        <v>12.063615482661989</v>
      </c>
      <c r="I11" s="1325">
        <v>269271.24</v>
      </c>
      <c r="J11" s="1327">
        <v>13.983380101994648</v>
      </c>
      <c r="K11" s="1326">
        <v>105.70650074461031</v>
      </c>
      <c r="L11" s="1328">
        <v>39.302562302780188</v>
      </c>
      <c r="M11" s="1282"/>
    </row>
    <row r="12" spans="1:13">
      <c r="A12" s="1329" t="s">
        <v>1201</v>
      </c>
      <c r="B12" s="1324">
        <v>52</v>
      </c>
      <c r="C12" s="1324">
        <v>48</v>
      </c>
      <c r="D12" s="1324">
        <v>38</v>
      </c>
      <c r="E12" s="1325">
        <v>43370.79</v>
      </c>
      <c r="F12" s="1326">
        <v>4.4785905035074141</v>
      </c>
      <c r="G12" s="1325">
        <v>72023.19</v>
      </c>
      <c r="H12" s="1326">
        <v>4.6702166771135936</v>
      </c>
      <c r="I12" s="1325">
        <v>55251.31</v>
      </c>
      <c r="J12" s="1327">
        <v>2.8692260965676759</v>
      </c>
      <c r="K12" s="1326">
        <v>66.063818528553441</v>
      </c>
      <c r="L12" s="1328">
        <v>-23.286777494859649</v>
      </c>
      <c r="M12" s="1282"/>
    </row>
    <row r="13" spans="1:13">
      <c r="A13" s="1329" t="s">
        <v>1202</v>
      </c>
      <c r="B13" s="1324">
        <v>22</v>
      </c>
      <c r="C13" s="1324">
        <v>22</v>
      </c>
      <c r="D13" s="1324">
        <v>22</v>
      </c>
      <c r="E13" s="1325">
        <v>121600.15</v>
      </c>
      <c r="F13" s="1326">
        <v>13.091844198512081</v>
      </c>
      <c r="G13" s="1325">
        <v>228731.86</v>
      </c>
      <c r="H13" s="1326">
        <v>13.192254359135221</v>
      </c>
      <c r="I13" s="1325">
        <v>312352.55</v>
      </c>
      <c r="J13" s="1327">
        <v>16.220612466735357</v>
      </c>
      <c r="K13" s="1326">
        <v>88.101626519375174</v>
      </c>
      <c r="L13" s="1328">
        <v>36.558391996637454</v>
      </c>
      <c r="M13" s="1282"/>
    </row>
    <row r="14" spans="1:13">
      <c r="A14" s="1330" t="s">
        <v>1203</v>
      </c>
      <c r="B14" s="1324">
        <v>18</v>
      </c>
      <c r="C14" s="1324">
        <v>18</v>
      </c>
      <c r="D14" s="1324">
        <v>18</v>
      </c>
      <c r="E14" s="1325">
        <v>26491.8</v>
      </c>
      <c r="F14" s="1326">
        <v>2.7420181950127338</v>
      </c>
      <c r="G14" s="1325">
        <v>40527.61</v>
      </c>
      <c r="H14" s="1326">
        <v>2.5616227821931457</v>
      </c>
      <c r="I14" s="1325">
        <v>39093.129999999997</v>
      </c>
      <c r="J14" s="1327">
        <v>2.0301243317581559</v>
      </c>
      <c r="K14" s="1326">
        <v>52.98171509674691</v>
      </c>
      <c r="L14" s="1328">
        <v>-3.5395129394504181</v>
      </c>
      <c r="M14" s="1282"/>
    </row>
    <row r="15" spans="1:13">
      <c r="A15" s="1330" t="s">
        <v>1204</v>
      </c>
      <c r="B15" s="1324">
        <v>4</v>
      </c>
      <c r="C15" s="1324">
        <v>4</v>
      </c>
      <c r="D15" s="1324">
        <v>4</v>
      </c>
      <c r="E15" s="1325">
        <v>25684.28</v>
      </c>
      <c r="F15" s="1326">
        <v>2.6978350332956009</v>
      </c>
      <c r="G15" s="1325">
        <v>25644.28</v>
      </c>
      <c r="H15" s="1326">
        <v>1.6244310360913856</v>
      </c>
      <c r="I15" s="1325">
        <v>29838.46</v>
      </c>
      <c r="J15" s="1327">
        <v>1.5495250359383468</v>
      </c>
      <c r="K15" s="1326">
        <v>-0.1557372836614519</v>
      </c>
      <c r="L15" s="1328">
        <v>16.355226194691369</v>
      </c>
      <c r="M15" s="1282"/>
    </row>
    <row r="16" spans="1:13">
      <c r="A16" s="1330" t="s">
        <v>1205</v>
      </c>
      <c r="B16" s="1324">
        <v>4</v>
      </c>
      <c r="C16" s="1324">
        <v>4</v>
      </c>
      <c r="D16" s="1324">
        <v>4</v>
      </c>
      <c r="E16" s="1325">
        <v>1203.04</v>
      </c>
      <c r="F16" s="1326">
        <v>0.12390129036573427</v>
      </c>
      <c r="G16" s="1325">
        <v>1171.8800000000001</v>
      </c>
      <c r="H16" s="1326">
        <v>7.8304671390031083E-2</v>
      </c>
      <c r="I16" s="1325">
        <v>1229.7</v>
      </c>
      <c r="J16" s="1327">
        <v>6.3858890059788107E-2</v>
      </c>
      <c r="K16" s="1326">
        <v>-2.5901050671631793</v>
      </c>
      <c r="L16" s="1328">
        <v>4.9339522818035988</v>
      </c>
    </row>
    <row r="17" spans="1:12">
      <c r="A17" s="1331" t="s">
        <v>1206</v>
      </c>
      <c r="B17" s="1324">
        <v>6</v>
      </c>
      <c r="C17" s="1324">
        <v>8</v>
      </c>
      <c r="D17" s="1324">
        <v>12</v>
      </c>
      <c r="E17" s="1325">
        <v>66938.98</v>
      </c>
      <c r="F17" s="1326">
        <v>6.9911083981399953</v>
      </c>
      <c r="G17" s="1325">
        <v>73527.59</v>
      </c>
      <c r="H17" s="1326">
        <v>4.9791589017997699</v>
      </c>
      <c r="I17" s="1325">
        <v>79040.97</v>
      </c>
      <c r="J17" s="1327">
        <v>4.1046341493445642</v>
      </c>
      <c r="K17" s="1326">
        <v>9.8427104805003012</v>
      </c>
      <c r="L17" s="1328">
        <v>7.4983825799268118</v>
      </c>
    </row>
    <row r="18" spans="1:12">
      <c r="A18" s="1330" t="s">
        <v>841</v>
      </c>
      <c r="B18" s="1324">
        <v>2</v>
      </c>
      <c r="C18" s="1324">
        <v>2</v>
      </c>
      <c r="D18" s="1324">
        <v>2</v>
      </c>
      <c r="E18" s="1325">
        <v>91668.689999999842</v>
      </c>
      <c r="F18" s="1326">
        <v>9.3101726381884831</v>
      </c>
      <c r="G18" s="1325">
        <v>98416.88</v>
      </c>
      <c r="H18" s="1326">
        <v>7.1675408654758996</v>
      </c>
      <c r="I18" s="1325">
        <v>120524.58</v>
      </c>
      <c r="J18" s="1327">
        <v>6.2588972137286625</v>
      </c>
      <c r="K18" s="1326">
        <v>7.3614993298149756</v>
      </c>
      <c r="L18" s="1328">
        <v>22.463321332681943</v>
      </c>
    </row>
    <row r="19" spans="1:12" ht="13.5" thickBot="1">
      <c r="A19" s="1332" t="s">
        <v>566</v>
      </c>
      <c r="B19" s="1333">
        <v>232</v>
      </c>
      <c r="C19" s="1333">
        <v>232</v>
      </c>
      <c r="D19" s="1333">
        <v>210</v>
      </c>
      <c r="E19" s="1334">
        <v>963534.23</v>
      </c>
      <c r="F19" s="1335">
        <v>99.864074572018069</v>
      </c>
      <c r="G19" s="1334">
        <v>1597565.7200000002</v>
      </c>
      <c r="H19" s="1335">
        <v>101.43275489175281</v>
      </c>
      <c r="I19" s="1334">
        <v>1925652.01</v>
      </c>
      <c r="J19" s="1336">
        <v>99.999999999999986</v>
      </c>
      <c r="K19" s="1337">
        <v>65.802694939026736</v>
      </c>
      <c r="L19" s="1338">
        <v>20.536638079590233</v>
      </c>
    </row>
    <row r="20" spans="1:12">
      <c r="A20" s="1339" t="s">
        <v>1207</v>
      </c>
      <c r="B20" s="1339"/>
      <c r="C20" s="225"/>
      <c r="D20" s="195"/>
      <c r="E20" s="225"/>
      <c r="F20" s="225"/>
      <c r="G20" s="225"/>
      <c r="H20" s="225"/>
      <c r="I20" s="1340"/>
      <c r="J20" s="225"/>
      <c r="K20" s="225"/>
      <c r="L20" s="225"/>
    </row>
    <row r="21" spans="1:12" ht="15" customHeight="1">
      <c r="A21" s="194" t="s">
        <v>1208</v>
      </c>
      <c r="I21" s="1266"/>
    </row>
    <row r="22" spans="1:12">
      <c r="J22" s="1266"/>
    </row>
    <row r="25" spans="1:12">
      <c r="F25" s="1341"/>
      <c r="J25" s="1266"/>
    </row>
    <row r="26" spans="1:12">
      <c r="J26" s="1266"/>
    </row>
    <row r="27" spans="1:12">
      <c r="J27" s="1266"/>
    </row>
    <row r="28" spans="1:12">
      <c r="J28" s="1266"/>
    </row>
    <row r="29" spans="1:12">
      <c r="J29" s="1266"/>
      <c r="K29" s="1266"/>
    </row>
    <row r="30" spans="1:12">
      <c r="K30" s="1266"/>
    </row>
    <row r="31" spans="1:12">
      <c r="J31" s="1266"/>
      <c r="K31" s="1266"/>
    </row>
    <row r="32" spans="1:12">
      <c r="J32" s="1266"/>
      <c r="K32" s="1266"/>
    </row>
    <row r="33" spans="10:11">
      <c r="J33" s="1266"/>
      <c r="K33" s="1266"/>
    </row>
    <row r="34" spans="10:11">
      <c r="J34" s="1266"/>
      <c r="K34" s="1266"/>
    </row>
    <row r="35" spans="10:11">
      <c r="K35" s="1266"/>
    </row>
    <row r="37" spans="10:11">
      <c r="J37" s="1266"/>
    </row>
  </sheetData>
  <mergeCells count="12">
    <mergeCell ref="I6:J6"/>
    <mergeCell ref="K6:L6"/>
    <mergeCell ref="A1:L1"/>
    <mergeCell ref="A2:L2"/>
    <mergeCell ref="A3:L3"/>
    <mergeCell ref="A4:A8"/>
    <mergeCell ref="B4:D4"/>
    <mergeCell ref="E4:L4"/>
    <mergeCell ref="B5:D5"/>
    <mergeCell ref="E5:L5"/>
    <mergeCell ref="E6:F6"/>
    <mergeCell ref="G6:H6"/>
  </mergeCells>
  <pageMargins left="0.7" right="0.7" top="0.75" bottom="0.75" header="0.3" footer="0.3"/>
  <pageSetup scale="6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R114"/>
  <sheetViews>
    <sheetView view="pageBreakPreview" zoomScaleSheetLayoutView="100" workbookViewId="0">
      <selection activeCell="A2" sqref="A2:J2"/>
    </sheetView>
  </sheetViews>
  <sheetFormatPr defaultRowHeight="12.75"/>
  <cols>
    <col min="1" max="1" width="29.28515625" style="1343" customWidth="1"/>
    <col min="2" max="2" width="7.85546875" style="1343" bestFit="1" customWidth="1"/>
    <col min="3" max="4" width="8.42578125" style="1343" bestFit="1" customWidth="1"/>
    <col min="5" max="5" width="7.42578125" style="1343" customWidth="1"/>
    <col min="6" max="6" width="9.5703125" style="1343" bestFit="1" customWidth="1"/>
    <col min="7" max="7" width="9" style="1343" bestFit="1" customWidth="1"/>
    <col min="8" max="8" width="9.140625" style="1343" bestFit="1" customWidth="1"/>
    <col min="9" max="10" width="7.42578125" style="1343" bestFit="1" customWidth="1"/>
    <col min="11" max="11" width="9.5703125" style="1343" customWidth="1"/>
    <col min="12" max="14" width="9.85546875" style="1343" bestFit="1" customWidth="1"/>
    <col min="15" max="256" width="9.140625" style="1343"/>
    <col min="257" max="257" width="29.28515625" style="1343" customWidth="1"/>
    <col min="258" max="258" width="7.7109375" style="1343" bestFit="1" customWidth="1"/>
    <col min="259" max="259" width="7.5703125" style="1343" bestFit="1" customWidth="1"/>
    <col min="260" max="260" width="7.28515625" style="1343" bestFit="1" customWidth="1"/>
    <col min="261" max="261" width="7.5703125" style="1343" bestFit="1" customWidth="1"/>
    <col min="262" max="262" width="9.42578125" style="1343" bestFit="1" customWidth="1"/>
    <col min="263" max="264" width="8.42578125" style="1343" bestFit="1" customWidth="1"/>
    <col min="265" max="266" width="7.28515625" style="1343" bestFit="1" customWidth="1"/>
    <col min="267" max="267" width="9.5703125" style="1343" customWidth="1"/>
    <col min="268" max="270" width="9.85546875" style="1343" bestFit="1" customWidth="1"/>
    <col min="271" max="512" width="9.140625" style="1343"/>
    <col min="513" max="513" width="29.28515625" style="1343" customWidth="1"/>
    <col min="514" max="514" width="7.7109375" style="1343" bestFit="1" customWidth="1"/>
    <col min="515" max="515" width="7.5703125" style="1343" bestFit="1" customWidth="1"/>
    <col min="516" max="516" width="7.28515625" style="1343" bestFit="1" customWidth="1"/>
    <col min="517" max="517" width="7.5703125" style="1343" bestFit="1" customWidth="1"/>
    <col min="518" max="518" width="9.42578125" style="1343" bestFit="1" customWidth="1"/>
    <col min="519" max="520" width="8.42578125" style="1343" bestFit="1" customWidth="1"/>
    <col min="521" max="522" width="7.28515625" style="1343" bestFit="1" customWidth="1"/>
    <col min="523" max="523" width="9.5703125" style="1343" customWidth="1"/>
    <col min="524" max="526" width="9.85546875" style="1343" bestFit="1" customWidth="1"/>
    <col min="527" max="768" width="9.140625" style="1343"/>
    <col min="769" max="769" width="29.28515625" style="1343" customWidth="1"/>
    <col min="770" max="770" width="7.7109375" style="1343" bestFit="1" customWidth="1"/>
    <col min="771" max="771" width="7.5703125" style="1343" bestFit="1" customWidth="1"/>
    <col min="772" max="772" width="7.28515625" style="1343" bestFit="1" customWidth="1"/>
    <col min="773" max="773" width="7.5703125" style="1343" bestFit="1" customWidth="1"/>
    <col min="774" max="774" width="9.42578125" style="1343" bestFit="1" customWidth="1"/>
    <col min="775" max="776" width="8.42578125" style="1343" bestFit="1" customWidth="1"/>
    <col min="777" max="778" width="7.28515625" style="1343" bestFit="1" customWidth="1"/>
    <col min="779" max="779" width="9.5703125" style="1343" customWidth="1"/>
    <col min="780" max="782" width="9.85546875" style="1343" bestFit="1" customWidth="1"/>
    <col min="783" max="1024" width="9.140625" style="1343"/>
    <col min="1025" max="1025" width="29.28515625" style="1343" customWidth="1"/>
    <col min="1026" max="1026" width="7.7109375" style="1343" bestFit="1" customWidth="1"/>
    <col min="1027" max="1027" width="7.5703125" style="1343" bestFit="1" customWidth="1"/>
    <col min="1028" max="1028" width="7.28515625" style="1343" bestFit="1" customWidth="1"/>
    <col min="1029" max="1029" width="7.5703125" style="1343" bestFit="1" customWidth="1"/>
    <col min="1030" max="1030" width="9.42578125" style="1343" bestFit="1" customWidth="1"/>
    <col min="1031" max="1032" width="8.42578125" style="1343" bestFit="1" customWidth="1"/>
    <col min="1033" max="1034" width="7.28515625" style="1343" bestFit="1" customWidth="1"/>
    <col min="1035" max="1035" width="9.5703125" style="1343" customWidth="1"/>
    <col min="1036" max="1038" width="9.85546875" style="1343" bestFit="1" customWidth="1"/>
    <col min="1039" max="1280" width="9.140625" style="1343"/>
    <col min="1281" max="1281" width="29.28515625" style="1343" customWidth="1"/>
    <col min="1282" max="1282" width="7.7109375" style="1343" bestFit="1" customWidth="1"/>
    <col min="1283" max="1283" width="7.5703125" style="1343" bestFit="1" customWidth="1"/>
    <col min="1284" max="1284" width="7.28515625" style="1343" bestFit="1" customWidth="1"/>
    <col min="1285" max="1285" width="7.5703125" style="1343" bestFit="1" customWidth="1"/>
    <col min="1286" max="1286" width="9.42578125" style="1343" bestFit="1" customWidth="1"/>
    <col min="1287" max="1288" width="8.42578125" style="1343" bestFit="1" customWidth="1"/>
    <col min="1289" max="1290" width="7.28515625" style="1343" bestFit="1" customWidth="1"/>
    <col min="1291" max="1291" width="9.5703125" style="1343" customWidth="1"/>
    <col min="1292" max="1294" width="9.85546875" style="1343" bestFit="1" customWidth="1"/>
    <col min="1295" max="1536" width="9.140625" style="1343"/>
    <col min="1537" max="1537" width="29.28515625" style="1343" customWidth="1"/>
    <col min="1538" max="1538" width="7.7109375" style="1343" bestFit="1" customWidth="1"/>
    <col min="1539" max="1539" width="7.5703125" style="1343" bestFit="1" customWidth="1"/>
    <col min="1540" max="1540" width="7.28515625" style="1343" bestFit="1" customWidth="1"/>
    <col min="1541" max="1541" width="7.5703125" style="1343" bestFit="1" customWidth="1"/>
    <col min="1542" max="1542" width="9.42578125" style="1343" bestFit="1" customWidth="1"/>
    <col min="1543" max="1544" width="8.42578125" style="1343" bestFit="1" customWidth="1"/>
    <col min="1545" max="1546" width="7.28515625" style="1343" bestFit="1" customWidth="1"/>
    <col min="1547" max="1547" width="9.5703125" style="1343" customWidth="1"/>
    <col min="1548" max="1550" width="9.85546875" style="1343" bestFit="1" customWidth="1"/>
    <col min="1551" max="1792" width="9.140625" style="1343"/>
    <col min="1793" max="1793" width="29.28515625" style="1343" customWidth="1"/>
    <col min="1794" max="1794" width="7.7109375" style="1343" bestFit="1" customWidth="1"/>
    <col min="1795" max="1795" width="7.5703125" style="1343" bestFit="1" customWidth="1"/>
    <col min="1796" max="1796" width="7.28515625" style="1343" bestFit="1" customWidth="1"/>
    <col min="1797" max="1797" width="7.5703125" style="1343" bestFit="1" customWidth="1"/>
    <col min="1798" max="1798" width="9.42578125" style="1343" bestFit="1" customWidth="1"/>
    <col min="1799" max="1800" width="8.42578125" style="1343" bestFit="1" customWidth="1"/>
    <col min="1801" max="1802" width="7.28515625" style="1343" bestFit="1" customWidth="1"/>
    <col min="1803" max="1803" width="9.5703125" style="1343" customWidth="1"/>
    <col min="1804" max="1806" width="9.85546875" style="1343" bestFit="1" customWidth="1"/>
    <col min="1807" max="2048" width="9.140625" style="1343"/>
    <col min="2049" max="2049" width="29.28515625" style="1343" customWidth="1"/>
    <col min="2050" max="2050" width="7.7109375" style="1343" bestFit="1" customWidth="1"/>
    <col min="2051" max="2051" width="7.5703125" style="1343" bestFit="1" customWidth="1"/>
    <col min="2052" max="2052" width="7.28515625" style="1343" bestFit="1" customWidth="1"/>
    <col min="2053" max="2053" width="7.5703125" style="1343" bestFit="1" customWidth="1"/>
    <col min="2054" max="2054" width="9.42578125" style="1343" bestFit="1" customWidth="1"/>
    <col min="2055" max="2056" width="8.42578125" style="1343" bestFit="1" customWidth="1"/>
    <col min="2057" max="2058" width="7.28515625" style="1343" bestFit="1" customWidth="1"/>
    <col min="2059" max="2059" width="9.5703125" style="1343" customWidth="1"/>
    <col min="2060" max="2062" width="9.85546875" style="1343" bestFit="1" customWidth="1"/>
    <col min="2063" max="2304" width="9.140625" style="1343"/>
    <col min="2305" max="2305" width="29.28515625" style="1343" customWidth="1"/>
    <col min="2306" max="2306" width="7.7109375" style="1343" bestFit="1" customWidth="1"/>
    <col min="2307" max="2307" width="7.5703125" style="1343" bestFit="1" customWidth="1"/>
    <col min="2308" max="2308" width="7.28515625" style="1343" bestFit="1" customWidth="1"/>
    <col min="2309" max="2309" width="7.5703125" style="1343" bestFit="1" customWidth="1"/>
    <col min="2310" max="2310" width="9.42578125" style="1343" bestFit="1" customWidth="1"/>
    <col min="2311" max="2312" width="8.42578125" style="1343" bestFit="1" customWidth="1"/>
    <col min="2313" max="2314" width="7.28515625" style="1343" bestFit="1" customWidth="1"/>
    <col min="2315" max="2315" width="9.5703125" style="1343" customWidth="1"/>
    <col min="2316" max="2318" width="9.85546875" style="1343" bestFit="1" customWidth="1"/>
    <col min="2319" max="2560" width="9.140625" style="1343"/>
    <col min="2561" max="2561" width="29.28515625" style="1343" customWidth="1"/>
    <col min="2562" max="2562" width="7.7109375" style="1343" bestFit="1" customWidth="1"/>
    <col min="2563" max="2563" width="7.5703125" style="1343" bestFit="1" customWidth="1"/>
    <col min="2564" max="2564" width="7.28515625" style="1343" bestFit="1" customWidth="1"/>
    <col min="2565" max="2565" width="7.5703125" style="1343" bestFit="1" customWidth="1"/>
    <col min="2566" max="2566" width="9.42578125" style="1343" bestFit="1" customWidth="1"/>
    <col min="2567" max="2568" width="8.42578125" style="1343" bestFit="1" customWidth="1"/>
    <col min="2569" max="2570" width="7.28515625" style="1343" bestFit="1" customWidth="1"/>
    <col min="2571" max="2571" width="9.5703125" style="1343" customWidth="1"/>
    <col min="2572" max="2574" width="9.85546875" style="1343" bestFit="1" customWidth="1"/>
    <col min="2575" max="2816" width="9.140625" style="1343"/>
    <col min="2817" max="2817" width="29.28515625" style="1343" customWidth="1"/>
    <col min="2818" max="2818" width="7.7109375" style="1343" bestFit="1" customWidth="1"/>
    <col min="2819" max="2819" width="7.5703125" style="1343" bestFit="1" customWidth="1"/>
    <col min="2820" max="2820" width="7.28515625" style="1343" bestFit="1" customWidth="1"/>
    <col min="2821" max="2821" width="7.5703125" style="1343" bestFit="1" customWidth="1"/>
    <col min="2822" max="2822" width="9.42578125" style="1343" bestFit="1" customWidth="1"/>
    <col min="2823" max="2824" width="8.42578125" style="1343" bestFit="1" customWidth="1"/>
    <col min="2825" max="2826" width="7.28515625" style="1343" bestFit="1" customWidth="1"/>
    <col min="2827" max="2827" width="9.5703125" style="1343" customWidth="1"/>
    <col min="2828" max="2830" width="9.85546875" style="1343" bestFit="1" customWidth="1"/>
    <col min="2831" max="3072" width="9.140625" style="1343"/>
    <col min="3073" max="3073" width="29.28515625" style="1343" customWidth="1"/>
    <col min="3074" max="3074" width="7.7109375" style="1343" bestFit="1" customWidth="1"/>
    <col min="3075" max="3075" width="7.5703125" style="1343" bestFit="1" customWidth="1"/>
    <col min="3076" max="3076" width="7.28515625" style="1343" bestFit="1" customWidth="1"/>
    <col min="3077" max="3077" width="7.5703125" style="1343" bestFit="1" customWidth="1"/>
    <col min="3078" max="3078" width="9.42578125" style="1343" bestFit="1" customWidth="1"/>
    <col min="3079" max="3080" width="8.42578125" style="1343" bestFit="1" customWidth="1"/>
    <col min="3081" max="3082" width="7.28515625" style="1343" bestFit="1" customWidth="1"/>
    <col min="3083" max="3083" width="9.5703125" style="1343" customWidth="1"/>
    <col min="3084" max="3086" width="9.85546875" style="1343" bestFit="1" customWidth="1"/>
    <col min="3087" max="3328" width="9.140625" style="1343"/>
    <col min="3329" max="3329" width="29.28515625" style="1343" customWidth="1"/>
    <col min="3330" max="3330" width="7.7109375" style="1343" bestFit="1" customWidth="1"/>
    <col min="3331" max="3331" width="7.5703125" style="1343" bestFit="1" customWidth="1"/>
    <col min="3332" max="3332" width="7.28515625" style="1343" bestFit="1" customWidth="1"/>
    <col min="3333" max="3333" width="7.5703125" style="1343" bestFit="1" customWidth="1"/>
    <col min="3334" max="3334" width="9.42578125" style="1343" bestFit="1" customWidth="1"/>
    <col min="3335" max="3336" width="8.42578125" style="1343" bestFit="1" customWidth="1"/>
    <col min="3337" max="3338" width="7.28515625" style="1343" bestFit="1" customWidth="1"/>
    <col min="3339" max="3339" width="9.5703125" style="1343" customWidth="1"/>
    <col min="3340" max="3342" width="9.85546875" style="1343" bestFit="1" customWidth="1"/>
    <col min="3343" max="3584" width="9.140625" style="1343"/>
    <col min="3585" max="3585" width="29.28515625" style="1343" customWidth="1"/>
    <col min="3586" max="3586" width="7.7109375" style="1343" bestFit="1" customWidth="1"/>
    <col min="3587" max="3587" width="7.5703125" style="1343" bestFit="1" customWidth="1"/>
    <col min="3588" max="3588" width="7.28515625" style="1343" bestFit="1" customWidth="1"/>
    <col min="3589" max="3589" width="7.5703125" style="1343" bestFit="1" customWidth="1"/>
    <col min="3590" max="3590" width="9.42578125" style="1343" bestFit="1" customWidth="1"/>
    <col min="3591" max="3592" width="8.42578125" style="1343" bestFit="1" customWidth="1"/>
    <col min="3593" max="3594" width="7.28515625" style="1343" bestFit="1" customWidth="1"/>
    <col min="3595" max="3595" width="9.5703125" style="1343" customWidth="1"/>
    <col min="3596" max="3598" width="9.85546875" style="1343" bestFit="1" customWidth="1"/>
    <col min="3599" max="3840" width="9.140625" style="1343"/>
    <col min="3841" max="3841" width="29.28515625" style="1343" customWidth="1"/>
    <col min="3842" max="3842" width="7.7109375" style="1343" bestFit="1" customWidth="1"/>
    <col min="3843" max="3843" width="7.5703125" style="1343" bestFit="1" customWidth="1"/>
    <col min="3844" max="3844" width="7.28515625" style="1343" bestFit="1" customWidth="1"/>
    <col min="3845" max="3845" width="7.5703125" style="1343" bestFit="1" customWidth="1"/>
    <col min="3846" max="3846" width="9.42578125" style="1343" bestFit="1" customWidth="1"/>
    <col min="3847" max="3848" width="8.42578125" style="1343" bestFit="1" customWidth="1"/>
    <col min="3849" max="3850" width="7.28515625" style="1343" bestFit="1" customWidth="1"/>
    <col min="3851" max="3851" width="9.5703125" style="1343" customWidth="1"/>
    <col min="3852" max="3854" width="9.85546875" style="1343" bestFit="1" customWidth="1"/>
    <col min="3855" max="4096" width="9.140625" style="1343"/>
    <col min="4097" max="4097" width="29.28515625" style="1343" customWidth="1"/>
    <col min="4098" max="4098" width="7.7109375" style="1343" bestFit="1" customWidth="1"/>
    <col min="4099" max="4099" width="7.5703125" style="1343" bestFit="1" customWidth="1"/>
    <col min="4100" max="4100" width="7.28515625" style="1343" bestFit="1" customWidth="1"/>
    <col min="4101" max="4101" width="7.5703125" style="1343" bestFit="1" customWidth="1"/>
    <col min="4102" max="4102" width="9.42578125" style="1343" bestFit="1" customWidth="1"/>
    <col min="4103" max="4104" width="8.42578125" style="1343" bestFit="1" customWidth="1"/>
    <col min="4105" max="4106" width="7.28515625" style="1343" bestFit="1" customWidth="1"/>
    <col min="4107" max="4107" width="9.5703125" style="1343" customWidth="1"/>
    <col min="4108" max="4110" width="9.85546875" style="1343" bestFit="1" customWidth="1"/>
    <col min="4111" max="4352" width="9.140625" style="1343"/>
    <col min="4353" max="4353" width="29.28515625" style="1343" customWidth="1"/>
    <col min="4354" max="4354" width="7.7109375" style="1343" bestFit="1" customWidth="1"/>
    <col min="4355" max="4355" width="7.5703125" style="1343" bestFit="1" customWidth="1"/>
    <col min="4356" max="4356" width="7.28515625" style="1343" bestFit="1" customWidth="1"/>
    <col min="4357" max="4357" width="7.5703125" style="1343" bestFit="1" customWidth="1"/>
    <col min="4358" max="4358" width="9.42578125" style="1343" bestFit="1" customWidth="1"/>
    <col min="4359" max="4360" width="8.42578125" style="1343" bestFit="1" customWidth="1"/>
    <col min="4361" max="4362" width="7.28515625" style="1343" bestFit="1" customWidth="1"/>
    <col min="4363" max="4363" width="9.5703125" style="1343" customWidth="1"/>
    <col min="4364" max="4366" width="9.85546875" style="1343" bestFit="1" customWidth="1"/>
    <col min="4367" max="4608" width="9.140625" style="1343"/>
    <col min="4609" max="4609" width="29.28515625" style="1343" customWidth="1"/>
    <col min="4610" max="4610" width="7.7109375" style="1343" bestFit="1" customWidth="1"/>
    <col min="4611" max="4611" width="7.5703125" style="1343" bestFit="1" customWidth="1"/>
    <col min="4612" max="4612" width="7.28515625" style="1343" bestFit="1" customWidth="1"/>
    <col min="4613" max="4613" width="7.5703125" style="1343" bestFit="1" customWidth="1"/>
    <col min="4614" max="4614" width="9.42578125" style="1343" bestFit="1" customWidth="1"/>
    <col min="4615" max="4616" width="8.42578125" style="1343" bestFit="1" customWidth="1"/>
    <col min="4617" max="4618" width="7.28515625" style="1343" bestFit="1" customWidth="1"/>
    <col min="4619" max="4619" width="9.5703125" style="1343" customWidth="1"/>
    <col min="4620" max="4622" width="9.85546875" style="1343" bestFit="1" customWidth="1"/>
    <col min="4623" max="4864" width="9.140625" style="1343"/>
    <col min="4865" max="4865" width="29.28515625" style="1343" customWidth="1"/>
    <col min="4866" max="4866" width="7.7109375" style="1343" bestFit="1" customWidth="1"/>
    <col min="4867" max="4867" width="7.5703125" style="1343" bestFit="1" customWidth="1"/>
    <col min="4868" max="4868" width="7.28515625" style="1343" bestFit="1" customWidth="1"/>
    <col min="4869" max="4869" width="7.5703125" style="1343" bestFit="1" customWidth="1"/>
    <col min="4870" max="4870" width="9.42578125" style="1343" bestFit="1" customWidth="1"/>
    <col min="4871" max="4872" width="8.42578125" style="1343" bestFit="1" customWidth="1"/>
    <col min="4873" max="4874" width="7.28515625" style="1343" bestFit="1" customWidth="1"/>
    <col min="4875" max="4875" width="9.5703125" style="1343" customWidth="1"/>
    <col min="4876" max="4878" width="9.85546875" style="1343" bestFit="1" customWidth="1"/>
    <col min="4879" max="5120" width="9.140625" style="1343"/>
    <col min="5121" max="5121" width="29.28515625" style="1343" customWidth="1"/>
    <col min="5122" max="5122" width="7.7109375" style="1343" bestFit="1" customWidth="1"/>
    <col min="5123" max="5123" width="7.5703125" style="1343" bestFit="1" customWidth="1"/>
    <col min="5124" max="5124" width="7.28515625" style="1343" bestFit="1" customWidth="1"/>
    <col min="5125" max="5125" width="7.5703125" style="1343" bestFit="1" customWidth="1"/>
    <col min="5126" max="5126" width="9.42578125" style="1343" bestFit="1" customWidth="1"/>
    <col min="5127" max="5128" width="8.42578125" style="1343" bestFit="1" customWidth="1"/>
    <col min="5129" max="5130" width="7.28515625" style="1343" bestFit="1" customWidth="1"/>
    <col min="5131" max="5131" width="9.5703125" style="1343" customWidth="1"/>
    <col min="5132" max="5134" width="9.85546875" style="1343" bestFit="1" customWidth="1"/>
    <col min="5135" max="5376" width="9.140625" style="1343"/>
    <col min="5377" max="5377" width="29.28515625" style="1343" customWidth="1"/>
    <col min="5378" max="5378" width="7.7109375" style="1343" bestFit="1" customWidth="1"/>
    <col min="5379" max="5379" width="7.5703125" style="1343" bestFit="1" customWidth="1"/>
    <col min="5380" max="5380" width="7.28515625" style="1343" bestFit="1" customWidth="1"/>
    <col min="5381" max="5381" width="7.5703125" style="1343" bestFit="1" customWidth="1"/>
    <col min="5382" max="5382" width="9.42578125" style="1343" bestFit="1" customWidth="1"/>
    <col min="5383" max="5384" width="8.42578125" style="1343" bestFit="1" customWidth="1"/>
    <col min="5385" max="5386" width="7.28515625" style="1343" bestFit="1" customWidth="1"/>
    <col min="5387" max="5387" width="9.5703125" style="1343" customWidth="1"/>
    <col min="5388" max="5390" width="9.85546875" style="1343" bestFit="1" customWidth="1"/>
    <col min="5391" max="5632" width="9.140625" style="1343"/>
    <col min="5633" max="5633" width="29.28515625" style="1343" customWidth="1"/>
    <col min="5634" max="5634" width="7.7109375" style="1343" bestFit="1" customWidth="1"/>
    <col min="5635" max="5635" width="7.5703125" style="1343" bestFit="1" customWidth="1"/>
    <col min="5636" max="5636" width="7.28515625" style="1343" bestFit="1" customWidth="1"/>
    <col min="5637" max="5637" width="7.5703125" style="1343" bestFit="1" customWidth="1"/>
    <col min="5638" max="5638" width="9.42578125" style="1343" bestFit="1" customWidth="1"/>
    <col min="5639" max="5640" width="8.42578125" style="1343" bestFit="1" customWidth="1"/>
    <col min="5641" max="5642" width="7.28515625" style="1343" bestFit="1" customWidth="1"/>
    <col min="5643" max="5643" width="9.5703125" style="1343" customWidth="1"/>
    <col min="5644" max="5646" width="9.85546875" style="1343" bestFit="1" customWidth="1"/>
    <col min="5647" max="5888" width="9.140625" style="1343"/>
    <col min="5889" max="5889" width="29.28515625" style="1343" customWidth="1"/>
    <col min="5890" max="5890" width="7.7109375" style="1343" bestFit="1" customWidth="1"/>
    <col min="5891" max="5891" width="7.5703125" style="1343" bestFit="1" customWidth="1"/>
    <col min="5892" max="5892" width="7.28515625" style="1343" bestFit="1" customWidth="1"/>
    <col min="5893" max="5893" width="7.5703125" style="1343" bestFit="1" customWidth="1"/>
    <col min="5894" max="5894" width="9.42578125" style="1343" bestFit="1" customWidth="1"/>
    <col min="5895" max="5896" width="8.42578125" style="1343" bestFit="1" customWidth="1"/>
    <col min="5897" max="5898" width="7.28515625" style="1343" bestFit="1" customWidth="1"/>
    <col min="5899" max="5899" width="9.5703125" style="1343" customWidth="1"/>
    <col min="5900" max="5902" width="9.85546875" style="1343" bestFit="1" customWidth="1"/>
    <col min="5903" max="6144" width="9.140625" style="1343"/>
    <col min="6145" max="6145" width="29.28515625" style="1343" customWidth="1"/>
    <col min="6146" max="6146" width="7.7109375" style="1343" bestFit="1" customWidth="1"/>
    <col min="6147" max="6147" width="7.5703125" style="1343" bestFit="1" customWidth="1"/>
    <col min="6148" max="6148" width="7.28515625" style="1343" bestFit="1" customWidth="1"/>
    <col min="6149" max="6149" width="7.5703125" style="1343" bestFit="1" customWidth="1"/>
    <col min="6150" max="6150" width="9.42578125" style="1343" bestFit="1" customWidth="1"/>
    <col min="6151" max="6152" width="8.42578125" style="1343" bestFit="1" customWidth="1"/>
    <col min="6153" max="6154" width="7.28515625" style="1343" bestFit="1" customWidth="1"/>
    <col min="6155" max="6155" width="9.5703125" style="1343" customWidth="1"/>
    <col min="6156" max="6158" width="9.85546875" style="1343" bestFit="1" customWidth="1"/>
    <col min="6159" max="6400" width="9.140625" style="1343"/>
    <col min="6401" max="6401" width="29.28515625" style="1343" customWidth="1"/>
    <col min="6402" max="6402" width="7.7109375" style="1343" bestFit="1" customWidth="1"/>
    <col min="6403" max="6403" width="7.5703125" style="1343" bestFit="1" customWidth="1"/>
    <col min="6404" max="6404" width="7.28515625" style="1343" bestFit="1" customWidth="1"/>
    <col min="6405" max="6405" width="7.5703125" style="1343" bestFit="1" customWidth="1"/>
    <col min="6406" max="6406" width="9.42578125" style="1343" bestFit="1" customWidth="1"/>
    <col min="6407" max="6408" width="8.42578125" style="1343" bestFit="1" customWidth="1"/>
    <col min="6409" max="6410" width="7.28515625" style="1343" bestFit="1" customWidth="1"/>
    <col min="6411" max="6411" width="9.5703125" style="1343" customWidth="1"/>
    <col min="6412" max="6414" width="9.85546875" style="1343" bestFit="1" customWidth="1"/>
    <col min="6415" max="6656" width="9.140625" style="1343"/>
    <col min="6657" max="6657" width="29.28515625" style="1343" customWidth="1"/>
    <col min="6658" max="6658" width="7.7109375" style="1343" bestFit="1" customWidth="1"/>
    <col min="6659" max="6659" width="7.5703125" style="1343" bestFit="1" customWidth="1"/>
    <col min="6660" max="6660" width="7.28515625" style="1343" bestFit="1" customWidth="1"/>
    <col min="6661" max="6661" width="7.5703125" style="1343" bestFit="1" customWidth="1"/>
    <col min="6662" max="6662" width="9.42578125" style="1343" bestFit="1" customWidth="1"/>
    <col min="6663" max="6664" width="8.42578125" style="1343" bestFit="1" customWidth="1"/>
    <col min="6665" max="6666" width="7.28515625" style="1343" bestFit="1" customWidth="1"/>
    <col min="6667" max="6667" width="9.5703125" style="1343" customWidth="1"/>
    <col min="6668" max="6670" width="9.85546875" style="1343" bestFit="1" customWidth="1"/>
    <col min="6671" max="6912" width="9.140625" style="1343"/>
    <col min="6913" max="6913" width="29.28515625" style="1343" customWidth="1"/>
    <col min="6914" max="6914" width="7.7109375" style="1343" bestFit="1" customWidth="1"/>
    <col min="6915" max="6915" width="7.5703125" style="1343" bestFit="1" customWidth="1"/>
    <col min="6916" max="6916" width="7.28515625" style="1343" bestFit="1" customWidth="1"/>
    <col min="6917" max="6917" width="7.5703125" style="1343" bestFit="1" customWidth="1"/>
    <col min="6918" max="6918" width="9.42578125" style="1343" bestFit="1" customWidth="1"/>
    <col min="6919" max="6920" width="8.42578125" style="1343" bestFit="1" customWidth="1"/>
    <col min="6921" max="6922" width="7.28515625" style="1343" bestFit="1" customWidth="1"/>
    <col min="6923" max="6923" width="9.5703125" style="1343" customWidth="1"/>
    <col min="6924" max="6926" width="9.85546875" style="1343" bestFit="1" customWidth="1"/>
    <col min="6927" max="7168" width="9.140625" style="1343"/>
    <col min="7169" max="7169" width="29.28515625" style="1343" customWidth="1"/>
    <col min="7170" max="7170" width="7.7109375" style="1343" bestFit="1" customWidth="1"/>
    <col min="7171" max="7171" width="7.5703125" style="1343" bestFit="1" customWidth="1"/>
    <col min="7172" max="7172" width="7.28515625" style="1343" bestFit="1" customWidth="1"/>
    <col min="7173" max="7173" width="7.5703125" style="1343" bestFit="1" customWidth="1"/>
    <col min="7174" max="7174" width="9.42578125" style="1343" bestFit="1" customWidth="1"/>
    <col min="7175" max="7176" width="8.42578125" style="1343" bestFit="1" customWidth="1"/>
    <col min="7177" max="7178" width="7.28515625" style="1343" bestFit="1" customWidth="1"/>
    <col min="7179" max="7179" width="9.5703125" style="1343" customWidth="1"/>
    <col min="7180" max="7182" width="9.85546875" style="1343" bestFit="1" customWidth="1"/>
    <col min="7183" max="7424" width="9.140625" style="1343"/>
    <col min="7425" max="7425" width="29.28515625" style="1343" customWidth="1"/>
    <col min="7426" max="7426" width="7.7109375" style="1343" bestFit="1" customWidth="1"/>
    <col min="7427" max="7427" width="7.5703125" style="1343" bestFit="1" customWidth="1"/>
    <col min="7428" max="7428" width="7.28515625" style="1343" bestFit="1" customWidth="1"/>
    <col min="7429" max="7429" width="7.5703125" style="1343" bestFit="1" customWidth="1"/>
    <col min="7430" max="7430" width="9.42578125" style="1343" bestFit="1" customWidth="1"/>
    <col min="7431" max="7432" width="8.42578125" style="1343" bestFit="1" customWidth="1"/>
    <col min="7433" max="7434" width="7.28515625" style="1343" bestFit="1" customWidth="1"/>
    <col min="7435" max="7435" width="9.5703125" style="1343" customWidth="1"/>
    <col min="7436" max="7438" width="9.85546875" style="1343" bestFit="1" customWidth="1"/>
    <col min="7439" max="7680" width="9.140625" style="1343"/>
    <col min="7681" max="7681" width="29.28515625" style="1343" customWidth="1"/>
    <col min="7682" max="7682" width="7.7109375" style="1343" bestFit="1" customWidth="1"/>
    <col min="7683" max="7683" width="7.5703125" style="1343" bestFit="1" customWidth="1"/>
    <col min="7684" max="7684" width="7.28515625" style="1343" bestFit="1" customWidth="1"/>
    <col min="7685" max="7685" width="7.5703125" style="1343" bestFit="1" customWidth="1"/>
    <col min="7686" max="7686" width="9.42578125" style="1343" bestFit="1" customWidth="1"/>
    <col min="7687" max="7688" width="8.42578125" style="1343" bestFit="1" customWidth="1"/>
    <col min="7689" max="7690" width="7.28515625" style="1343" bestFit="1" customWidth="1"/>
    <col min="7691" max="7691" width="9.5703125" style="1343" customWidth="1"/>
    <col min="7692" max="7694" width="9.85546875" style="1343" bestFit="1" customWidth="1"/>
    <col min="7695" max="7936" width="9.140625" style="1343"/>
    <col min="7937" max="7937" width="29.28515625" style="1343" customWidth="1"/>
    <col min="7938" max="7938" width="7.7109375" style="1343" bestFit="1" customWidth="1"/>
    <col min="7939" max="7939" width="7.5703125" style="1343" bestFit="1" customWidth="1"/>
    <col min="7940" max="7940" width="7.28515625" style="1343" bestFit="1" customWidth="1"/>
    <col min="7941" max="7941" width="7.5703125" style="1343" bestFit="1" customWidth="1"/>
    <col min="7942" max="7942" width="9.42578125" style="1343" bestFit="1" customWidth="1"/>
    <col min="7943" max="7944" width="8.42578125" style="1343" bestFit="1" customWidth="1"/>
    <col min="7945" max="7946" width="7.28515625" style="1343" bestFit="1" customWidth="1"/>
    <col min="7947" max="7947" width="9.5703125" style="1343" customWidth="1"/>
    <col min="7948" max="7950" width="9.85546875" style="1343" bestFit="1" customWidth="1"/>
    <col min="7951" max="8192" width="9.140625" style="1343"/>
    <col min="8193" max="8193" width="29.28515625" style="1343" customWidth="1"/>
    <col min="8194" max="8194" width="7.7109375" style="1343" bestFit="1" customWidth="1"/>
    <col min="8195" max="8195" width="7.5703125" style="1343" bestFit="1" customWidth="1"/>
    <col min="8196" max="8196" width="7.28515625" style="1343" bestFit="1" customWidth="1"/>
    <col min="8197" max="8197" width="7.5703125" style="1343" bestFit="1" customWidth="1"/>
    <col min="8198" max="8198" width="9.42578125" style="1343" bestFit="1" customWidth="1"/>
    <col min="8199" max="8200" width="8.42578125" style="1343" bestFit="1" customWidth="1"/>
    <col min="8201" max="8202" width="7.28515625" style="1343" bestFit="1" customWidth="1"/>
    <col min="8203" max="8203" width="9.5703125" style="1343" customWidth="1"/>
    <col min="8204" max="8206" width="9.85546875" style="1343" bestFit="1" customWidth="1"/>
    <col min="8207" max="8448" width="9.140625" style="1343"/>
    <col min="8449" max="8449" width="29.28515625" style="1343" customWidth="1"/>
    <col min="8450" max="8450" width="7.7109375" style="1343" bestFit="1" customWidth="1"/>
    <col min="8451" max="8451" width="7.5703125" style="1343" bestFit="1" customWidth="1"/>
    <col min="8452" max="8452" width="7.28515625" style="1343" bestFit="1" customWidth="1"/>
    <col min="8453" max="8453" width="7.5703125" style="1343" bestFit="1" customWidth="1"/>
    <col min="8454" max="8454" width="9.42578125" style="1343" bestFit="1" customWidth="1"/>
    <col min="8455" max="8456" width="8.42578125" style="1343" bestFit="1" customWidth="1"/>
    <col min="8457" max="8458" width="7.28515625" style="1343" bestFit="1" customWidth="1"/>
    <col min="8459" max="8459" width="9.5703125" style="1343" customWidth="1"/>
    <col min="8460" max="8462" width="9.85546875" style="1343" bestFit="1" customWidth="1"/>
    <col min="8463" max="8704" width="9.140625" style="1343"/>
    <col min="8705" max="8705" width="29.28515625" style="1343" customWidth="1"/>
    <col min="8706" max="8706" width="7.7109375" style="1343" bestFit="1" customWidth="1"/>
    <col min="8707" max="8707" width="7.5703125" style="1343" bestFit="1" customWidth="1"/>
    <col min="8708" max="8708" width="7.28515625" style="1343" bestFit="1" customWidth="1"/>
    <col min="8709" max="8709" width="7.5703125" style="1343" bestFit="1" customWidth="1"/>
    <col min="8710" max="8710" width="9.42578125" style="1343" bestFit="1" customWidth="1"/>
    <col min="8711" max="8712" width="8.42578125" style="1343" bestFit="1" customWidth="1"/>
    <col min="8713" max="8714" width="7.28515625" style="1343" bestFit="1" customWidth="1"/>
    <col min="8715" max="8715" width="9.5703125" style="1343" customWidth="1"/>
    <col min="8716" max="8718" width="9.85546875" style="1343" bestFit="1" customWidth="1"/>
    <col min="8719" max="8960" width="9.140625" style="1343"/>
    <col min="8961" max="8961" width="29.28515625" style="1343" customWidth="1"/>
    <col min="8962" max="8962" width="7.7109375" style="1343" bestFit="1" customWidth="1"/>
    <col min="8963" max="8963" width="7.5703125" style="1343" bestFit="1" customWidth="1"/>
    <col min="8964" max="8964" width="7.28515625" style="1343" bestFit="1" customWidth="1"/>
    <col min="8965" max="8965" width="7.5703125" style="1343" bestFit="1" customWidth="1"/>
    <col min="8966" max="8966" width="9.42578125" style="1343" bestFit="1" customWidth="1"/>
    <col min="8967" max="8968" width="8.42578125" style="1343" bestFit="1" customWidth="1"/>
    <col min="8969" max="8970" width="7.28515625" style="1343" bestFit="1" customWidth="1"/>
    <col min="8971" max="8971" width="9.5703125" style="1343" customWidth="1"/>
    <col min="8972" max="8974" width="9.85546875" style="1343" bestFit="1" customWidth="1"/>
    <col min="8975" max="9216" width="9.140625" style="1343"/>
    <col min="9217" max="9217" width="29.28515625" style="1343" customWidth="1"/>
    <col min="9218" max="9218" width="7.7109375" style="1343" bestFit="1" customWidth="1"/>
    <col min="9219" max="9219" width="7.5703125" style="1343" bestFit="1" customWidth="1"/>
    <col min="9220" max="9220" width="7.28515625" style="1343" bestFit="1" customWidth="1"/>
    <col min="9221" max="9221" width="7.5703125" style="1343" bestFit="1" customWidth="1"/>
    <col min="9222" max="9222" width="9.42578125" style="1343" bestFit="1" customWidth="1"/>
    <col min="9223" max="9224" width="8.42578125" style="1343" bestFit="1" customWidth="1"/>
    <col min="9225" max="9226" width="7.28515625" style="1343" bestFit="1" customWidth="1"/>
    <col min="9227" max="9227" width="9.5703125" style="1343" customWidth="1"/>
    <col min="9228" max="9230" width="9.85546875" style="1343" bestFit="1" customWidth="1"/>
    <col min="9231" max="9472" width="9.140625" style="1343"/>
    <col min="9473" max="9473" width="29.28515625" style="1343" customWidth="1"/>
    <col min="9474" max="9474" width="7.7109375" style="1343" bestFit="1" customWidth="1"/>
    <col min="9475" max="9475" width="7.5703125" style="1343" bestFit="1" customWidth="1"/>
    <col min="9476" max="9476" width="7.28515625" style="1343" bestFit="1" customWidth="1"/>
    <col min="9477" max="9477" width="7.5703125" style="1343" bestFit="1" customWidth="1"/>
    <col min="9478" max="9478" width="9.42578125" style="1343" bestFit="1" customWidth="1"/>
    <col min="9479" max="9480" width="8.42578125" style="1343" bestFit="1" customWidth="1"/>
    <col min="9481" max="9482" width="7.28515625" style="1343" bestFit="1" customWidth="1"/>
    <col min="9483" max="9483" width="9.5703125" style="1343" customWidth="1"/>
    <col min="9484" max="9486" width="9.85546875" style="1343" bestFit="1" customWidth="1"/>
    <col min="9487" max="9728" width="9.140625" style="1343"/>
    <col min="9729" max="9729" width="29.28515625" style="1343" customWidth="1"/>
    <col min="9730" max="9730" width="7.7109375" style="1343" bestFit="1" customWidth="1"/>
    <col min="9731" max="9731" width="7.5703125" style="1343" bestFit="1" customWidth="1"/>
    <col min="9732" max="9732" width="7.28515625" style="1343" bestFit="1" customWidth="1"/>
    <col min="9733" max="9733" width="7.5703125" style="1343" bestFit="1" customWidth="1"/>
    <col min="9734" max="9734" width="9.42578125" style="1343" bestFit="1" customWidth="1"/>
    <col min="9735" max="9736" width="8.42578125" style="1343" bestFit="1" customWidth="1"/>
    <col min="9737" max="9738" width="7.28515625" style="1343" bestFit="1" customWidth="1"/>
    <col min="9739" max="9739" width="9.5703125" style="1343" customWidth="1"/>
    <col min="9740" max="9742" width="9.85546875" style="1343" bestFit="1" customWidth="1"/>
    <col min="9743" max="9984" width="9.140625" style="1343"/>
    <col min="9985" max="9985" width="29.28515625" style="1343" customWidth="1"/>
    <col min="9986" max="9986" width="7.7109375" style="1343" bestFit="1" customWidth="1"/>
    <col min="9987" max="9987" width="7.5703125" style="1343" bestFit="1" customWidth="1"/>
    <col min="9988" max="9988" width="7.28515625" style="1343" bestFit="1" customWidth="1"/>
    <col min="9989" max="9989" width="7.5703125" style="1343" bestFit="1" customWidth="1"/>
    <col min="9990" max="9990" width="9.42578125" style="1343" bestFit="1" customWidth="1"/>
    <col min="9991" max="9992" width="8.42578125" style="1343" bestFit="1" customWidth="1"/>
    <col min="9993" max="9994" width="7.28515625" style="1343" bestFit="1" customWidth="1"/>
    <col min="9995" max="9995" width="9.5703125" style="1343" customWidth="1"/>
    <col min="9996" max="9998" width="9.85546875" style="1343" bestFit="1" customWidth="1"/>
    <col min="9999" max="10240" width="9.140625" style="1343"/>
    <col min="10241" max="10241" width="29.28515625" style="1343" customWidth="1"/>
    <col min="10242" max="10242" width="7.7109375" style="1343" bestFit="1" customWidth="1"/>
    <col min="10243" max="10243" width="7.5703125" style="1343" bestFit="1" customWidth="1"/>
    <col min="10244" max="10244" width="7.28515625" style="1343" bestFit="1" customWidth="1"/>
    <col min="10245" max="10245" width="7.5703125" style="1343" bestFit="1" customWidth="1"/>
    <col min="10246" max="10246" width="9.42578125" style="1343" bestFit="1" customWidth="1"/>
    <col min="10247" max="10248" width="8.42578125" style="1343" bestFit="1" customWidth="1"/>
    <col min="10249" max="10250" width="7.28515625" style="1343" bestFit="1" customWidth="1"/>
    <col min="10251" max="10251" width="9.5703125" style="1343" customWidth="1"/>
    <col min="10252" max="10254" width="9.85546875" style="1343" bestFit="1" customWidth="1"/>
    <col min="10255" max="10496" width="9.140625" style="1343"/>
    <col min="10497" max="10497" width="29.28515625" style="1343" customWidth="1"/>
    <col min="10498" max="10498" width="7.7109375" style="1343" bestFit="1" customWidth="1"/>
    <col min="10499" max="10499" width="7.5703125" style="1343" bestFit="1" customWidth="1"/>
    <col min="10500" max="10500" width="7.28515625" style="1343" bestFit="1" customWidth="1"/>
    <col min="10501" max="10501" width="7.5703125" style="1343" bestFit="1" customWidth="1"/>
    <col min="10502" max="10502" width="9.42578125" style="1343" bestFit="1" customWidth="1"/>
    <col min="10503" max="10504" width="8.42578125" style="1343" bestFit="1" customWidth="1"/>
    <col min="10505" max="10506" width="7.28515625" style="1343" bestFit="1" customWidth="1"/>
    <col min="10507" max="10507" width="9.5703125" style="1343" customWidth="1"/>
    <col min="10508" max="10510" width="9.85546875" style="1343" bestFit="1" customWidth="1"/>
    <col min="10511" max="10752" width="9.140625" style="1343"/>
    <col min="10753" max="10753" width="29.28515625" style="1343" customWidth="1"/>
    <col min="10754" max="10754" width="7.7109375" style="1343" bestFit="1" customWidth="1"/>
    <col min="10755" max="10755" width="7.5703125" style="1343" bestFit="1" customWidth="1"/>
    <col min="10756" max="10756" width="7.28515625" style="1343" bestFit="1" customWidth="1"/>
    <col min="10757" max="10757" width="7.5703125" style="1343" bestFit="1" customWidth="1"/>
    <col min="10758" max="10758" width="9.42578125" style="1343" bestFit="1" customWidth="1"/>
    <col min="10759" max="10760" width="8.42578125" style="1343" bestFit="1" customWidth="1"/>
    <col min="10761" max="10762" width="7.28515625" style="1343" bestFit="1" customWidth="1"/>
    <col min="10763" max="10763" width="9.5703125" style="1343" customWidth="1"/>
    <col min="10764" max="10766" width="9.85546875" style="1343" bestFit="1" customWidth="1"/>
    <col min="10767" max="11008" width="9.140625" style="1343"/>
    <col min="11009" max="11009" width="29.28515625" style="1343" customWidth="1"/>
    <col min="11010" max="11010" width="7.7109375" style="1343" bestFit="1" customWidth="1"/>
    <col min="11011" max="11011" width="7.5703125" style="1343" bestFit="1" customWidth="1"/>
    <col min="11012" max="11012" width="7.28515625" style="1343" bestFit="1" customWidth="1"/>
    <col min="11013" max="11013" width="7.5703125" style="1343" bestFit="1" customWidth="1"/>
    <col min="11014" max="11014" width="9.42578125" style="1343" bestFit="1" customWidth="1"/>
    <col min="11015" max="11016" width="8.42578125" style="1343" bestFit="1" customWidth="1"/>
    <col min="11017" max="11018" width="7.28515625" style="1343" bestFit="1" customWidth="1"/>
    <col min="11019" max="11019" width="9.5703125" style="1343" customWidth="1"/>
    <col min="11020" max="11022" width="9.85546875" style="1343" bestFit="1" customWidth="1"/>
    <col min="11023" max="11264" width="9.140625" style="1343"/>
    <col min="11265" max="11265" width="29.28515625" style="1343" customWidth="1"/>
    <col min="11266" max="11266" width="7.7109375" style="1343" bestFit="1" customWidth="1"/>
    <col min="11267" max="11267" width="7.5703125" style="1343" bestFit="1" customWidth="1"/>
    <col min="11268" max="11268" width="7.28515625" style="1343" bestFit="1" customWidth="1"/>
    <col min="11269" max="11269" width="7.5703125" style="1343" bestFit="1" customWidth="1"/>
    <col min="11270" max="11270" width="9.42578125" style="1343" bestFit="1" customWidth="1"/>
    <col min="11271" max="11272" width="8.42578125" style="1343" bestFit="1" customWidth="1"/>
    <col min="11273" max="11274" width="7.28515625" style="1343" bestFit="1" customWidth="1"/>
    <col min="11275" max="11275" width="9.5703125" style="1343" customWidth="1"/>
    <col min="11276" max="11278" width="9.85546875" style="1343" bestFit="1" customWidth="1"/>
    <col min="11279" max="11520" width="9.140625" style="1343"/>
    <col min="11521" max="11521" width="29.28515625" style="1343" customWidth="1"/>
    <col min="11522" max="11522" width="7.7109375" style="1343" bestFit="1" customWidth="1"/>
    <col min="11523" max="11523" width="7.5703125" style="1343" bestFit="1" customWidth="1"/>
    <col min="11524" max="11524" width="7.28515625" style="1343" bestFit="1" customWidth="1"/>
    <col min="11525" max="11525" width="7.5703125" style="1343" bestFit="1" customWidth="1"/>
    <col min="11526" max="11526" width="9.42578125" style="1343" bestFit="1" customWidth="1"/>
    <col min="11527" max="11528" width="8.42578125" style="1343" bestFit="1" customWidth="1"/>
    <col min="11529" max="11530" width="7.28515625" style="1343" bestFit="1" customWidth="1"/>
    <col min="11531" max="11531" width="9.5703125" style="1343" customWidth="1"/>
    <col min="11532" max="11534" width="9.85546875" style="1343" bestFit="1" customWidth="1"/>
    <col min="11535" max="11776" width="9.140625" style="1343"/>
    <col min="11777" max="11777" width="29.28515625" style="1343" customWidth="1"/>
    <col min="11778" max="11778" width="7.7109375" style="1343" bestFit="1" customWidth="1"/>
    <col min="11779" max="11779" width="7.5703125" style="1343" bestFit="1" customWidth="1"/>
    <col min="11780" max="11780" width="7.28515625" style="1343" bestFit="1" customWidth="1"/>
    <col min="11781" max="11781" width="7.5703125" style="1343" bestFit="1" customWidth="1"/>
    <col min="11782" max="11782" width="9.42578125" style="1343" bestFit="1" customWidth="1"/>
    <col min="11783" max="11784" width="8.42578125" style="1343" bestFit="1" customWidth="1"/>
    <col min="11785" max="11786" width="7.28515625" style="1343" bestFit="1" customWidth="1"/>
    <col min="11787" max="11787" width="9.5703125" style="1343" customWidth="1"/>
    <col min="11788" max="11790" width="9.85546875" style="1343" bestFit="1" customWidth="1"/>
    <col min="11791" max="12032" width="9.140625" style="1343"/>
    <col min="12033" max="12033" width="29.28515625" style="1343" customWidth="1"/>
    <col min="12034" max="12034" width="7.7109375" style="1343" bestFit="1" customWidth="1"/>
    <col min="12035" max="12035" width="7.5703125" style="1343" bestFit="1" customWidth="1"/>
    <col min="12036" max="12036" width="7.28515625" style="1343" bestFit="1" customWidth="1"/>
    <col min="12037" max="12037" width="7.5703125" style="1343" bestFit="1" customWidth="1"/>
    <col min="12038" max="12038" width="9.42578125" style="1343" bestFit="1" customWidth="1"/>
    <col min="12039" max="12040" width="8.42578125" style="1343" bestFit="1" customWidth="1"/>
    <col min="12041" max="12042" width="7.28515625" style="1343" bestFit="1" customWidth="1"/>
    <col min="12043" max="12043" width="9.5703125" style="1343" customWidth="1"/>
    <col min="12044" max="12046" width="9.85546875" style="1343" bestFit="1" customWidth="1"/>
    <col min="12047" max="12288" width="9.140625" style="1343"/>
    <col min="12289" max="12289" width="29.28515625" style="1343" customWidth="1"/>
    <col min="12290" max="12290" width="7.7109375" style="1343" bestFit="1" customWidth="1"/>
    <col min="12291" max="12291" width="7.5703125" style="1343" bestFit="1" customWidth="1"/>
    <col min="12292" max="12292" width="7.28515625" style="1343" bestFit="1" customWidth="1"/>
    <col min="12293" max="12293" width="7.5703125" style="1343" bestFit="1" customWidth="1"/>
    <col min="12294" max="12294" width="9.42578125" style="1343" bestFit="1" customWidth="1"/>
    <col min="12295" max="12296" width="8.42578125" style="1343" bestFit="1" customWidth="1"/>
    <col min="12297" max="12298" width="7.28515625" style="1343" bestFit="1" customWidth="1"/>
    <col min="12299" max="12299" width="9.5703125" style="1343" customWidth="1"/>
    <col min="12300" max="12302" width="9.85546875" style="1343" bestFit="1" customWidth="1"/>
    <col min="12303" max="12544" width="9.140625" style="1343"/>
    <col min="12545" max="12545" width="29.28515625" style="1343" customWidth="1"/>
    <col min="12546" max="12546" width="7.7109375" style="1343" bestFit="1" customWidth="1"/>
    <col min="12547" max="12547" width="7.5703125" style="1343" bestFit="1" customWidth="1"/>
    <col min="12548" max="12548" width="7.28515625" style="1343" bestFit="1" customWidth="1"/>
    <col min="12549" max="12549" width="7.5703125" style="1343" bestFit="1" customWidth="1"/>
    <col min="12550" max="12550" width="9.42578125" style="1343" bestFit="1" customWidth="1"/>
    <col min="12551" max="12552" width="8.42578125" style="1343" bestFit="1" customWidth="1"/>
    <col min="12553" max="12554" width="7.28515625" style="1343" bestFit="1" customWidth="1"/>
    <col min="12555" max="12555" width="9.5703125" style="1343" customWidth="1"/>
    <col min="12556" max="12558" width="9.85546875" style="1343" bestFit="1" customWidth="1"/>
    <col min="12559" max="12800" width="9.140625" style="1343"/>
    <col min="12801" max="12801" width="29.28515625" style="1343" customWidth="1"/>
    <col min="12802" max="12802" width="7.7109375" style="1343" bestFit="1" customWidth="1"/>
    <col min="12803" max="12803" width="7.5703125" style="1343" bestFit="1" customWidth="1"/>
    <col min="12804" max="12804" width="7.28515625" style="1343" bestFit="1" customWidth="1"/>
    <col min="12805" max="12805" width="7.5703125" style="1343" bestFit="1" customWidth="1"/>
    <col min="12806" max="12806" width="9.42578125" style="1343" bestFit="1" customWidth="1"/>
    <col min="12807" max="12808" width="8.42578125" style="1343" bestFit="1" customWidth="1"/>
    <col min="12809" max="12810" width="7.28515625" style="1343" bestFit="1" customWidth="1"/>
    <col min="12811" max="12811" width="9.5703125" style="1343" customWidth="1"/>
    <col min="12812" max="12814" width="9.85546875" style="1343" bestFit="1" customWidth="1"/>
    <col min="12815" max="13056" width="9.140625" style="1343"/>
    <col min="13057" max="13057" width="29.28515625" style="1343" customWidth="1"/>
    <col min="13058" max="13058" width="7.7109375" style="1343" bestFit="1" customWidth="1"/>
    <col min="13059" max="13059" width="7.5703125" style="1343" bestFit="1" customWidth="1"/>
    <col min="13060" max="13060" width="7.28515625" style="1343" bestFit="1" customWidth="1"/>
    <col min="13061" max="13061" width="7.5703125" style="1343" bestFit="1" customWidth="1"/>
    <col min="13062" max="13062" width="9.42578125" style="1343" bestFit="1" customWidth="1"/>
    <col min="13063" max="13064" width="8.42578125" style="1343" bestFit="1" customWidth="1"/>
    <col min="13065" max="13066" width="7.28515625" style="1343" bestFit="1" customWidth="1"/>
    <col min="13067" max="13067" width="9.5703125" style="1343" customWidth="1"/>
    <col min="13068" max="13070" width="9.85546875" style="1343" bestFit="1" customWidth="1"/>
    <col min="13071" max="13312" width="9.140625" style="1343"/>
    <col min="13313" max="13313" width="29.28515625" style="1343" customWidth="1"/>
    <col min="13314" max="13314" width="7.7109375" style="1343" bestFit="1" customWidth="1"/>
    <col min="13315" max="13315" width="7.5703125" style="1343" bestFit="1" customWidth="1"/>
    <col min="13316" max="13316" width="7.28515625" style="1343" bestFit="1" customWidth="1"/>
    <col min="13317" max="13317" width="7.5703125" style="1343" bestFit="1" customWidth="1"/>
    <col min="13318" max="13318" width="9.42578125" style="1343" bestFit="1" customWidth="1"/>
    <col min="13319" max="13320" width="8.42578125" style="1343" bestFit="1" customWidth="1"/>
    <col min="13321" max="13322" width="7.28515625" style="1343" bestFit="1" customWidth="1"/>
    <col min="13323" max="13323" width="9.5703125" style="1343" customWidth="1"/>
    <col min="13324" max="13326" width="9.85546875" style="1343" bestFit="1" customWidth="1"/>
    <col min="13327" max="13568" width="9.140625" style="1343"/>
    <col min="13569" max="13569" width="29.28515625" style="1343" customWidth="1"/>
    <col min="13570" max="13570" width="7.7109375" style="1343" bestFit="1" customWidth="1"/>
    <col min="13571" max="13571" width="7.5703125" style="1343" bestFit="1" customWidth="1"/>
    <col min="13572" max="13572" width="7.28515625" style="1343" bestFit="1" customWidth="1"/>
    <col min="13573" max="13573" width="7.5703125" style="1343" bestFit="1" customWidth="1"/>
    <col min="13574" max="13574" width="9.42578125" style="1343" bestFit="1" customWidth="1"/>
    <col min="13575" max="13576" width="8.42578125" style="1343" bestFit="1" customWidth="1"/>
    <col min="13577" max="13578" width="7.28515625" style="1343" bestFit="1" customWidth="1"/>
    <col min="13579" max="13579" width="9.5703125" style="1343" customWidth="1"/>
    <col min="13580" max="13582" width="9.85546875" style="1343" bestFit="1" customWidth="1"/>
    <col min="13583" max="13824" width="9.140625" style="1343"/>
    <col min="13825" max="13825" width="29.28515625" style="1343" customWidth="1"/>
    <col min="13826" max="13826" width="7.7109375" style="1343" bestFit="1" customWidth="1"/>
    <col min="13827" max="13827" width="7.5703125" style="1343" bestFit="1" customWidth="1"/>
    <col min="13828" max="13828" width="7.28515625" style="1343" bestFit="1" customWidth="1"/>
    <col min="13829" max="13829" width="7.5703125" style="1343" bestFit="1" customWidth="1"/>
    <col min="13830" max="13830" width="9.42578125" style="1343" bestFit="1" customWidth="1"/>
    <col min="13831" max="13832" width="8.42578125" style="1343" bestFit="1" customWidth="1"/>
    <col min="13833" max="13834" width="7.28515625" style="1343" bestFit="1" customWidth="1"/>
    <col min="13835" max="13835" width="9.5703125" style="1343" customWidth="1"/>
    <col min="13836" max="13838" width="9.85546875" style="1343" bestFit="1" customWidth="1"/>
    <col min="13839" max="14080" width="9.140625" style="1343"/>
    <col min="14081" max="14081" width="29.28515625" style="1343" customWidth="1"/>
    <col min="14082" max="14082" width="7.7109375" style="1343" bestFit="1" customWidth="1"/>
    <col min="14083" max="14083" width="7.5703125" style="1343" bestFit="1" customWidth="1"/>
    <col min="14084" max="14084" width="7.28515625" style="1343" bestFit="1" customWidth="1"/>
    <col min="14085" max="14085" width="7.5703125" style="1343" bestFit="1" customWidth="1"/>
    <col min="14086" max="14086" width="9.42578125" style="1343" bestFit="1" customWidth="1"/>
    <col min="14087" max="14088" width="8.42578125" style="1343" bestFit="1" customWidth="1"/>
    <col min="14089" max="14090" width="7.28515625" style="1343" bestFit="1" customWidth="1"/>
    <col min="14091" max="14091" width="9.5703125" style="1343" customWidth="1"/>
    <col min="14092" max="14094" width="9.85546875" style="1343" bestFit="1" customWidth="1"/>
    <col min="14095" max="14336" width="9.140625" style="1343"/>
    <col min="14337" max="14337" width="29.28515625" style="1343" customWidth="1"/>
    <col min="14338" max="14338" width="7.7109375" style="1343" bestFit="1" customWidth="1"/>
    <col min="14339" max="14339" width="7.5703125" style="1343" bestFit="1" customWidth="1"/>
    <col min="14340" max="14340" width="7.28515625" style="1343" bestFit="1" customWidth="1"/>
    <col min="14341" max="14341" width="7.5703125" style="1343" bestFit="1" customWidth="1"/>
    <col min="14342" max="14342" width="9.42578125" style="1343" bestFit="1" customWidth="1"/>
    <col min="14343" max="14344" width="8.42578125" style="1343" bestFit="1" customWidth="1"/>
    <col min="14345" max="14346" width="7.28515625" style="1343" bestFit="1" customWidth="1"/>
    <col min="14347" max="14347" width="9.5703125" style="1343" customWidth="1"/>
    <col min="14348" max="14350" width="9.85546875" style="1343" bestFit="1" customWidth="1"/>
    <col min="14351" max="14592" width="9.140625" style="1343"/>
    <col min="14593" max="14593" width="29.28515625" style="1343" customWidth="1"/>
    <col min="14594" max="14594" width="7.7109375" style="1343" bestFit="1" customWidth="1"/>
    <col min="14595" max="14595" width="7.5703125" style="1343" bestFit="1" customWidth="1"/>
    <col min="14596" max="14596" width="7.28515625" style="1343" bestFit="1" customWidth="1"/>
    <col min="14597" max="14597" width="7.5703125" style="1343" bestFit="1" customWidth="1"/>
    <col min="14598" max="14598" width="9.42578125" style="1343" bestFit="1" customWidth="1"/>
    <col min="14599" max="14600" width="8.42578125" style="1343" bestFit="1" customWidth="1"/>
    <col min="14601" max="14602" width="7.28515625" style="1343" bestFit="1" customWidth="1"/>
    <col min="14603" max="14603" width="9.5703125" style="1343" customWidth="1"/>
    <col min="14604" max="14606" width="9.85546875" style="1343" bestFit="1" customWidth="1"/>
    <col min="14607" max="14848" width="9.140625" style="1343"/>
    <col min="14849" max="14849" width="29.28515625" style="1343" customWidth="1"/>
    <col min="14850" max="14850" width="7.7109375" style="1343" bestFit="1" customWidth="1"/>
    <col min="14851" max="14851" width="7.5703125" style="1343" bestFit="1" customWidth="1"/>
    <col min="14852" max="14852" width="7.28515625" style="1343" bestFit="1" customWidth="1"/>
    <col min="14853" max="14853" width="7.5703125" style="1343" bestFit="1" customWidth="1"/>
    <col min="14854" max="14854" width="9.42578125" style="1343" bestFit="1" customWidth="1"/>
    <col min="14855" max="14856" width="8.42578125" style="1343" bestFit="1" customWidth="1"/>
    <col min="14857" max="14858" width="7.28515625" style="1343" bestFit="1" customWidth="1"/>
    <col min="14859" max="14859" width="9.5703125" style="1343" customWidth="1"/>
    <col min="14860" max="14862" width="9.85546875" style="1343" bestFit="1" customWidth="1"/>
    <col min="14863" max="15104" width="9.140625" style="1343"/>
    <col min="15105" max="15105" width="29.28515625" style="1343" customWidth="1"/>
    <col min="15106" max="15106" width="7.7109375" style="1343" bestFit="1" customWidth="1"/>
    <col min="15107" max="15107" width="7.5703125" style="1343" bestFit="1" customWidth="1"/>
    <col min="15108" max="15108" width="7.28515625" style="1343" bestFit="1" customWidth="1"/>
    <col min="15109" max="15109" width="7.5703125" style="1343" bestFit="1" customWidth="1"/>
    <col min="15110" max="15110" width="9.42578125" style="1343" bestFit="1" customWidth="1"/>
    <col min="15111" max="15112" width="8.42578125" style="1343" bestFit="1" customWidth="1"/>
    <col min="15113" max="15114" width="7.28515625" style="1343" bestFit="1" customWidth="1"/>
    <col min="15115" max="15115" width="9.5703125" style="1343" customWidth="1"/>
    <col min="15116" max="15118" width="9.85546875" style="1343" bestFit="1" customWidth="1"/>
    <col min="15119" max="15360" width="9.140625" style="1343"/>
    <col min="15361" max="15361" width="29.28515625" style="1343" customWidth="1"/>
    <col min="15362" max="15362" width="7.7109375" style="1343" bestFit="1" customWidth="1"/>
    <col min="15363" max="15363" width="7.5703125" style="1343" bestFit="1" customWidth="1"/>
    <col min="15364" max="15364" width="7.28515625" style="1343" bestFit="1" customWidth="1"/>
    <col min="15365" max="15365" width="7.5703125" style="1343" bestFit="1" customWidth="1"/>
    <col min="15366" max="15366" width="9.42578125" style="1343" bestFit="1" customWidth="1"/>
    <col min="15367" max="15368" width="8.42578125" style="1343" bestFit="1" customWidth="1"/>
    <col min="15369" max="15370" width="7.28515625" style="1343" bestFit="1" customWidth="1"/>
    <col min="15371" max="15371" width="9.5703125" style="1343" customWidth="1"/>
    <col min="15372" max="15374" width="9.85546875" style="1343" bestFit="1" customWidth="1"/>
    <col min="15375" max="15616" width="9.140625" style="1343"/>
    <col min="15617" max="15617" width="29.28515625" style="1343" customWidth="1"/>
    <col min="15618" max="15618" width="7.7109375" style="1343" bestFit="1" customWidth="1"/>
    <col min="15619" max="15619" width="7.5703125" style="1343" bestFit="1" customWidth="1"/>
    <col min="15620" max="15620" width="7.28515625" style="1343" bestFit="1" customWidth="1"/>
    <col min="15621" max="15621" width="7.5703125" style="1343" bestFit="1" customWidth="1"/>
    <col min="15622" max="15622" width="9.42578125" style="1343" bestFit="1" customWidth="1"/>
    <col min="15623" max="15624" width="8.42578125" style="1343" bestFit="1" customWidth="1"/>
    <col min="15625" max="15626" width="7.28515625" style="1343" bestFit="1" customWidth="1"/>
    <col min="15627" max="15627" width="9.5703125" style="1343" customWidth="1"/>
    <col min="15628" max="15630" width="9.85546875" style="1343" bestFit="1" customWidth="1"/>
    <col min="15631" max="15872" width="9.140625" style="1343"/>
    <col min="15873" max="15873" width="29.28515625" style="1343" customWidth="1"/>
    <col min="15874" max="15874" width="7.7109375" style="1343" bestFit="1" customWidth="1"/>
    <col min="15875" max="15875" width="7.5703125" style="1343" bestFit="1" customWidth="1"/>
    <col min="15876" max="15876" width="7.28515625" style="1343" bestFit="1" customWidth="1"/>
    <col min="15877" max="15877" width="7.5703125" style="1343" bestFit="1" customWidth="1"/>
    <col min="15878" max="15878" width="9.42578125" style="1343" bestFit="1" customWidth="1"/>
    <col min="15879" max="15880" width="8.42578125" style="1343" bestFit="1" customWidth="1"/>
    <col min="15881" max="15882" width="7.28515625" style="1343" bestFit="1" customWidth="1"/>
    <col min="15883" max="15883" width="9.5703125" style="1343" customWidth="1"/>
    <col min="15884" max="15886" width="9.85546875" style="1343" bestFit="1" customWidth="1"/>
    <col min="15887" max="16128" width="9.140625" style="1343"/>
    <col min="16129" max="16129" width="29.28515625" style="1343" customWidth="1"/>
    <col min="16130" max="16130" width="7.7109375" style="1343" bestFit="1" customWidth="1"/>
    <col min="16131" max="16131" width="7.5703125" style="1343" bestFit="1" customWidth="1"/>
    <col min="16132" max="16132" width="7.28515625" style="1343" bestFit="1" customWidth="1"/>
    <col min="16133" max="16133" width="7.5703125" style="1343" bestFit="1" customWidth="1"/>
    <col min="16134" max="16134" width="9.42578125" style="1343" bestFit="1" customWidth="1"/>
    <col min="16135" max="16136" width="8.42578125" style="1343" bestFit="1" customWidth="1"/>
    <col min="16137" max="16138" width="7.28515625" style="1343" bestFit="1" customWidth="1"/>
    <col min="16139" max="16139" width="9.5703125" style="1343" customWidth="1"/>
    <col min="16140" max="16142" width="9.85546875" style="1343" bestFit="1" customWidth="1"/>
    <col min="16143" max="16384" width="9.140625" style="1343"/>
  </cols>
  <sheetData>
    <row r="1" spans="1:14">
      <c r="A1" s="1762" t="s">
        <v>1260</v>
      </c>
      <c r="B1" s="1762"/>
      <c r="C1" s="1762"/>
      <c r="D1" s="1762"/>
      <c r="E1" s="1762"/>
      <c r="F1" s="1762"/>
      <c r="G1" s="1762"/>
      <c r="H1" s="1762"/>
      <c r="I1" s="1762"/>
      <c r="J1" s="1762"/>
      <c r="K1" s="1342"/>
      <c r="L1" s="1342"/>
      <c r="M1" s="1342"/>
      <c r="N1" s="1342"/>
    </row>
    <row r="2" spans="1:14" ht="15.75">
      <c r="A2" s="1856" t="s">
        <v>1209</v>
      </c>
      <c r="B2" s="1856"/>
      <c r="C2" s="1856"/>
      <c r="D2" s="1856"/>
      <c r="E2" s="1856"/>
      <c r="F2" s="1856"/>
      <c r="G2" s="1856"/>
      <c r="H2" s="1856"/>
      <c r="I2" s="1856"/>
      <c r="J2" s="1856"/>
      <c r="K2" s="1342"/>
      <c r="L2" s="1342"/>
      <c r="M2" s="1342"/>
      <c r="N2" s="1342"/>
    </row>
    <row r="3" spans="1:14">
      <c r="A3" s="1866" t="s">
        <v>1210</v>
      </c>
      <c r="B3" s="1866"/>
      <c r="C3" s="1866"/>
      <c r="D3" s="1866"/>
      <c r="E3" s="1866"/>
      <c r="F3" s="1866"/>
      <c r="G3" s="1866"/>
      <c r="H3" s="1866"/>
      <c r="I3" s="1866"/>
      <c r="J3" s="1866"/>
      <c r="K3" s="1344"/>
      <c r="L3" s="1345"/>
      <c r="M3" s="1344"/>
      <c r="N3" s="1344"/>
    </row>
    <row r="4" spans="1:14" ht="13.5" thickBot="1">
      <c r="A4" s="1866"/>
      <c r="B4" s="1866"/>
      <c r="C4" s="1866"/>
      <c r="D4" s="1866"/>
      <c r="E4" s="1866"/>
      <c r="F4" s="1866"/>
      <c r="G4" s="1866"/>
      <c r="H4" s="1866"/>
      <c r="I4" s="1866"/>
      <c r="J4" s="1866"/>
      <c r="K4" s="1344"/>
      <c r="L4" s="1344"/>
      <c r="M4" s="1344"/>
      <c r="N4" s="1344"/>
    </row>
    <row r="5" spans="1:14" ht="18" customHeight="1">
      <c r="A5" s="1878" t="s">
        <v>1211</v>
      </c>
      <c r="B5" s="1346" t="s">
        <v>5</v>
      </c>
      <c r="C5" s="1859" t="s">
        <v>6</v>
      </c>
      <c r="D5" s="1859"/>
      <c r="E5" s="1859"/>
      <c r="F5" s="1859" t="s">
        <v>121</v>
      </c>
      <c r="G5" s="1859"/>
      <c r="H5" s="1859"/>
      <c r="I5" s="1859" t="s">
        <v>1212</v>
      </c>
      <c r="J5" s="1860"/>
      <c r="K5" s="1344"/>
    </row>
    <row r="6" spans="1:14" ht="18" customHeight="1">
      <c r="A6" s="1879"/>
      <c r="B6" s="1347" t="s">
        <v>1213</v>
      </c>
      <c r="C6" s="1255" t="s">
        <v>1214</v>
      </c>
      <c r="D6" s="1347" t="s">
        <v>1215</v>
      </c>
      <c r="E6" s="1347" t="s">
        <v>1213</v>
      </c>
      <c r="F6" s="1255" t="s">
        <v>1214</v>
      </c>
      <c r="G6" s="1347" t="s">
        <v>1215</v>
      </c>
      <c r="H6" s="1347" t="s">
        <v>1213</v>
      </c>
      <c r="I6" s="1881" t="s">
        <v>1216</v>
      </c>
      <c r="J6" s="1883" t="s">
        <v>1217</v>
      </c>
      <c r="K6" s="1348"/>
    </row>
    <row r="7" spans="1:14" ht="18" customHeight="1">
      <c r="A7" s="1880"/>
      <c r="B7" s="1255">
        <v>1</v>
      </c>
      <c r="C7" s="1347">
        <v>2</v>
      </c>
      <c r="D7" s="1347">
        <v>3</v>
      </c>
      <c r="E7" s="1255">
        <v>4</v>
      </c>
      <c r="F7" s="1347">
        <v>5</v>
      </c>
      <c r="G7" s="1347">
        <v>6</v>
      </c>
      <c r="H7" s="1255">
        <v>7</v>
      </c>
      <c r="I7" s="1882"/>
      <c r="J7" s="1884"/>
      <c r="K7" s="1349"/>
      <c r="L7" s="1348"/>
      <c r="M7" s="1350"/>
      <c r="N7" s="1348"/>
    </row>
    <row r="8" spans="1:14" ht="18" customHeight="1">
      <c r="A8" s="1263" t="s">
        <v>1035</v>
      </c>
      <c r="B8" s="1351">
        <v>827.9</v>
      </c>
      <c r="C8" s="1351">
        <v>1409.47</v>
      </c>
      <c r="D8" s="1351">
        <v>1310.7</v>
      </c>
      <c r="E8" s="1351">
        <v>1391.13</v>
      </c>
      <c r="F8" s="1352">
        <v>1567.24</v>
      </c>
      <c r="G8" s="1352">
        <v>1482.23</v>
      </c>
      <c r="H8" s="1352">
        <v>1500.86</v>
      </c>
      <c r="I8" s="1353">
        <v>68.031163183959421</v>
      </c>
      <c r="J8" s="1354">
        <v>7.8878321939717893</v>
      </c>
      <c r="L8" s="1355"/>
      <c r="M8" s="1355"/>
      <c r="N8" s="1355"/>
    </row>
    <row r="9" spans="1:14" ht="17.25" customHeight="1">
      <c r="A9" s="1263" t="s">
        <v>1218</v>
      </c>
      <c r="B9" s="1351">
        <v>789.07</v>
      </c>
      <c r="C9" s="1351">
        <v>1465.36</v>
      </c>
      <c r="D9" s="1351">
        <v>1387.52</v>
      </c>
      <c r="E9" s="1351">
        <v>1456.66</v>
      </c>
      <c r="F9" s="1352">
        <v>1980.04</v>
      </c>
      <c r="G9" s="1352">
        <v>1877.83</v>
      </c>
      <c r="H9" s="1352">
        <v>1978.9</v>
      </c>
      <c r="I9" s="1353">
        <v>84.604661183418443</v>
      </c>
      <c r="J9" s="1354">
        <v>35.85188032897176</v>
      </c>
      <c r="L9" s="1355"/>
      <c r="M9" s="1355"/>
      <c r="N9" s="1355"/>
    </row>
    <row r="10" spans="1:14" ht="18" customHeight="1">
      <c r="A10" s="1263" t="s">
        <v>1219</v>
      </c>
      <c r="B10" s="1351">
        <v>3780.25</v>
      </c>
      <c r="C10" s="1351">
        <v>7049.64</v>
      </c>
      <c r="D10" s="1351">
        <v>6143.62</v>
      </c>
      <c r="E10" s="1351">
        <v>7049.64</v>
      </c>
      <c r="F10" s="1352">
        <v>9050.86</v>
      </c>
      <c r="G10" s="1352">
        <v>8361.69</v>
      </c>
      <c r="H10" s="1352">
        <v>8922.16</v>
      </c>
      <c r="I10" s="1353">
        <v>86.486078963031531</v>
      </c>
      <c r="J10" s="1354">
        <v>26.561923729438647</v>
      </c>
      <c r="L10" s="1355"/>
      <c r="M10" s="1355"/>
      <c r="N10" s="1355"/>
    </row>
    <row r="11" spans="1:14" ht="18" customHeight="1">
      <c r="A11" s="1263" t="s">
        <v>1037</v>
      </c>
      <c r="B11" s="1351">
        <v>529.6</v>
      </c>
      <c r="C11" s="1351">
        <v>728.82</v>
      </c>
      <c r="D11" s="1351">
        <v>713.62</v>
      </c>
      <c r="E11" s="1351">
        <v>726.43</v>
      </c>
      <c r="F11" s="1352">
        <v>785.16</v>
      </c>
      <c r="G11" s="1352">
        <v>750.85</v>
      </c>
      <c r="H11" s="1352">
        <v>774.22</v>
      </c>
      <c r="I11" s="1353">
        <v>37.165785498489413</v>
      </c>
      <c r="J11" s="1354">
        <v>6.5787481243891506</v>
      </c>
      <c r="L11" s="1355"/>
      <c r="M11" s="1355"/>
      <c r="N11" s="1355"/>
    </row>
    <row r="12" spans="1:14" ht="18" customHeight="1">
      <c r="A12" s="1263" t="s">
        <v>1203</v>
      </c>
      <c r="B12" s="1351">
        <v>1493.11</v>
      </c>
      <c r="C12" s="1351">
        <v>2387.9699999999998</v>
      </c>
      <c r="D12" s="1351">
        <v>2193.48</v>
      </c>
      <c r="E12" s="1351">
        <v>2284.1799999999998</v>
      </c>
      <c r="F12" s="1352">
        <v>2203.34</v>
      </c>
      <c r="G12" s="1352">
        <v>2148.52</v>
      </c>
      <c r="H12" s="1352">
        <v>2203.34</v>
      </c>
      <c r="I12" s="1353">
        <v>52.981361051764452</v>
      </c>
      <c r="J12" s="1354">
        <v>-3.5391256380845562</v>
      </c>
      <c r="L12" s="1355"/>
      <c r="M12" s="1355"/>
      <c r="N12" s="1355"/>
    </row>
    <row r="13" spans="1:14" ht="18" customHeight="1">
      <c r="A13" s="1263" t="s">
        <v>1204</v>
      </c>
      <c r="B13" s="1351">
        <v>1943.62</v>
      </c>
      <c r="C13" s="1351">
        <v>1963.92</v>
      </c>
      <c r="D13" s="1351">
        <v>1836.46</v>
      </c>
      <c r="E13" s="1351">
        <v>1942.29</v>
      </c>
      <c r="F13" s="1352">
        <v>2258.06</v>
      </c>
      <c r="G13" s="1352">
        <v>2097.64</v>
      </c>
      <c r="H13" s="1352">
        <v>2258.06</v>
      </c>
      <c r="I13" s="1353">
        <v>-6.8429013901891267E-2</v>
      </c>
      <c r="J13" s="1354">
        <v>16.25761343568675</v>
      </c>
      <c r="L13" s="1355"/>
      <c r="M13" s="1355"/>
      <c r="N13" s="1355"/>
    </row>
    <row r="14" spans="1:14" ht="18" customHeight="1">
      <c r="A14" s="1263" t="s">
        <v>1205</v>
      </c>
      <c r="B14" s="1351">
        <v>206.74</v>
      </c>
      <c r="C14" s="1351">
        <v>201.38</v>
      </c>
      <c r="D14" s="1351">
        <v>201.38</v>
      </c>
      <c r="E14" s="1351">
        <v>201.38</v>
      </c>
      <c r="F14" s="1352">
        <v>212.76</v>
      </c>
      <c r="G14" s="1352">
        <v>209.25</v>
      </c>
      <c r="H14" s="1352">
        <v>212.76</v>
      </c>
      <c r="I14" s="1353">
        <v>-2.5926284221727798</v>
      </c>
      <c r="J14" s="1354">
        <v>5.6510080444929969</v>
      </c>
      <c r="L14" s="1355"/>
      <c r="M14" s="1355"/>
      <c r="N14" s="1355"/>
    </row>
    <row r="15" spans="1:14" ht="18" customHeight="1">
      <c r="A15" s="1263" t="s">
        <v>1220</v>
      </c>
      <c r="B15" s="1351">
        <v>2172.35</v>
      </c>
      <c r="C15" s="1351">
        <v>2301.17</v>
      </c>
      <c r="D15" s="1351">
        <v>2233.84</v>
      </c>
      <c r="E15" s="1351">
        <v>2245.4299999999998</v>
      </c>
      <c r="F15" s="1352">
        <v>2108.59</v>
      </c>
      <c r="G15" s="1352">
        <v>1924.03</v>
      </c>
      <c r="H15" s="1352">
        <v>2108.59</v>
      </c>
      <c r="I15" s="1353">
        <v>3.3640987870278707</v>
      </c>
      <c r="J15" s="1354">
        <v>-6.0941556851026206</v>
      </c>
      <c r="L15" s="1355"/>
      <c r="M15" s="1355"/>
      <c r="N15" s="1355"/>
    </row>
    <row r="16" spans="1:14" ht="18" customHeight="1">
      <c r="A16" s="1263" t="s">
        <v>841</v>
      </c>
      <c r="B16" s="1351">
        <v>717.83</v>
      </c>
      <c r="C16" s="1351">
        <v>839.99</v>
      </c>
      <c r="D16" s="1351">
        <v>764.81</v>
      </c>
      <c r="E16" s="1351">
        <v>770.69</v>
      </c>
      <c r="F16" s="1352">
        <v>697.02</v>
      </c>
      <c r="G16" s="1352">
        <v>673.59</v>
      </c>
      <c r="H16" s="1352">
        <v>697.02</v>
      </c>
      <c r="I16" s="1353">
        <v>7.3638605240795272</v>
      </c>
      <c r="J16" s="1354">
        <v>-9.5589666402834013</v>
      </c>
      <c r="L16" s="1355"/>
      <c r="M16" s="1355"/>
      <c r="N16" s="1355"/>
    </row>
    <row r="17" spans="1:18" ht="18" customHeight="1">
      <c r="A17" s="1301" t="s">
        <v>1221</v>
      </c>
      <c r="B17" s="1356">
        <v>938.19</v>
      </c>
      <c r="C17" s="1356">
        <v>1484.04</v>
      </c>
      <c r="D17" s="1356">
        <v>1405.78</v>
      </c>
      <c r="E17" s="1356">
        <v>1481.94</v>
      </c>
      <c r="F17" s="1357">
        <v>1693.72</v>
      </c>
      <c r="G17" s="1357">
        <v>1612.04</v>
      </c>
      <c r="H17" s="1357">
        <v>1658.58</v>
      </c>
      <c r="I17" s="1358">
        <v>57.957343395261091</v>
      </c>
      <c r="J17" s="1359">
        <v>11.919510911372925</v>
      </c>
      <c r="L17" s="1360"/>
      <c r="M17" s="1360"/>
      <c r="N17" s="1360"/>
    </row>
    <row r="18" spans="1:18" ht="18" customHeight="1">
      <c r="A18" s="1301" t="s">
        <v>1222</v>
      </c>
      <c r="B18" s="1356">
        <v>201.43</v>
      </c>
      <c r="C18" s="1356">
        <v>321.45</v>
      </c>
      <c r="D18" s="1356">
        <v>303.72000000000003</v>
      </c>
      <c r="E18" s="1356">
        <v>320.58</v>
      </c>
      <c r="F18" s="1357">
        <v>365.41</v>
      </c>
      <c r="G18" s="1357">
        <v>347.93</v>
      </c>
      <c r="H18" s="1357">
        <v>353.79</v>
      </c>
      <c r="I18" s="1358">
        <v>14.556170156723283</v>
      </c>
      <c r="J18" s="1359">
        <v>10.359348680516575</v>
      </c>
      <c r="L18" s="1360"/>
      <c r="M18" s="1360"/>
      <c r="N18" s="1360"/>
    </row>
    <row r="19" spans="1:18" ht="18" customHeight="1" thickBot="1">
      <c r="A19" s="1361" t="s">
        <v>1223</v>
      </c>
      <c r="B19" s="1362">
        <v>66.44</v>
      </c>
      <c r="C19" s="1362">
        <v>107.57</v>
      </c>
      <c r="D19" s="1362">
        <v>101.04</v>
      </c>
      <c r="E19" s="1362">
        <v>107.55</v>
      </c>
      <c r="F19" s="1363">
        <v>126.47</v>
      </c>
      <c r="G19" s="1363">
        <v>120.64</v>
      </c>
      <c r="H19" s="1363">
        <v>122.78</v>
      </c>
      <c r="I19" s="1364">
        <v>61.87537627934978</v>
      </c>
      <c r="J19" s="1365">
        <v>14.160855416085553</v>
      </c>
      <c r="K19" s="1366"/>
      <c r="L19" s="1367"/>
      <c r="M19" s="1367"/>
      <c r="N19" s="1367"/>
    </row>
    <row r="20" spans="1:18" s="1368" customFormat="1" ht="18" customHeight="1">
      <c r="A20" s="1279" t="s">
        <v>1207</v>
      </c>
      <c r="F20" s="1369"/>
      <c r="G20" s="1369"/>
      <c r="H20" s="1369"/>
      <c r="I20" s="1355"/>
      <c r="J20" s="1366"/>
      <c r="K20" s="1366"/>
      <c r="L20" s="1367"/>
      <c r="M20" s="1367"/>
      <c r="N20" s="1367"/>
    </row>
    <row r="21" spans="1:18" s="1368" customFormat="1">
      <c r="A21" s="1339" t="s">
        <v>1095</v>
      </c>
      <c r="B21" s="355"/>
      <c r="C21" s="355"/>
      <c r="F21" s="1370"/>
      <c r="G21" s="1370"/>
      <c r="H21" s="1370"/>
      <c r="I21" s="1370"/>
      <c r="J21" s="1370"/>
      <c r="K21" s="1370"/>
      <c r="L21" s="1370"/>
      <c r="M21" s="1370"/>
      <c r="N21" s="1370"/>
    </row>
    <row r="22" spans="1:18" s="1368" customFormat="1">
      <c r="A22" s="1339" t="s">
        <v>1096</v>
      </c>
      <c r="B22" s="355"/>
      <c r="C22" s="1371"/>
      <c r="F22" s="1370"/>
      <c r="G22" s="1370"/>
      <c r="H22" s="1370"/>
      <c r="I22" s="1370"/>
      <c r="J22" s="1370"/>
      <c r="K22" s="1372"/>
      <c r="L22" s="1372"/>
      <c r="M22" s="1372"/>
      <c r="N22" s="1372"/>
    </row>
    <row r="23" spans="1:18">
      <c r="A23" s="194" t="s">
        <v>1224</v>
      </c>
      <c r="F23" s="1368"/>
      <c r="G23" s="1368"/>
      <c r="H23" s="1368"/>
      <c r="I23" s="1368"/>
      <c r="J23" s="1368"/>
      <c r="K23" s="1368"/>
      <c r="L23" s="1373"/>
      <c r="M23" s="1373"/>
      <c r="N23" s="1368"/>
      <c r="O23" s="225"/>
      <c r="P23" s="225"/>
      <c r="Q23" s="194"/>
      <c r="R23" s="194"/>
    </row>
    <row r="24" spans="1:18">
      <c r="F24" s="1368"/>
      <c r="G24" s="1368"/>
      <c r="H24" s="1368"/>
      <c r="I24" s="1368"/>
      <c r="J24" s="1368"/>
      <c r="K24" s="1368"/>
      <c r="L24" s="1373"/>
      <c r="M24" s="1373"/>
      <c r="N24" s="1368"/>
      <c r="O24" s="225"/>
      <c r="P24" s="225"/>
      <c r="Q24" s="194"/>
      <c r="R24" s="194"/>
    </row>
    <row r="25" spans="1:18">
      <c r="L25" s="1373"/>
      <c r="M25" s="1373"/>
      <c r="O25" s="194"/>
      <c r="P25" s="194"/>
      <c r="Q25" s="194"/>
      <c r="R25" s="194"/>
    </row>
    <row r="26" spans="1:18">
      <c r="L26" s="1373"/>
      <c r="M26" s="1373"/>
      <c r="O26" s="194"/>
      <c r="P26" s="194"/>
      <c r="Q26" s="194"/>
      <c r="R26" s="194"/>
    </row>
    <row r="27" spans="1:18">
      <c r="L27" s="1373"/>
      <c r="M27" s="1373"/>
      <c r="O27" s="194"/>
      <c r="P27" s="194"/>
      <c r="Q27" s="194"/>
      <c r="R27" s="194"/>
    </row>
    <row r="28" spans="1:18">
      <c r="L28" s="1373"/>
      <c r="M28" s="1373"/>
      <c r="O28" s="194"/>
      <c r="P28" s="194"/>
      <c r="Q28" s="194"/>
      <c r="R28" s="194"/>
    </row>
    <row r="29" spans="1:18">
      <c r="L29" s="1373"/>
      <c r="M29" s="1373"/>
      <c r="O29" s="194"/>
      <c r="P29" s="194"/>
      <c r="Q29" s="194"/>
      <c r="R29" s="194"/>
    </row>
    <row r="30" spans="1:18">
      <c r="L30" s="1373"/>
      <c r="M30" s="1373"/>
      <c r="O30" s="194"/>
      <c r="P30" s="194"/>
      <c r="Q30" s="194"/>
      <c r="R30" s="194"/>
    </row>
    <row r="31" spans="1:18">
      <c r="L31" s="1373"/>
      <c r="M31" s="1373"/>
      <c r="O31" s="194"/>
      <c r="P31" s="194"/>
      <c r="Q31" s="194"/>
      <c r="R31" s="194"/>
    </row>
    <row r="32" spans="1:18">
      <c r="L32" s="1373"/>
      <c r="M32" s="1373"/>
      <c r="O32" s="194"/>
      <c r="P32" s="194"/>
      <c r="Q32" s="194"/>
      <c r="R32" s="194"/>
    </row>
    <row r="33" spans="12:18">
      <c r="L33" s="1373"/>
      <c r="M33" s="1373"/>
      <c r="O33" s="194"/>
      <c r="P33" s="194"/>
      <c r="Q33" s="194"/>
      <c r="R33" s="194"/>
    </row>
    <row r="34" spans="12:18">
      <c r="L34" s="1373"/>
      <c r="M34" s="1373"/>
    </row>
    <row r="35" spans="12:18">
      <c r="L35" s="1373"/>
      <c r="M35" s="1373"/>
    </row>
    <row r="36" spans="12:18">
      <c r="L36" s="1373"/>
      <c r="M36" s="1373"/>
    </row>
    <row r="37" spans="12:18">
      <c r="L37" s="1373"/>
      <c r="M37" s="1373"/>
    </row>
    <row r="38" spans="12:18">
      <c r="L38" s="1373"/>
      <c r="M38" s="1373"/>
    </row>
    <row r="39" spans="12:18">
      <c r="L39" s="1373"/>
      <c r="M39" s="1373"/>
    </row>
    <row r="40" spans="12:18">
      <c r="L40" s="1373"/>
      <c r="M40" s="1373"/>
    </row>
    <row r="41" spans="12:18">
      <c r="L41" s="1373"/>
      <c r="M41" s="1373"/>
    </row>
    <row r="42" spans="12:18">
      <c r="L42" s="1373"/>
      <c r="M42" s="1373"/>
    </row>
    <row r="43" spans="12:18">
      <c r="L43" s="1373"/>
      <c r="M43" s="1373"/>
    </row>
    <row r="44" spans="12:18">
      <c r="L44" s="1373"/>
      <c r="M44" s="1373"/>
    </row>
    <row r="45" spans="12:18">
      <c r="L45" s="1373"/>
      <c r="M45" s="1373"/>
    </row>
    <row r="46" spans="12:18">
      <c r="L46" s="1373"/>
      <c r="M46" s="1373"/>
    </row>
    <row r="47" spans="12:18">
      <c r="L47" s="1373"/>
      <c r="M47" s="1373"/>
    </row>
    <row r="48" spans="12:18">
      <c r="L48" s="1373"/>
      <c r="M48" s="1373"/>
    </row>
    <row r="49" spans="12:13">
      <c r="L49" s="1373"/>
      <c r="M49" s="1373"/>
    </row>
    <row r="50" spans="12:13">
      <c r="L50" s="1373"/>
      <c r="M50" s="1373"/>
    </row>
    <row r="51" spans="12:13">
      <c r="L51" s="1373"/>
      <c r="M51" s="1373"/>
    </row>
    <row r="52" spans="12:13">
      <c r="L52" s="1373"/>
      <c r="M52" s="1373"/>
    </row>
    <row r="53" spans="12:13">
      <c r="L53" s="1373"/>
      <c r="M53" s="1373"/>
    </row>
    <row r="54" spans="12:13">
      <c r="L54" s="1373"/>
      <c r="M54" s="1373"/>
    </row>
    <row r="55" spans="12:13">
      <c r="L55" s="1373"/>
      <c r="M55" s="1373"/>
    </row>
    <row r="56" spans="12:13">
      <c r="L56" s="1373"/>
      <c r="M56" s="1373"/>
    </row>
    <row r="57" spans="12:13">
      <c r="L57" s="1373"/>
      <c r="M57" s="1373"/>
    </row>
    <row r="58" spans="12:13">
      <c r="L58" s="1373"/>
      <c r="M58" s="1373"/>
    </row>
    <row r="59" spans="12:13">
      <c r="L59" s="1373"/>
      <c r="M59" s="1373"/>
    </row>
    <row r="60" spans="12:13">
      <c r="L60" s="1373"/>
      <c r="M60" s="1373"/>
    </row>
    <row r="61" spans="12:13">
      <c r="L61" s="1373"/>
      <c r="M61" s="1373"/>
    </row>
    <row r="62" spans="12:13">
      <c r="L62" s="1373"/>
      <c r="M62" s="1373"/>
    </row>
    <row r="63" spans="12:13">
      <c r="L63" s="1373"/>
      <c r="M63" s="1373"/>
    </row>
    <row r="64" spans="12:13">
      <c r="L64" s="1373"/>
      <c r="M64" s="1373"/>
    </row>
    <row r="65" spans="12:13">
      <c r="L65" s="1373"/>
      <c r="M65" s="1373"/>
    </row>
    <row r="66" spans="12:13">
      <c r="L66" s="1373"/>
      <c r="M66" s="1373"/>
    </row>
    <row r="67" spans="12:13">
      <c r="L67" s="1373"/>
      <c r="M67" s="1373"/>
    </row>
    <row r="68" spans="12:13">
      <c r="L68" s="1373"/>
      <c r="M68" s="1373"/>
    </row>
    <row r="69" spans="12:13">
      <c r="L69" s="1373"/>
      <c r="M69" s="1373"/>
    </row>
    <row r="70" spans="12:13">
      <c r="L70" s="1373"/>
      <c r="M70" s="1373"/>
    </row>
    <row r="71" spans="12:13">
      <c r="L71" s="1373"/>
      <c r="M71" s="1373"/>
    </row>
    <row r="72" spans="12:13">
      <c r="L72" s="1373"/>
      <c r="M72" s="1373"/>
    </row>
    <row r="73" spans="12:13">
      <c r="L73" s="1373"/>
      <c r="M73" s="1373"/>
    </row>
    <row r="74" spans="12:13">
      <c r="L74" s="1373"/>
      <c r="M74" s="1373"/>
    </row>
    <row r="75" spans="12:13">
      <c r="L75" s="1373"/>
      <c r="M75" s="1373"/>
    </row>
    <row r="76" spans="12:13">
      <c r="L76" s="1373"/>
      <c r="M76" s="1373"/>
    </row>
    <row r="77" spans="12:13">
      <c r="L77" s="1373"/>
      <c r="M77" s="1373"/>
    </row>
    <row r="78" spans="12:13">
      <c r="L78" s="1373"/>
      <c r="M78" s="1373"/>
    </row>
    <row r="79" spans="12:13">
      <c r="L79" s="1373"/>
      <c r="M79" s="1373"/>
    </row>
    <row r="80" spans="12:13">
      <c r="L80" s="1373"/>
      <c r="M80" s="1373"/>
    </row>
    <row r="81" spans="12:13">
      <c r="L81" s="1373"/>
      <c r="M81" s="1373"/>
    </row>
    <row r="82" spans="12:13">
      <c r="L82" s="1373"/>
      <c r="M82" s="1373"/>
    </row>
    <row r="83" spans="12:13">
      <c r="L83" s="1373"/>
      <c r="M83" s="1373"/>
    </row>
    <row r="84" spans="12:13">
      <c r="L84" s="1373"/>
      <c r="M84" s="1373"/>
    </row>
    <row r="85" spans="12:13">
      <c r="L85" s="1373"/>
      <c r="M85" s="1373"/>
    </row>
    <row r="86" spans="12:13">
      <c r="L86" s="1373"/>
      <c r="M86" s="1373"/>
    </row>
    <row r="87" spans="12:13">
      <c r="L87" s="1373"/>
      <c r="M87" s="1373"/>
    </row>
    <row r="88" spans="12:13">
      <c r="L88" s="1373"/>
      <c r="M88" s="1373"/>
    </row>
    <row r="89" spans="12:13">
      <c r="L89" s="1373"/>
      <c r="M89" s="1373"/>
    </row>
    <row r="90" spans="12:13">
      <c r="L90" s="1373"/>
      <c r="M90" s="1373"/>
    </row>
    <row r="91" spans="12:13">
      <c r="L91" s="1373"/>
      <c r="M91" s="1373"/>
    </row>
    <row r="92" spans="12:13">
      <c r="L92" s="1373"/>
      <c r="M92" s="1373"/>
    </row>
    <row r="93" spans="12:13">
      <c r="L93" s="1373"/>
      <c r="M93" s="1373"/>
    </row>
    <row r="94" spans="12:13">
      <c r="L94" s="1373"/>
      <c r="M94" s="1373"/>
    </row>
    <row r="95" spans="12:13">
      <c r="L95" s="1373"/>
      <c r="M95" s="1373"/>
    </row>
    <row r="96" spans="12:13">
      <c r="L96" s="1373"/>
      <c r="M96" s="1373"/>
    </row>
    <row r="97" spans="12:13">
      <c r="L97" s="1373"/>
      <c r="M97" s="1373"/>
    </row>
    <row r="98" spans="12:13">
      <c r="L98" s="1373"/>
      <c r="M98" s="1373"/>
    </row>
    <row r="99" spans="12:13">
      <c r="L99" s="1373"/>
      <c r="M99" s="1373"/>
    </row>
    <row r="100" spans="12:13">
      <c r="L100" s="1373"/>
      <c r="M100" s="1373"/>
    </row>
    <row r="101" spans="12:13">
      <c r="L101" s="1373"/>
      <c r="M101" s="1373"/>
    </row>
    <row r="102" spans="12:13">
      <c r="L102" s="1373"/>
      <c r="M102" s="1373"/>
    </row>
    <row r="103" spans="12:13">
      <c r="L103" s="1373"/>
      <c r="M103" s="1373"/>
    </row>
    <row r="104" spans="12:13">
      <c r="L104" s="1373"/>
      <c r="M104" s="1373"/>
    </row>
    <row r="105" spans="12:13">
      <c r="L105" s="1373"/>
      <c r="M105" s="1373"/>
    </row>
    <row r="106" spans="12:13">
      <c r="L106" s="1373"/>
      <c r="M106" s="1373"/>
    </row>
    <row r="107" spans="12:13">
      <c r="L107" s="1373"/>
      <c r="M107" s="1373"/>
    </row>
    <row r="108" spans="12:13">
      <c r="L108" s="1373"/>
      <c r="M108" s="1373"/>
    </row>
    <row r="109" spans="12:13">
      <c r="L109" s="1373"/>
      <c r="M109" s="1373"/>
    </row>
    <row r="110" spans="12:13">
      <c r="L110" s="1373"/>
      <c r="M110" s="1373"/>
    </row>
    <row r="111" spans="12:13">
      <c r="L111" s="1373"/>
      <c r="M111" s="1373"/>
    </row>
    <row r="112" spans="12:13">
      <c r="L112" s="1373"/>
      <c r="M112" s="1373"/>
    </row>
    <row r="113" spans="12:13">
      <c r="L113" s="1373"/>
      <c r="M113" s="1373"/>
    </row>
    <row r="114" spans="12:13">
      <c r="L114" s="1373"/>
      <c r="M114" s="1373"/>
    </row>
  </sheetData>
  <mergeCells count="10">
    <mergeCell ref="A1:J1"/>
    <mergeCell ref="A2:J2"/>
    <mergeCell ref="A3:J3"/>
    <mergeCell ref="A4:J4"/>
    <mergeCell ref="A5:A7"/>
    <mergeCell ref="C5:E5"/>
    <mergeCell ref="F5:H5"/>
    <mergeCell ref="I5:J5"/>
    <mergeCell ref="I6:I7"/>
    <mergeCell ref="J6:J7"/>
  </mergeCells>
  <pageMargins left="0.7" right="0.7" top="0.75" bottom="0.75" header="0.3" footer="0.3"/>
  <pageSetup scale="6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view="pageBreakPreview" zoomScaleSheetLayoutView="100" workbookViewId="0">
      <selection activeCell="M11" sqref="M10:M11"/>
    </sheetView>
  </sheetViews>
  <sheetFormatPr defaultRowHeight="12.75"/>
  <cols>
    <col min="1" max="1" width="26.28515625" style="1288" customWidth="1"/>
    <col min="2" max="2" width="10.85546875" style="1288" customWidth="1"/>
    <col min="3" max="3" width="10" style="1288" customWidth="1"/>
    <col min="4" max="4" width="10.5703125" style="1288" customWidth="1"/>
    <col min="5" max="5" width="11.42578125" style="1288" customWidth="1"/>
    <col min="6" max="6" width="9.140625" style="1288" customWidth="1"/>
    <col min="7" max="7" width="9.85546875" style="1288" customWidth="1"/>
    <col min="8" max="8" width="10.85546875" style="1288" bestFit="1" customWidth="1"/>
    <col min="9" max="9" width="10.42578125" style="1288" bestFit="1" customWidth="1"/>
    <col min="10" max="10" width="10.28515625" style="1288" bestFit="1" customWidth="1"/>
    <col min="11" max="256" width="9.140625" style="1288"/>
    <col min="257" max="257" width="26.28515625" style="1288" customWidth="1"/>
    <col min="258" max="258" width="10.85546875" style="1288" customWidth="1"/>
    <col min="259" max="259" width="10" style="1288" customWidth="1"/>
    <col min="260" max="260" width="10.5703125" style="1288" customWidth="1"/>
    <col min="261" max="261" width="11.42578125" style="1288" customWidth="1"/>
    <col min="262" max="262" width="9.140625" style="1288" customWidth="1"/>
    <col min="263" max="263" width="9.85546875" style="1288" customWidth="1"/>
    <col min="264" max="264" width="10.28515625" style="1288" bestFit="1" customWidth="1"/>
    <col min="265" max="265" width="8.7109375" style="1288" bestFit="1" customWidth="1"/>
    <col min="266" max="266" width="10.140625" style="1288" bestFit="1" customWidth="1"/>
    <col min="267" max="512" width="9.140625" style="1288"/>
    <col min="513" max="513" width="26.28515625" style="1288" customWidth="1"/>
    <col min="514" max="514" width="10.85546875" style="1288" customWidth="1"/>
    <col min="515" max="515" width="10" style="1288" customWidth="1"/>
    <col min="516" max="516" width="10.5703125" style="1288" customWidth="1"/>
    <col min="517" max="517" width="11.42578125" style="1288" customWidth="1"/>
    <col min="518" max="518" width="9.140625" style="1288" customWidth="1"/>
    <col min="519" max="519" width="9.85546875" style="1288" customWidth="1"/>
    <col min="520" max="520" width="10.28515625" style="1288" bestFit="1" customWidth="1"/>
    <col min="521" max="521" width="8.7109375" style="1288" bestFit="1" customWidth="1"/>
    <col min="522" max="522" width="10.140625" style="1288" bestFit="1" customWidth="1"/>
    <col min="523" max="768" width="9.140625" style="1288"/>
    <col min="769" max="769" width="26.28515625" style="1288" customWidth="1"/>
    <col min="770" max="770" width="10.85546875" style="1288" customWidth="1"/>
    <col min="771" max="771" width="10" style="1288" customWidth="1"/>
    <col min="772" max="772" width="10.5703125" style="1288" customWidth="1"/>
    <col min="773" max="773" width="11.42578125" style="1288" customWidth="1"/>
    <col min="774" max="774" width="9.140625" style="1288" customWidth="1"/>
    <col min="775" max="775" width="9.85546875" style="1288" customWidth="1"/>
    <col min="776" max="776" width="10.28515625" style="1288" bestFit="1" customWidth="1"/>
    <col min="777" max="777" width="8.7109375" style="1288" bestFit="1" customWidth="1"/>
    <col min="778" max="778" width="10.140625" style="1288" bestFit="1" customWidth="1"/>
    <col min="779" max="1024" width="9.140625" style="1288"/>
    <col min="1025" max="1025" width="26.28515625" style="1288" customWidth="1"/>
    <col min="1026" max="1026" width="10.85546875" style="1288" customWidth="1"/>
    <col min="1027" max="1027" width="10" style="1288" customWidth="1"/>
    <col min="1028" max="1028" width="10.5703125" style="1288" customWidth="1"/>
    <col min="1029" max="1029" width="11.42578125" style="1288" customWidth="1"/>
    <col min="1030" max="1030" width="9.140625" style="1288" customWidth="1"/>
    <col min="1031" max="1031" width="9.85546875" style="1288" customWidth="1"/>
    <col min="1032" max="1032" width="10.28515625" style="1288" bestFit="1" customWidth="1"/>
    <col min="1033" max="1033" width="8.7109375" style="1288" bestFit="1" customWidth="1"/>
    <col min="1034" max="1034" width="10.140625" style="1288" bestFit="1" customWidth="1"/>
    <col min="1035" max="1280" width="9.140625" style="1288"/>
    <col min="1281" max="1281" width="26.28515625" style="1288" customWidth="1"/>
    <col min="1282" max="1282" width="10.85546875" style="1288" customWidth="1"/>
    <col min="1283" max="1283" width="10" style="1288" customWidth="1"/>
    <col min="1284" max="1284" width="10.5703125" style="1288" customWidth="1"/>
    <col min="1285" max="1285" width="11.42578125" style="1288" customWidth="1"/>
    <col min="1286" max="1286" width="9.140625" style="1288" customWidth="1"/>
    <col min="1287" max="1287" width="9.85546875" style="1288" customWidth="1"/>
    <col min="1288" max="1288" width="10.28515625" style="1288" bestFit="1" customWidth="1"/>
    <col min="1289" max="1289" width="8.7109375" style="1288" bestFit="1" customWidth="1"/>
    <col min="1290" max="1290" width="10.140625" style="1288" bestFit="1" customWidth="1"/>
    <col min="1291" max="1536" width="9.140625" style="1288"/>
    <col min="1537" max="1537" width="26.28515625" style="1288" customWidth="1"/>
    <col min="1538" max="1538" width="10.85546875" style="1288" customWidth="1"/>
    <col min="1539" max="1539" width="10" style="1288" customWidth="1"/>
    <col min="1540" max="1540" width="10.5703125" style="1288" customWidth="1"/>
    <col min="1541" max="1541" width="11.42578125" style="1288" customWidth="1"/>
    <col min="1542" max="1542" width="9.140625" style="1288" customWidth="1"/>
    <col min="1543" max="1543" width="9.85546875" style="1288" customWidth="1"/>
    <col min="1544" max="1544" width="10.28515625" style="1288" bestFit="1" customWidth="1"/>
    <col min="1545" max="1545" width="8.7109375" style="1288" bestFit="1" customWidth="1"/>
    <col min="1546" max="1546" width="10.140625" style="1288" bestFit="1" customWidth="1"/>
    <col min="1547" max="1792" width="9.140625" style="1288"/>
    <col min="1793" max="1793" width="26.28515625" style="1288" customWidth="1"/>
    <col min="1794" max="1794" width="10.85546875" style="1288" customWidth="1"/>
    <col min="1795" max="1795" width="10" style="1288" customWidth="1"/>
    <col min="1796" max="1796" width="10.5703125" style="1288" customWidth="1"/>
    <col min="1797" max="1797" width="11.42578125" style="1288" customWidth="1"/>
    <col min="1798" max="1798" width="9.140625" style="1288" customWidth="1"/>
    <col min="1799" max="1799" width="9.85546875" style="1288" customWidth="1"/>
    <col min="1800" max="1800" width="10.28515625" style="1288" bestFit="1" customWidth="1"/>
    <col min="1801" max="1801" width="8.7109375" style="1288" bestFit="1" customWidth="1"/>
    <col min="1802" max="1802" width="10.140625" style="1288" bestFit="1" customWidth="1"/>
    <col min="1803" max="2048" width="9.140625" style="1288"/>
    <col min="2049" max="2049" width="26.28515625" style="1288" customWidth="1"/>
    <col min="2050" max="2050" width="10.85546875" style="1288" customWidth="1"/>
    <col min="2051" max="2051" width="10" style="1288" customWidth="1"/>
    <col min="2052" max="2052" width="10.5703125" style="1288" customWidth="1"/>
    <col min="2053" max="2053" width="11.42578125" style="1288" customWidth="1"/>
    <col min="2054" max="2054" width="9.140625" style="1288" customWidth="1"/>
    <col min="2055" max="2055" width="9.85546875" style="1288" customWidth="1"/>
    <col min="2056" max="2056" width="10.28515625" style="1288" bestFit="1" customWidth="1"/>
    <col min="2057" max="2057" width="8.7109375" style="1288" bestFit="1" customWidth="1"/>
    <col min="2058" max="2058" width="10.140625" style="1288" bestFit="1" customWidth="1"/>
    <col min="2059" max="2304" width="9.140625" style="1288"/>
    <col min="2305" max="2305" width="26.28515625" style="1288" customWidth="1"/>
    <col min="2306" max="2306" width="10.85546875" style="1288" customWidth="1"/>
    <col min="2307" max="2307" width="10" style="1288" customWidth="1"/>
    <col min="2308" max="2308" width="10.5703125" style="1288" customWidth="1"/>
    <col min="2309" max="2309" width="11.42578125" style="1288" customWidth="1"/>
    <col min="2310" max="2310" width="9.140625" style="1288" customWidth="1"/>
    <col min="2311" max="2311" width="9.85546875" style="1288" customWidth="1"/>
    <col min="2312" max="2312" width="10.28515625" style="1288" bestFit="1" customWidth="1"/>
    <col min="2313" max="2313" width="8.7109375" style="1288" bestFit="1" customWidth="1"/>
    <col min="2314" max="2314" width="10.140625" style="1288" bestFit="1" customWidth="1"/>
    <col min="2315" max="2560" width="9.140625" style="1288"/>
    <col min="2561" max="2561" width="26.28515625" style="1288" customWidth="1"/>
    <col min="2562" max="2562" width="10.85546875" style="1288" customWidth="1"/>
    <col min="2563" max="2563" width="10" style="1288" customWidth="1"/>
    <col min="2564" max="2564" width="10.5703125" style="1288" customWidth="1"/>
    <col min="2565" max="2565" width="11.42578125" style="1288" customWidth="1"/>
    <col min="2566" max="2566" width="9.140625" style="1288" customWidth="1"/>
    <col min="2567" max="2567" width="9.85546875" style="1288" customWidth="1"/>
    <col min="2568" max="2568" width="10.28515625" style="1288" bestFit="1" customWidth="1"/>
    <col min="2569" max="2569" width="8.7109375" style="1288" bestFit="1" customWidth="1"/>
    <col min="2570" max="2570" width="10.140625" style="1288" bestFit="1" customWidth="1"/>
    <col min="2571" max="2816" width="9.140625" style="1288"/>
    <col min="2817" max="2817" width="26.28515625" style="1288" customWidth="1"/>
    <col min="2818" max="2818" width="10.85546875" style="1288" customWidth="1"/>
    <col min="2819" max="2819" width="10" style="1288" customWidth="1"/>
    <col min="2820" max="2820" width="10.5703125" style="1288" customWidth="1"/>
    <col min="2821" max="2821" width="11.42578125" style="1288" customWidth="1"/>
    <col min="2822" max="2822" width="9.140625" style="1288" customWidth="1"/>
    <col min="2823" max="2823" width="9.85546875" style="1288" customWidth="1"/>
    <col min="2824" max="2824" width="10.28515625" style="1288" bestFit="1" customWidth="1"/>
    <col min="2825" max="2825" width="8.7109375" style="1288" bestFit="1" customWidth="1"/>
    <col min="2826" max="2826" width="10.140625" style="1288" bestFit="1" customWidth="1"/>
    <col min="2827" max="3072" width="9.140625" style="1288"/>
    <col min="3073" max="3073" width="26.28515625" style="1288" customWidth="1"/>
    <col min="3074" max="3074" width="10.85546875" style="1288" customWidth="1"/>
    <col min="3075" max="3075" width="10" style="1288" customWidth="1"/>
    <col min="3076" max="3076" width="10.5703125" style="1288" customWidth="1"/>
    <col min="3077" max="3077" width="11.42578125" style="1288" customWidth="1"/>
    <col min="3078" max="3078" width="9.140625" style="1288" customWidth="1"/>
    <col min="3079" max="3079" width="9.85546875" style="1288" customWidth="1"/>
    <col min="3080" max="3080" width="10.28515625" style="1288" bestFit="1" customWidth="1"/>
    <col min="3081" max="3081" width="8.7109375" style="1288" bestFit="1" customWidth="1"/>
    <col min="3082" max="3082" width="10.140625" style="1288" bestFit="1" customWidth="1"/>
    <col min="3083" max="3328" width="9.140625" style="1288"/>
    <col min="3329" max="3329" width="26.28515625" style="1288" customWidth="1"/>
    <col min="3330" max="3330" width="10.85546875" style="1288" customWidth="1"/>
    <col min="3331" max="3331" width="10" style="1288" customWidth="1"/>
    <col min="3332" max="3332" width="10.5703125" style="1288" customWidth="1"/>
    <col min="3333" max="3333" width="11.42578125" style="1288" customWidth="1"/>
    <col min="3334" max="3334" width="9.140625" style="1288" customWidth="1"/>
    <col min="3335" max="3335" width="9.85546875" style="1288" customWidth="1"/>
    <col min="3336" max="3336" width="10.28515625" style="1288" bestFit="1" customWidth="1"/>
    <col min="3337" max="3337" width="8.7109375" style="1288" bestFit="1" customWidth="1"/>
    <col min="3338" max="3338" width="10.140625" style="1288" bestFit="1" customWidth="1"/>
    <col min="3339" max="3584" width="9.140625" style="1288"/>
    <col min="3585" max="3585" width="26.28515625" style="1288" customWidth="1"/>
    <col min="3586" max="3586" width="10.85546875" style="1288" customWidth="1"/>
    <col min="3587" max="3587" width="10" style="1288" customWidth="1"/>
    <col min="3588" max="3588" width="10.5703125" style="1288" customWidth="1"/>
    <col min="3589" max="3589" width="11.42578125" style="1288" customWidth="1"/>
    <col min="3590" max="3590" width="9.140625" style="1288" customWidth="1"/>
    <col min="3591" max="3591" width="9.85546875" style="1288" customWidth="1"/>
    <col min="3592" max="3592" width="10.28515625" style="1288" bestFit="1" customWidth="1"/>
    <col min="3593" max="3593" width="8.7109375" style="1288" bestFit="1" customWidth="1"/>
    <col min="3594" max="3594" width="10.140625" style="1288" bestFit="1" customWidth="1"/>
    <col min="3595" max="3840" width="9.140625" style="1288"/>
    <col min="3841" max="3841" width="26.28515625" style="1288" customWidth="1"/>
    <col min="3842" max="3842" width="10.85546875" style="1288" customWidth="1"/>
    <col min="3843" max="3843" width="10" style="1288" customWidth="1"/>
    <col min="3844" max="3844" width="10.5703125" style="1288" customWidth="1"/>
    <col min="3845" max="3845" width="11.42578125" style="1288" customWidth="1"/>
    <col min="3846" max="3846" width="9.140625" style="1288" customWidth="1"/>
    <col min="3847" max="3847" width="9.85546875" style="1288" customWidth="1"/>
    <col min="3848" max="3848" width="10.28515625" style="1288" bestFit="1" customWidth="1"/>
    <col min="3849" max="3849" width="8.7109375" style="1288" bestFit="1" customWidth="1"/>
    <col min="3850" max="3850" width="10.140625" style="1288" bestFit="1" customWidth="1"/>
    <col min="3851" max="4096" width="9.140625" style="1288"/>
    <col min="4097" max="4097" width="26.28515625" style="1288" customWidth="1"/>
    <col min="4098" max="4098" width="10.85546875" style="1288" customWidth="1"/>
    <col min="4099" max="4099" width="10" style="1288" customWidth="1"/>
    <col min="4100" max="4100" width="10.5703125" style="1288" customWidth="1"/>
    <col min="4101" max="4101" width="11.42578125" style="1288" customWidth="1"/>
    <col min="4102" max="4102" width="9.140625" style="1288" customWidth="1"/>
    <col min="4103" max="4103" width="9.85546875" style="1288" customWidth="1"/>
    <col min="4104" max="4104" width="10.28515625" style="1288" bestFit="1" customWidth="1"/>
    <col min="4105" max="4105" width="8.7109375" style="1288" bestFit="1" customWidth="1"/>
    <col min="4106" max="4106" width="10.140625" style="1288" bestFit="1" customWidth="1"/>
    <col min="4107" max="4352" width="9.140625" style="1288"/>
    <col min="4353" max="4353" width="26.28515625" style="1288" customWidth="1"/>
    <col min="4354" max="4354" width="10.85546875" style="1288" customWidth="1"/>
    <col min="4355" max="4355" width="10" style="1288" customWidth="1"/>
    <col min="4356" max="4356" width="10.5703125" style="1288" customWidth="1"/>
    <col min="4357" max="4357" width="11.42578125" style="1288" customWidth="1"/>
    <col min="4358" max="4358" width="9.140625" style="1288" customWidth="1"/>
    <col min="4359" max="4359" width="9.85546875" style="1288" customWidth="1"/>
    <col min="4360" max="4360" width="10.28515625" style="1288" bestFit="1" customWidth="1"/>
    <col min="4361" max="4361" width="8.7109375" style="1288" bestFit="1" customWidth="1"/>
    <col min="4362" max="4362" width="10.140625" style="1288" bestFit="1" customWidth="1"/>
    <col min="4363" max="4608" width="9.140625" style="1288"/>
    <col min="4609" max="4609" width="26.28515625" style="1288" customWidth="1"/>
    <col min="4610" max="4610" width="10.85546875" style="1288" customWidth="1"/>
    <col min="4611" max="4611" width="10" style="1288" customWidth="1"/>
    <col min="4612" max="4612" width="10.5703125" style="1288" customWidth="1"/>
    <col min="4613" max="4613" width="11.42578125" style="1288" customWidth="1"/>
    <col min="4614" max="4614" width="9.140625" style="1288" customWidth="1"/>
    <col min="4615" max="4615" width="9.85546875" style="1288" customWidth="1"/>
    <col min="4616" max="4616" width="10.28515625" style="1288" bestFit="1" customWidth="1"/>
    <col min="4617" max="4617" width="8.7109375" style="1288" bestFit="1" customWidth="1"/>
    <col min="4618" max="4618" width="10.140625" style="1288" bestFit="1" customWidth="1"/>
    <col min="4619" max="4864" width="9.140625" style="1288"/>
    <col min="4865" max="4865" width="26.28515625" style="1288" customWidth="1"/>
    <col min="4866" max="4866" width="10.85546875" style="1288" customWidth="1"/>
    <col min="4867" max="4867" width="10" style="1288" customWidth="1"/>
    <col min="4868" max="4868" width="10.5703125" style="1288" customWidth="1"/>
    <col min="4869" max="4869" width="11.42578125" style="1288" customWidth="1"/>
    <col min="4870" max="4870" width="9.140625" style="1288" customWidth="1"/>
    <col min="4871" max="4871" width="9.85546875" style="1288" customWidth="1"/>
    <col min="4872" max="4872" width="10.28515625" style="1288" bestFit="1" customWidth="1"/>
    <col min="4873" max="4873" width="8.7109375" style="1288" bestFit="1" customWidth="1"/>
    <col min="4874" max="4874" width="10.140625" style="1288" bestFit="1" customWidth="1"/>
    <col min="4875" max="5120" width="9.140625" style="1288"/>
    <col min="5121" max="5121" width="26.28515625" style="1288" customWidth="1"/>
    <col min="5122" max="5122" width="10.85546875" style="1288" customWidth="1"/>
    <col min="5123" max="5123" width="10" style="1288" customWidth="1"/>
    <col min="5124" max="5124" width="10.5703125" style="1288" customWidth="1"/>
    <col min="5125" max="5125" width="11.42578125" style="1288" customWidth="1"/>
    <col min="5126" max="5126" width="9.140625" style="1288" customWidth="1"/>
    <col min="5127" max="5127" width="9.85546875" style="1288" customWidth="1"/>
    <col min="5128" max="5128" width="10.28515625" style="1288" bestFit="1" customWidth="1"/>
    <col min="5129" max="5129" width="8.7109375" style="1288" bestFit="1" customWidth="1"/>
    <col min="5130" max="5130" width="10.140625" style="1288" bestFit="1" customWidth="1"/>
    <col min="5131" max="5376" width="9.140625" style="1288"/>
    <col min="5377" max="5377" width="26.28515625" style="1288" customWidth="1"/>
    <col min="5378" max="5378" width="10.85546875" style="1288" customWidth="1"/>
    <col min="5379" max="5379" width="10" style="1288" customWidth="1"/>
    <col min="5380" max="5380" width="10.5703125" style="1288" customWidth="1"/>
    <col min="5381" max="5381" width="11.42578125" style="1288" customWidth="1"/>
    <col min="5382" max="5382" width="9.140625" style="1288" customWidth="1"/>
    <col min="5383" max="5383" width="9.85546875" style="1288" customWidth="1"/>
    <col min="5384" max="5384" width="10.28515625" style="1288" bestFit="1" customWidth="1"/>
    <col min="5385" max="5385" width="8.7109375" style="1288" bestFit="1" customWidth="1"/>
    <col min="5386" max="5386" width="10.140625" style="1288" bestFit="1" customWidth="1"/>
    <col min="5387" max="5632" width="9.140625" style="1288"/>
    <col min="5633" max="5633" width="26.28515625" style="1288" customWidth="1"/>
    <col min="5634" max="5634" width="10.85546875" style="1288" customWidth="1"/>
    <col min="5635" max="5635" width="10" style="1288" customWidth="1"/>
    <col min="5636" max="5636" width="10.5703125" style="1288" customWidth="1"/>
    <col min="5637" max="5637" width="11.42578125" style="1288" customWidth="1"/>
    <col min="5638" max="5638" width="9.140625" style="1288" customWidth="1"/>
    <col min="5639" max="5639" width="9.85546875" style="1288" customWidth="1"/>
    <col min="5640" max="5640" width="10.28515625" style="1288" bestFit="1" customWidth="1"/>
    <col min="5641" max="5641" width="8.7109375" style="1288" bestFit="1" customWidth="1"/>
    <col min="5642" max="5642" width="10.140625" style="1288" bestFit="1" customWidth="1"/>
    <col min="5643" max="5888" width="9.140625" style="1288"/>
    <col min="5889" max="5889" width="26.28515625" style="1288" customWidth="1"/>
    <col min="5890" max="5890" width="10.85546875" style="1288" customWidth="1"/>
    <col min="5891" max="5891" width="10" style="1288" customWidth="1"/>
    <col min="5892" max="5892" width="10.5703125" style="1288" customWidth="1"/>
    <col min="5893" max="5893" width="11.42578125" style="1288" customWidth="1"/>
    <col min="5894" max="5894" width="9.140625" style="1288" customWidth="1"/>
    <col min="5895" max="5895" width="9.85546875" style="1288" customWidth="1"/>
    <col min="5896" max="5896" width="10.28515625" style="1288" bestFit="1" customWidth="1"/>
    <col min="5897" max="5897" width="8.7109375" style="1288" bestFit="1" customWidth="1"/>
    <col min="5898" max="5898" width="10.140625" style="1288" bestFit="1" customWidth="1"/>
    <col min="5899" max="6144" width="9.140625" style="1288"/>
    <col min="6145" max="6145" width="26.28515625" style="1288" customWidth="1"/>
    <col min="6146" max="6146" width="10.85546875" style="1288" customWidth="1"/>
    <col min="6147" max="6147" width="10" style="1288" customWidth="1"/>
    <col min="6148" max="6148" width="10.5703125" style="1288" customWidth="1"/>
    <col min="6149" max="6149" width="11.42578125" style="1288" customWidth="1"/>
    <col min="6150" max="6150" width="9.140625" style="1288" customWidth="1"/>
    <col min="6151" max="6151" width="9.85546875" style="1288" customWidth="1"/>
    <col min="6152" max="6152" width="10.28515625" style="1288" bestFit="1" customWidth="1"/>
    <col min="6153" max="6153" width="8.7109375" style="1288" bestFit="1" customWidth="1"/>
    <col min="6154" max="6154" width="10.140625" style="1288" bestFit="1" customWidth="1"/>
    <col min="6155" max="6400" width="9.140625" style="1288"/>
    <col min="6401" max="6401" width="26.28515625" style="1288" customWidth="1"/>
    <col min="6402" max="6402" width="10.85546875" style="1288" customWidth="1"/>
    <col min="6403" max="6403" width="10" style="1288" customWidth="1"/>
    <col min="6404" max="6404" width="10.5703125" style="1288" customWidth="1"/>
    <col min="6405" max="6405" width="11.42578125" style="1288" customWidth="1"/>
    <col min="6406" max="6406" width="9.140625" style="1288" customWidth="1"/>
    <col min="6407" max="6407" width="9.85546875" style="1288" customWidth="1"/>
    <col min="6408" max="6408" width="10.28515625" style="1288" bestFit="1" customWidth="1"/>
    <col min="6409" max="6409" width="8.7109375" style="1288" bestFit="1" customWidth="1"/>
    <col min="6410" max="6410" width="10.140625" style="1288" bestFit="1" customWidth="1"/>
    <col min="6411" max="6656" width="9.140625" style="1288"/>
    <col min="6657" max="6657" width="26.28515625" style="1288" customWidth="1"/>
    <col min="6658" max="6658" width="10.85546875" style="1288" customWidth="1"/>
    <col min="6659" max="6659" width="10" style="1288" customWidth="1"/>
    <col min="6660" max="6660" width="10.5703125" style="1288" customWidth="1"/>
    <col min="6661" max="6661" width="11.42578125" style="1288" customWidth="1"/>
    <col min="6662" max="6662" width="9.140625" style="1288" customWidth="1"/>
    <col min="6663" max="6663" width="9.85546875" style="1288" customWidth="1"/>
    <col min="6664" max="6664" width="10.28515625" style="1288" bestFit="1" customWidth="1"/>
    <col min="6665" max="6665" width="8.7109375" style="1288" bestFit="1" customWidth="1"/>
    <col min="6666" max="6666" width="10.140625" style="1288" bestFit="1" customWidth="1"/>
    <col min="6667" max="6912" width="9.140625" style="1288"/>
    <col min="6913" max="6913" width="26.28515625" style="1288" customWidth="1"/>
    <col min="6914" max="6914" width="10.85546875" style="1288" customWidth="1"/>
    <col min="6915" max="6915" width="10" style="1288" customWidth="1"/>
    <col min="6916" max="6916" width="10.5703125" style="1288" customWidth="1"/>
    <col min="6917" max="6917" width="11.42578125" style="1288" customWidth="1"/>
    <col min="6918" max="6918" width="9.140625" style="1288" customWidth="1"/>
    <col min="6919" max="6919" width="9.85546875" style="1288" customWidth="1"/>
    <col min="6920" max="6920" width="10.28515625" style="1288" bestFit="1" customWidth="1"/>
    <col min="6921" max="6921" width="8.7109375" style="1288" bestFit="1" customWidth="1"/>
    <col min="6922" max="6922" width="10.140625" style="1288" bestFit="1" customWidth="1"/>
    <col min="6923" max="7168" width="9.140625" style="1288"/>
    <col min="7169" max="7169" width="26.28515625" style="1288" customWidth="1"/>
    <col min="7170" max="7170" width="10.85546875" style="1288" customWidth="1"/>
    <col min="7171" max="7171" width="10" style="1288" customWidth="1"/>
    <col min="7172" max="7172" width="10.5703125" style="1288" customWidth="1"/>
    <col min="7173" max="7173" width="11.42578125" style="1288" customWidth="1"/>
    <col min="7174" max="7174" width="9.140625" style="1288" customWidth="1"/>
    <col min="7175" max="7175" width="9.85546875" style="1288" customWidth="1"/>
    <col min="7176" max="7176" width="10.28515625" style="1288" bestFit="1" customWidth="1"/>
    <col min="7177" max="7177" width="8.7109375" style="1288" bestFit="1" customWidth="1"/>
    <col min="7178" max="7178" width="10.140625" style="1288" bestFit="1" customWidth="1"/>
    <col min="7179" max="7424" width="9.140625" style="1288"/>
    <col min="7425" max="7425" width="26.28515625" style="1288" customWidth="1"/>
    <col min="7426" max="7426" width="10.85546875" style="1288" customWidth="1"/>
    <col min="7427" max="7427" width="10" style="1288" customWidth="1"/>
    <col min="7428" max="7428" width="10.5703125" style="1288" customWidth="1"/>
    <col min="7429" max="7429" width="11.42578125" style="1288" customWidth="1"/>
    <col min="7430" max="7430" width="9.140625" style="1288" customWidth="1"/>
    <col min="7431" max="7431" width="9.85546875" style="1288" customWidth="1"/>
    <col min="7432" max="7432" width="10.28515625" style="1288" bestFit="1" customWidth="1"/>
    <col min="7433" max="7433" width="8.7109375" style="1288" bestFit="1" customWidth="1"/>
    <col min="7434" max="7434" width="10.140625" style="1288" bestFit="1" customWidth="1"/>
    <col min="7435" max="7680" width="9.140625" style="1288"/>
    <col min="7681" max="7681" width="26.28515625" style="1288" customWidth="1"/>
    <col min="7682" max="7682" width="10.85546875" style="1288" customWidth="1"/>
    <col min="7683" max="7683" width="10" style="1288" customWidth="1"/>
    <col min="7684" max="7684" width="10.5703125" style="1288" customWidth="1"/>
    <col min="7685" max="7685" width="11.42578125" style="1288" customWidth="1"/>
    <col min="7686" max="7686" width="9.140625" style="1288" customWidth="1"/>
    <col min="7687" max="7687" width="9.85546875" style="1288" customWidth="1"/>
    <col min="7688" max="7688" width="10.28515625" style="1288" bestFit="1" customWidth="1"/>
    <col min="7689" max="7689" width="8.7109375" style="1288" bestFit="1" customWidth="1"/>
    <col min="7690" max="7690" width="10.140625" style="1288" bestFit="1" customWidth="1"/>
    <col min="7691" max="7936" width="9.140625" style="1288"/>
    <col min="7937" max="7937" width="26.28515625" style="1288" customWidth="1"/>
    <col min="7938" max="7938" width="10.85546875" style="1288" customWidth="1"/>
    <col min="7939" max="7939" width="10" style="1288" customWidth="1"/>
    <col min="7940" max="7940" width="10.5703125" style="1288" customWidth="1"/>
    <col min="7941" max="7941" width="11.42578125" style="1288" customWidth="1"/>
    <col min="7942" max="7942" width="9.140625" style="1288" customWidth="1"/>
    <col min="7943" max="7943" width="9.85546875" style="1288" customWidth="1"/>
    <col min="7944" max="7944" width="10.28515625" style="1288" bestFit="1" customWidth="1"/>
    <col min="7945" max="7945" width="8.7109375" style="1288" bestFit="1" customWidth="1"/>
    <col min="7946" max="7946" width="10.140625" style="1288" bestFit="1" customWidth="1"/>
    <col min="7947" max="8192" width="9.140625" style="1288"/>
    <col min="8193" max="8193" width="26.28515625" style="1288" customWidth="1"/>
    <col min="8194" max="8194" width="10.85546875" style="1288" customWidth="1"/>
    <col min="8195" max="8195" width="10" style="1288" customWidth="1"/>
    <col min="8196" max="8196" width="10.5703125" style="1288" customWidth="1"/>
    <col min="8197" max="8197" width="11.42578125" style="1288" customWidth="1"/>
    <col min="8198" max="8198" width="9.140625" style="1288" customWidth="1"/>
    <col min="8199" max="8199" width="9.85546875" style="1288" customWidth="1"/>
    <col min="8200" max="8200" width="10.28515625" style="1288" bestFit="1" customWidth="1"/>
    <col min="8201" max="8201" width="8.7109375" style="1288" bestFit="1" customWidth="1"/>
    <col min="8202" max="8202" width="10.140625" style="1288" bestFit="1" customWidth="1"/>
    <col min="8203" max="8448" width="9.140625" style="1288"/>
    <col min="8449" max="8449" width="26.28515625" style="1288" customWidth="1"/>
    <col min="8450" max="8450" width="10.85546875" style="1288" customWidth="1"/>
    <col min="8451" max="8451" width="10" style="1288" customWidth="1"/>
    <col min="8452" max="8452" width="10.5703125" style="1288" customWidth="1"/>
    <col min="8453" max="8453" width="11.42578125" style="1288" customWidth="1"/>
    <col min="8454" max="8454" width="9.140625" style="1288" customWidth="1"/>
    <col min="8455" max="8455" width="9.85546875" style="1288" customWidth="1"/>
    <col min="8456" max="8456" width="10.28515625" style="1288" bestFit="1" customWidth="1"/>
    <col min="8457" max="8457" width="8.7109375" style="1288" bestFit="1" customWidth="1"/>
    <col min="8458" max="8458" width="10.140625" style="1288" bestFit="1" customWidth="1"/>
    <col min="8459" max="8704" width="9.140625" style="1288"/>
    <col min="8705" max="8705" width="26.28515625" style="1288" customWidth="1"/>
    <col min="8706" max="8706" width="10.85546875" style="1288" customWidth="1"/>
    <col min="8707" max="8707" width="10" style="1288" customWidth="1"/>
    <col min="8708" max="8708" width="10.5703125" style="1288" customWidth="1"/>
    <col min="8709" max="8709" width="11.42578125" style="1288" customWidth="1"/>
    <col min="8710" max="8710" width="9.140625" style="1288" customWidth="1"/>
    <col min="8711" max="8711" width="9.85546875" style="1288" customWidth="1"/>
    <col min="8712" max="8712" width="10.28515625" style="1288" bestFit="1" customWidth="1"/>
    <col min="8713" max="8713" width="8.7109375" style="1288" bestFit="1" customWidth="1"/>
    <col min="8714" max="8714" width="10.140625" style="1288" bestFit="1" customWidth="1"/>
    <col min="8715" max="8960" width="9.140625" style="1288"/>
    <col min="8961" max="8961" width="26.28515625" style="1288" customWidth="1"/>
    <col min="8962" max="8962" width="10.85546875" style="1288" customWidth="1"/>
    <col min="8963" max="8963" width="10" style="1288" customWidth="1"/>
    <col min="8964" max="8964" width="10.5703125" style="1288" customWidth="1"/>
    <col min="8965" max="8965" width="11.42578125" style="1288" customWidth="1"/>
    <col min="8966" max="8966" width="9.140625" style="1288" customWidth="1"/>
    <col min="8967" max="8967" width="9.85546875" style="1288" customWidth="1"/>
    <col min="8968" max="8968" width="10.28515625" style="1288" bestFit="1" customWidth="1"/>
    <col min="8969" max="8969" width="8.7109375" style="1288" bestFit="1" customWidth="1"/>
    <col min="8970" max="8970" width="10.140625" style="1288" bestFit="1" customWidth="1"/>
    <col min="8971" max="9216" width="9.140625" style="1288"/>
    <col min="9217" max="9217" width="26.28515625" style="1288" customWidth="1"/>
    <col min="9218" max="9218" width="10.85546875" style="1288" customWidth="1"/>
    <col min="9219" max="9219" width="10" style="1288" customWidth="1"/>
    <col min="9220" max="9220" width="10.5703125" style="1288" customWidth="1"/>
    <col min="9221" max="9221" width="11.42578125" style="1288" customWidth="1"/>
    <col min="9222" max="9222" width="9.140625" style="1288" customWidth="1"/>
    <col min="9223" max="9223" width="9.85546875" style="1288" customWidth="1"/>
    <col min="9224" max="9224" width="10.28515625" style="1288" bestFit="1" customWidth="1"/>
    <col min="9225" max="9225" width="8.7109375" style="1288" bestFit="1" customWidth="1"/>
    <col min="9226" max="9226" width="10.140625" style="1288" bestFit="1" customWidth="1"/>
    <col min="9227" max="9472" width="9.140625" style="1288"/>
    <col min="9473" max="9473" width="26.28515625" style="1288" customWidth="1"/>
    <col min="9474" max="9474" width="10.85546875" style="1288" customWidth="1"/>
    <col min="9475" max="9475" width="10" style="1288" customWidth="1"/>
    <col min="9476" max="9476" width="10.5703125" style="1288" customWidth="1"/>
    <col min="9477" max="9477" width="11.42578125" style="1288" customWidth="1"/>
    <col min="9478" max="9478" width="9.140625" style="1288" customWidth="1"/>
    <col min="9479" max="9479" width="9.85546875" style="1288" customWidth="1"/>
    <col min="9480" max="9480" width="10.28515625" style="1288" bestFit="1" customWidth="1"/>
    <col min="9481" max="9481" width="8.7109375" style="1288" bestFit="1" customWidth="1"/>
    <col min="9482" max="9482" width="10.140625" style="1288" bestFit="1" customWidth="1"/>
    <col min="9483" max="9728" width="9.140625" style="1288"/>
    <col min="9729" max="9729" width="26.28515625" style="1288" customWidth="1"/>
    <col min="9730" max="9730" width="10.85546875" style="1288" customWidth="1"/>
    <col min="9731" max="9731" width="10" style="1288" customWidth="1"/>
    <col min="9732" max="9732" width="10.5703125" style="1288" customWidth="1"/>
    <col min="9733" max="9733" width="11.42578125" style="1288" customWidth="1"/>
    <col min="9734" max="9734" width="9.140625" style="1288" customWidth="1"/>
    <col min="9735" max="9735" width="9.85546875" style="1288" customWidth="1"/>
    <col min="9736" max="9736" width="10.28515625" style="1288" bestFit="1" customWidth="1"/>
    <col min="9737" max="9737" width="8.7109375" style="1288" bestFit="1" customWidth="1"/>
    <col min="9738" max="9738" width="10.140625" style="1288" bestFit="1" customWidth="1"/>
    <col min="9739" max="9984" width="9.140625" style="1288"/>
    <col min="9985" max="9985" width="26.28515625" style="1288" customWidth="1"/>
    <col min="9986" max="9986" width="10.85546875" style="1288" customWidth="1"/>
    <col min="9987" max="9987" width="10" style="1288" customWidth="1"/>
    <col min="9988" max="9988" width="10.5703125" style="1288" customWidth="1"/>
    <col min="9989" max="9989" width="11.42578125" style="1288" customWidth="1"/>
    <col min="9990" max="9990" width="9.140625" style="1288" customWidth="1"/>
    <col min="9991" max="9991" width="9.85546875" style="1288" customWidth="1"/>
    <col min="9992" max="9992" width="10.28515625" style="1288" bestFit="1" customWidth="1"/>
    <col min="9993" max="9993" width="8.7109375" style="1288" bestFit="1" customWidth="1"/>
    <col min="9994" max="9994" width="10.140625" style="1288" bestFit="1" customWidth="1"/>
    <col min="9995" max="10240" width="9.140625" style="1288"/>
    <col min="10241" max="10241" width="26.28515625" style="1288" customWidth="1"/>
    <col min="10242" max="10242" width="10.85546875" style="1288" customWidth="1"/>
    <col min="10243" max="10243" width="10" style="1288" customWidth="1"/>
    <col min="10244" max="10244" width="10.5703125" style="1288" customWidth="1"/>
    <col min="10245" max="10245" width="11.42578125" style="1288" customWidth="1"/>
    <col min="10246" max="10246" width="9.140625" style="1288" customWidth="1"/>
    <col min="10247" max="10247" width="9.85546875" style="1288" customWidth="1"/>
    <col min="10248" max="10248" width="10.28515625" style="1288" bestFit="1" customWidth="1"/>
    <col min="10249" max="10249" width="8.7109375" style="1288" bestFit="1" customWidth="1"/>
    <col min="10250" max="10250" width="10.140625" style="1288" bestFit="1" customWidth="1"/>
    <col min="10251" max="10496" width="9.140625" style="1288"/>
    <col min="10497" max="10497" width="26.28515625" style="1288" customWidth="1"/>
    <col min="10498" max="10498" width="10.85546875" style="1288" customWidth="1"/>
    <col min="10499" max="10499" width="10" style="1288" customWidth="1"/>
    <col min="10500" max="10500" width="10.5703125" style="1288" customWidth="1"/>
    <col min="10501" max="10501" width="11.42578125" style="1288" customWidth="1"/>
    <col min="10502" max="10502" width="9.140625" style="1288" customWidth="1"/>
    <col min="10503" max="10503" width="9.85546875" style="1288" customWidth="1"/>
    <col min="10504" max="10504" width="10.28515625" style="1288" bestFit="1" customWidth="1"/>
    <col min="10505" max="10505" width="8.7109375" style="1288" bestFit="1" customWidth="1"/>
    <col min="10506" max="10506" width="10.140625" style="1288" bestFit="1" customWidth="1"/>
    <col min="10507" max="10752" width="9.140625" style="1288"/>
    <col min="10753" max="10753" width="26.28515625" style="1288" customWidth="1"/>
    <col min="10754" max="10754" width="10.85546875" style="1288" customWidth="1"/>
    <col min="10755" max="10755" width="10" style="1288" customWidth="1"/>
    <col min="10756" max="10756" width="10.5703125" style="1288" customWidth="1"/>
    <col min="10757" max="10757" width="11.42578125" style="1288" customWidth="1"/>
    <col min="10758" max="10758" width="9.140625" style="1288" customWidth="1"/>
    <col min="10759" max="10759" width="9.85546875" style="1288" customWidth="1"/>
    <col min="10760" max="10760" width="10.28515625" style="1288" bestFit="1" customWidth="1"/>
    <col min="10761" max="10761" width="8.7109375" style="1288" bestFit="1" customWidth="1"/>
    <col min="10762" max="10762" width="10.140625" style="1288" bestFit="1" customWidth="1"/>
    <col min="10763" max="11008" width="9.140625" style="1288"/>
    <col min="11009" max="11009" width="26.28515625" style="1288" customWidth="1"/>
    <col min="11010" max="11010" width="10.85546875" style="1288" customWidth="1"/>
    <col min="11011" max="11011" width="10" style="1288" customWidth="1"/>
    <col min="11012" max="11012" width="10.5703125" style="1288" customWidth="1"/>
    <col min="11013" max="11013" width="11.42578125" style="1288" customWidth="1"/>
    <col min="11014" max="11014" width="9.140625" style="1288" customWidth="1"/>
    <col min="11015" max="11015" width="9.85546875" style="1288" customWidth="1"/>
    <col min="11016" max="11016" width="10.28515625" style="1288" bestFit="1" customWidth="1"/>
    <col min="11017" max="11017" width="8.7109375" style="1288" bestFit="1" customWidth="1"/>
    <col min="11018" max="11018" width="10.140625" style="1288" bestFit="1" customWidth="1"/>
    <col min="11019" max="11264" width="9.140625" style="1288"/>
    <col min="11265" max="11265" width="26.28515625" style="1288" customWidth="1"/>
    <col min="11266" max="11266" width="10.85546875" style="1288" customWidth="1"/>
    <col min="11267" max="11267" width="10" style="1288" customWidth="1"/>
    <col min="11268" max="11268" width="10.5703125" style="1288" customWidth="1"/>
    <col min="11269" max="11269" width="11.42578125" style="1288" customWidth="1"/>
    <col min="11270" max="11270" width="9.140625" style="1288" customWidth="1"/>
    <col min="11271" max="11271" width="9.85546875" style="1288" customWidth="1"/>
    <col min="11272" max="11272" width="10.28515625" style="1288" bestFit="1" customWidth="1"/>
    <col min="11273" max="11273" width="8.7109375" style="1288" bestFit="1" customWidth="1"/>
    <col min="11274" max="11274" width="10.140625" style="1288" bestFit="1" customWidth="1"/>
    <col min="11275" max="11520" width="9.140625" style="1288"/>
    <col min="11521" max="11521" width="26.28515625" style="1288" customWidth="1"/>
    <col min="11522" max="11522" width="10.85546875" style="1288" customWidth="1"/>
    <col min="11523" max="11523" width="10" style="1288" customWidth="1"/>
    <col min="11524" max="11524" width="10.5703125" style="1288" customWidth="1"/>
    <col min="11525" max="11525" width="11.42578125" style="1288" customWidth="1"/>
    <col min="11526" max="11526" width="9.140625" style="1288" customWidth="1"/>
    <col min="11527" max="11527" width="9.85546875" style="1288" customWidth="1"/>
    <col min="11528" max="11528" width="10.28515625" style="1288" bestFit="1" customWidth="1"/>
    <col min="11529" max="11529" width="8.7109375" style="1288" bestFit="1" customWidth="1"/>
    <col min="11530" max="11530" width="10.140625" style="1288" bestFit="1" customWidth="1"/>
    <col min="11531" max="11776" width="9.140625" style="1288"/>
    <col min="11777" max="11777" width="26.28515625" style="1288" customWidth="1"/>
    <col min="11778" max="11778" width="10.85546875" style="1288" customWidth="1"/>
    <col min="11779" max="11779" width="10" style="1288" customWidth="1"/>
    <col min="11780" max="11780" width="10.5703125" style="1288" customWidth="1"/>
    <col min="11781" max="11781" width="11.42578125" style="1288" customWidth="1"/>
    <col min="11782" max="11782" width="9.140625" style="1288" customWidth="1"/>
    <col min="11783" max="11783" width="9.85546875" style="1288" customWidth="1"/>
    <col min="11784" max="11784" width="10.28515625" style="1288" bestFit="1" customWidth="1"/>
    <col min="11785" max="11785" width="8.7109375" style="1288" bestFit="1" customWidth="1"/>
    <col min="11786" max="11786" width="10.140625" style="1288" bestFit="1" customWidth="1"/>
    <col min="11787" max="12032" width="9.140625" style="1288"/>
    <col min="12033" max="12033" width="26.28515625" style="1288" customWidth="1"/>
    <col min="12034" max="12034" width="10.85546875" style="1288" customWidth="1"/>
    <col min="12035" max="12035" width="10" style="1288" customWidth="1"/>
    <col min="12036" max="12036" width="10.5703125" style="1288" customWidth="1"/>
    <col min="12037" max="12037" width="11.42578125" style="1288" customWidth="1"/>
    <col min="12038" max="12038" width="9.140625" style="1288" customWidth="1"/>
    <col min="12039" max="12039" width="9.85546875" style="1288" customWidth="1"/>
    <col min="12040" max="12040" width="10.28515625" style="1288" bestFit="1" customWidth="1"/>
    <col min="12041" max="12041" width="8.7109375" style="1288" bestFit="1" customWidth="1"/>
    <col min="12042" max="12042" width="10.140625" style="1288" bestFit="1" customWidth="1"/>
    <col min="12043" max="12288" width="9.140625" style="1288"/>
    <col min="12289" max="12289" width="26.28515625" style="1288" customWidth="1"/>
    <col min="12290" max="12290" width="10.85546875" style="1288" customWidth="1"/>
    <col min="12291" max="12291" width="10" style="1288" customWidth="1"/>
    <col min="12292" max="12292" width="10.5703125" style="1288" customWidth="1"/>
    <col min="12293" max="12293" width="11.42578125" style="1288" customWidth="1"/>
    <col min="12294" max="12294" width="9.140625" style="1288" customWidth="1"/>
    <col min="12295" max="12295" width="9.85546875" style="1288" customWidth="1"/>
    <col min="12296" max="12296" width="10.28515625" style="1288" bestFit="1" customWidth="1"/>
    <col min="12297" max="12297" width="8.7109375" style="1288" bestFit="1" customWidth="1"/>
    <col min="12298" max="12298" width="10.140625" style="1288" bestFit="1" customWidth="1"/>
    <col min="12299" max="12544" width="9.140625" style="1288"/>
    <col min="12545" max="12545" width="26.28515625" style="1288" customWidth="1"/>
    <col min="12546" max="12546" width="10.85546875" style="1288" customWidth="1"/>
    <col min="12547" max="12547" width="10" style="1288" customWidth="1"/>
    <col min="12548" max="12548" width="10.5703125" style="1288" customWidth="1"/>
    <col min="12549" max="12549" width="11.42578125" style="1288" customWidth="1"/>
    <col min="12550" max="12550" width="9.140625" style="1288" customWidth="1"/>
    <col min="12551" max="12551" width="9.85546875" style="1288" customWidth="1"/>
    <col min="12552" max="12552" width="10.28515625" style="1288" bestFit="1" customWidth="1"/>
    <col min="12553" max="12553" width="8.7109375" style="1288" bestFit="1" customWidth="1"/>
    <col min="12554" max="12554" width="10.140625" style="1288" bestFit="1" customWidth="1"/>
    <col min="12555" max="12800" width="9.140625" style="1288"/>
    <col min="12801" max="12801" width="26.28515625" style="1288" customWidth="1"/>
    <col min="12802" max="12802" width="10.85546875" style="1288" customWidth="1"/>
    <col min="12803" max="12803" width="10" style="1288" customWidth="1"/>
    <col min="12804" max="12804" width="10.5703125" style="1288" customWidth="1"/>
    <col min="12805" max="12805" width="11.42578125" style="1288" customWidth="1"/>
    <col min="12806" max="12806" width="9.140625" style="1288" customWidth="1"/>
    <col min="12807" max="12807" width="9.85546875" style="1288" customWidth="1"/>
    <col min="12808" max="12808" width="10.28515625" style="1288" bestFit="1" customWidth="1"/>
    <col min="12809" max="12809" width="8.7109375" style="1288" bestFit="1" customWidth="1"/>
    <col min="12810" max="12810" width="10.140625" style="1288" bestFit="1" customWidth="1"/>
    <col min="12811" max="13056" width="9.140625" style="1288"/>
    <col min="13057" max="13057" width="26.28515625" style="1288" customWidth="1"/>
    <col min="13058" max="13058" width="10.85546875" style="1288" customWidth="1"/>
    <col min="13059" max="13059" width="10" style="1288" customWidth="1"/>
    <col min="13060" max="13060" width="10.5703125" style="1288" customWidth="1"/>
    <col min="13061" max="13061" width="11.42578125" style="1288" customWidth="1"/>
    <col min="13062" max="13062" width="9.140625" style="1288" customWidth="1"/>
    <col min="13063" max="13063" width="9.85546875" style="1288" customWidth="1"/>
    <col min="13064" max="13064" width="10.28515625" style="1288" bestFit="1" customWidth="1"/>
    <col min="13065" max="13065" width="8.7109375" style="1288" bestFit="1" customWidth="1"/>
    <col min="13066" max="13066" width="10.140625" style="1288" bestFit="1" customWidth="1"/>
    <col min="13067" max="13312" width="9.140625" style="1288"/>
    <col min="13313" max="13313" width="26.28515625" style="1288" customWidth="1"/>
    <col min="13314" max="13314" width="10.85546875" style="1288" customWidth="1"/>
    <col min="13315" max="13315" width="10" style="1288" customWidth="1"/>
    <col min="13316" max="13316" width="10.5703125" style="1288" customWidth="1"/>
    <col min="13317" max="13317" width="11.42578125" style="1288" customWidth="1"/>
    <col min="13318" max="13318" width="9.140625" style="1288" customWidth="1"/>
    <col min="13319" max="13319" width="9.85546875" style="1288" customWidth="1"/>
    <col min="13320" max="13320" width="10.28515625" style="1288" bestFit="1" customWidth="1"/>
    <col min="13321" max="13321" width="8.7109375" style="1288" bestFit="1" customWidth="1"/>
    <col min="13322" max="13322" width="10.140625" style="1288" bestFit="1" customWidth="1"/>
    <col min="13323" max="13568" width="9.140625" style="1288"/>
    <col min="13569" max="13569" width="26.28515625" style="1288" customWidth="1"/>
    <col min="13570" max="13570" width="10.85546875" style="1288" customWidth="1"/>
    <col min="13571" max="13571" width="10" style="1288" customWidth="1"/>
    <col min="13572" max="13572" width="10.5703125" style="1288" customWidth="1"/>
    <col min="13573" max="13573" width="11.42578125" style="1288" customWidth="1"/>
    <col min="13574" max="13574" width="9.140625" style="1288" customWidth="1"/>
    <col min="13575" max="13575" width="9.85546875" style="1288" customWidth="1"/>
    <col min="13576" max="13576" width="10.28515625" style="1288" bestFit="1" customWidth="1"/>
    <col min="13577" max="13577" width="8.7109375" style="1288" bestFit="1" customWidth="1"/>
    <col min="13578" max="13578" width="10.140625" style="1288" bestFit="1" customWidth="1"/>
    <col min="13579" max="13824" width="9.140625" style="1288"/>
    <col min="13825" max="13825" width="26.28515625" style="1288" customWidth="1"/>
    <col min="13826" max="13826" width="10.85546875" style="1288" customWidth="1"/>
    <col min="13827" max="13827" width="10" style="1288" customWidth="1"/>
    <col min="13828" max="13828" width="10.5703125" style="1288" customWidth="1"/>
    <col min="13829" max="13829" width="11.42578125" style="1288" customWidth="1"/>
    <col min="13830" max="13830" width="9.140625" style="1288" customWidth="1"/>
    <col min="13831" max="13831" width="9.85546875" style="1288" customWidth="1"/>
    <col min="13832" max="13832" width="10.28515625" style="1288" bestFit="1" customWidth="1"/>
    <col min="13833" max="13833" width="8.7109375" style="1288" bestFit="1" customWidth="1"/>
    <col min="13834" max="13834" width="10.140625" style="1288" bestFit="1" customWidth="1"/>
    <col min="13835" max="14080" width="9.140625" style="1288"/>
    <col min="14081" max="14081" width="26.28515625" style="1288" customWidth="1"/>
    <col min="14082" max="14082" width="10.85546875" style="1288" customWidth="1"/>
    <col min="14083" max="14083" width="10" style="1288" customWidth="1"/>
    <col min="14084" max="14084" width="10.5703125" style="1288" customWidth="1"/>
    <col min="14085" max="14085" width="11.42578125" style="1288" customWidth="1"/>
    <col min="14086" max="14086" width="9.140625" style="1288" customWidth="1"/>
    <col min="14087" max="14087" width="9.85546875" style="1288" customWidth="1"/>
    <col min="14088" max="14088" width="10.28515625" style="1288" bestFit="1" customWidth="1"/>
    <col min="14089" max="14089" width="8.7109375" style="1288" bestFit="1" customWidth="1"/>
    <col min="14090" max="14090" width="10.140625" style="1288" bestFit="1" customWidth="1"/>
    <col min="14091" max="14336" width="9.140625" style="1288"/>
    <col min="14337" max="14337" width="26.28515625" style="1288" customWidth="1"/>
    <col min="14338" max="14338" width="10.85546875" style="1288" customWidth="1"/>
    <col min="14339" max="14339" width="10" style="1288" customWidth="1"/>
    <col min="14340" max="14340" width="10.5703125" style="1288" customWidth="1"/>
    <col min="14341" max="14341" width="11.42578125" style="1288" customWidth="1"/>
    <col min="14342" max="14342" width="9.140625" style="1288" customWidth="1"/>
    <col min="14343" max="14343" width="9.85546875" style="1288" customWidth="1"/>
    <col min="14344" max="14344" width="10.28515625" style="1288" bestFit="1" customWidth="1"/>
    <col min="14345" max="14345" width="8.7109375" style="1288" bestFit="1" customWidth="1"/>
    <col min="14346" max="14346" width="10.140625" style="1288" bestFit="1" customWidth="1"/>
    <col min="14347" max="14592" width="9.140625" style="1288"/>
    <col min="14593" max="14593" width="26.28515625" style="1288" customWidth="1"/>
    <col min="14594" max="14594" width="10.85546875" style="1288" customWidth="1"/>
    <col min="14595" max="14595" width="10" style="1288" customWidth="1"/>
    <col min="14596" max="14596" width="10.5703125" style="1288" customWidth="1"/>
    <col min="14597" max="14597" width="11.42578125" style="1288" customWidth="1"/>
    <col min="14598" max="14598" width="9.140625" style="1288" customWidth="1"/>
    <col min="14599" max="14599" width="9.85546875" style="1288" customWidth="1"/>
    <col min="14600" max="14600" width="10.28515625" style="1288" bestFit="1" customWidth="1"/>
    <col min="14601" max="14601" width="8.7109375" style="1288" bestFit="1" customWidth="1"/>
    <col min="14602" max="14602" width="10.140625" style="1288" bestFit="1" customWidth="1"/>
    <col min="14603" max="14848" width="9.140625" style="1288"/>
    <col min="14849" max="14849" width="26.28515625" style="1288" customWidth="1"/>
    <col min="14850" max="14850" width="10.85546875" style="1288" customWidth="1"/>
    <col min="14851" max="14851" width="10" style="1288" customWidth="1"/>
    <col min="14852" max="14852" width="10.5703125" style="1288" customWidth="1"/>
    <col min="14853" max="14853" width="11.42578125" style="1288" customWidth="1"/>
    <col min="14854" max="14854" width="9.140625" style="1288" customWidth="1"/>
    <col min="14855" max="14855" width="9.85546875" style="1288" customWidth="1"/>
    <col min="14856" max="14856" width="10.28515625" style="1288" bestFit="1" customWidth="1"/>
    <col min="14857" max="14857" width="8.7109375" style="1288" bestFit="1" customWidth="1"/>
    <col min="14858" max="14858" width="10.140625" style="1288" bestFit="1" customWidth="1"/>
    <col min="14859" max="15104" width="9.140625" style="1288"/>
    <col min="15105" max="15105" width="26.28515625" style="1288" customWidth="1"/>
    <col min="15106" max="15106" width="10.85546875" style="1288" customWidth="1"/>
    <col min="15107" max="15107" width="10" style="1288" customWidth="1"/>
    <col min="15108" max="15108" width="10.5703125" style="1288" customWidth="1"/>
    <col min="15109" max="15109" width="11.42578125" style="1288" customWidth="1"/>
    <col min="15110" max="15110" width="9.140625" style="1288" customWidth="1"/>
    <col min="15111" max="15111" width="9.85546875" style="1288" customWidth="1"/>
    <col min="15112" max="15112" width="10.28515625" style="1288" bestFit="1" customWidth="1"/>
    <col min="15113" max="15113" width="8.7109375" style="1288" bestFit="1" customWidth="1"/>
    <col min="15114" max="15114" width="10.140625" style="1288" bestFit="1" customWidth="1"/>
    <col min="15115" max="15360" width="9.140625" style="1288"/>
    <col min="15361" max="15361" width="26.28515625" style="1288" customWidth="1"/>
    <col min="15362" max="15362" width="10.85546875" style="1288" customWidth="1"/>
    <col min="15363" max="15363" width="10" style="1288" customWidth="1"/>
    <col min="15364" max="15364" width="10.5703125" style="1288" customWidth="1"/>
    <col min="15365" max="15365" width="11.42578125" style="1288" customWidth="1"/>
    <col min="15366" max="15366" width="9.140625" style="1288" customWidth="1"/>
    <col min="15367" max="15367" width="9.85546875" style="1288" customWidth="1"/>
    <col min="15368" max="15368" width="10.28515625" style="1288" bestFit="1" customWidth="1"/>
    <col min="15369" max="15369" width="8.7109375" style="1288" bestFit="1" customWidth="1"/>
    <col min="15370" max="15370" width="10.140625" style="1288" bestFit="1" customWidth="1"/>
    <col min="15371" max="15616" width="9.140625" style="1288"/>
    <col min="15617" max="15617" width="26.28515625" style="1288" customWidth="1"/>
    <col min="15618" max="15618" width="10.85546875" style="1288" customWidth="1"/>
    <col min="15619" max="15619" width="10" style="1288" customWidth="1"/>
    <col min="15620" max="15620" width="10.5703125" style="1288" customWidth="1"/>
    <col min="15621" max="15621" width="11.42578125" style="1288" customWidth="1"/>
    <col min="15622" max="15622" width="9.140625" style="1288" customWidth="1"/>
    <col min="15623" max="15623" width="9.85546875" style="1288" customWidth="1"/>
    <col min="15624" max="15624" width="10.28515625" style="1288" bestFit="1" customWidth="1"/>
    <col min="15625" max="15625" width="8.7109375" style="1288" bestFit="1" customWidth="1"/>
    <col min="15626" max="15626" width="10.140625" style="1288" bestFit="1" customWidth="1"/>
    <col min="15627" max="15872" width="9.140625" style="1288"/>
    <col min="15873" max="15873" width="26.28515625" style="1288" customWidth="1"/>
    <col min="15874" max="15874" width="10.85546875" style="1288" customWidth="1"/>
    <col min="15875" max="15875" width="10" style="1288" customWidth="1"/>
    <col min="15876" max="15876" width="10.5703125" style="1288" customWidth="1"/>
    <col min="15877" max="15877" width="11.42578125" style="1288" customWidth="1"/>
    <col min="15878" max="15878" width="9.140625" style="1288" customWidth="1"/>
    <col min="15879" max="15879" width="9.85546875" style="1288" customWidth="1"/>
    <col min="15880" max="15880" width="10.28515625" style="1288" bestFit="1" customWidth="1"/>
    <col min="15881" max="15881" width="8.7109375" style="1288" bestFit="1" customWidth="1"/>
    <col min="15882" max="15882" width="10.140625" style="1288" bestFit="1" customWidth="1"/>
    <col min="15883" max="16128" width="9.140625" style="1288"/>
    <col min="16129" max="16129" width="26.28515625" style="1288" customWidth="1"/>
    <col min="16130" max="16130" width="10.85546875" style="1288" customWidth="1"/>
    <col min="16131" max="16131" width="10" style="1288" customWidth="1"/>
    <col min="16132" max="16132" width="10.5703125" style="1288" customWidth="1"/>
    <col min="16133" max="16133" width="11.42578125" style="1288" customWidth="1"/>
    <col min="16134" max="16134" width="9.140625" style="1288" customWidth="1"/>
    <col min="16135" max="16135" width="9.85546875" style="1288" customWidth="1"/>
    <col min="16136" max="16136" width="10.28515625" style="1288" bestFit="1" customWidth="1"/>
    <col min="16137" max="16137" width="8.7109375" style="1288" bestFit="1" customWidth="1"/>
    <col min="16138" max="16138" width="10.140625" style="1288" bestFit="1" customWidth="1"/>
    <col min="16139" max="16384" width="9.140625" style="1288"/>
  </cols>
  <sheetData>
    <row r="1" spans="1:13">
      <c r="A1" s="1866" t="s">
        <v>1269</v>
      </c>
      <c r="B1" s="1866"/>
      <c r="C1" s="1866"/>
      <c r="D1" s="1866"/>
      <c r="E1" s="1866"/>
      <c r="F1" s="1866"/>
      <c r="G1" s="1866"/>
      <c r="H1" s="1866"/>
      <c r="I1" s="1866"/>
      <c r="J1" s="1866"/>
    </row>
    <row r="2" spans="1:13" ht="15.75">
      <c r="A2" s="1865" t="s">
        <v>1225</v>
      </c>
      <c r="B2" s="1865"/>
      <c r="C2" s="1865"/>
      <c r="D2" s="1865"/>
      <c r="E2" s="1865"/>
      <c r="F2" s="1865"/>
      <c r="G2" s="1865"/>
      <c r="H2" s="1865"/>
      <c r="I2" s="1865"/>
      <c r="J2" s="1865"/>
      <c r="K2" s="1374"/>
      <c r="L2" s="1374"/>
      <c r="M2" s="1374"/>
    </row>
    <row r="3" spans="1:13">
      <c r="A3" s="1885" t="s">
        <v>1226</v>
      </c>
      <c r="B3" s="1885"/>
      <c r="C3" s="1885"/>
      <c r="D3" s="1885"/>
      <c r="E3" s="1885"/>
      <c r="F3" s="1885"/>
      <c r="G3" s="1885"/>
      <c r="H3" s="1885"/>
      <c r="I3" s="1885"/>
      <c r="J3" s="1885"/>
    </row>
    <row r="4" spans="1:13" ht="13.5" thickBot="1">
      <c r="A4" s="1885"/>
      <c r="B4" s="1885"/>
      <c r="C4" s="1885"/>
      <c r="D4" s="1885"/>
      <c r="E4" s="1885"/>
      <c r="F4" s="1885"/>
      <c r="G4" s="1885"/>
      <c r="H4" s="1885"/>
      <c r="I4" s="1885"/>
      <c r="J4" s="1885"/>
    </row>
    <row r="5" spans="1:13">
      <c r="A5" s="1886" t="s">
        <v>876</v>
      </c>
      <c r="B5" s="1859" t="s">
        <v>5</v>
      </c>
      <c r="C5" s="1859"/>
      <c r="D5" s="1859"/>
      <c r="E5" s="1859" t="s">
        <v>6</v>
      </c>
      <c r="F5" s="1859"/>
      <c r="G5" s="1859"/>
      <c r="H5" s="1859" t="s">
        <v>121</v>
      </c>
      <c r="I5" s="1859"/>
      <c r="J5" s="1860"/>
    </row>
    <row r="6" spans="1:13" ht="25.5">
      <c r="A6" s="1887"/>
      <c r="B6" s="1347" t="s">
        <v>1227</v>
      </c>
      <c r="C6" s="1347" t="s">
        <v>1228</v>
      </c>
      <c r="D6" s="1347" t="s">
        <v>1229</v>
      </c>
      <c r="E6" s="1347" t="s">
        <v>1227</v>
      </c>
      <c r="F6" s="1347" t="s">
        <v>1228</v>
      </c>
      <c r="G6" s="1347" t="s">
        <v>1229</v>
      </c>
      <c r="H6" s="1347" t="s">
        <v>1227</v>
      </c>
      <c r="I6" s="1347" t="s">
        <v>1228</v>
      </c>
      <c r="J6" s="1375" t="s">
        <v>1229</v>
      </c>
    </row>
    <row r="7" spans="1:13">
      <c r="A7" s="1887"/>
      <c r="B7" s="1347">
        <v>1</v>
      </c>
      <c r="C7" s="1347">
        <v>2</v>
      </c>
      <c r="D7" s="1347">
        <v>3</v>
      </c>
      <c r="E7" s="1347">
        <v>4</v>
      </c>
      <c r="F7" s="1347">
        <v>5</v>
      </c>
      <c r="G7" s="1347">
        <v>6</v>
      </c>
      <c r="H7" s="1347">
        <v>7</v>
      </c>
      <c r="I7" s="1347">
        <v>8</v>
      </c>
      <c r="J7" s="1375">
        <v>9</v>
      </c>
    </row>
    <row r="8" spans="1:13">
      <c r="A8" s="1376" t="s">
        <v>1035</v>
      </c>
      <c r="B8" s="1377">
        <v>974.49</v>
      </c>
      <c r="C8" s="1377">
        <v>517.30999999999995</v>
      </c>
      <c r="D8" s="1353">
        <v>42.330289342759883</v>
      </c>
      <c r="E8" s="1377">
        <v>10967.15</v>
      </c>
      <c r="F8" s="1377">
        <v>9351.08</v>
      </c>
      <c r="G8" s="1353">
        <v>51.992327152428345</v>
      </c>
      <c r="H8" s="1378">
        <v>11293.28</v>
      </c>
      <c r="I8" s="1378">
        <v>6064.92</v>
      </c>
      <c r="J8" s="1354">
        <v>35.507485650454193</v>
      </c>
    </row>
    <row r="9" spans="1:13" ht="15.75">
      <c r="A9" s="1376" t="s">
        <v>1218</v>
      </c>
      <c r="B9" s="1377">
        <v>563.36</v>
      </c>
      <c r="C9" s="1377">
        <v>151.35</v>
      </c>
      <c r="D9" s="1353">
        <v>12.38462293794187</v>
      </c>
      <c r="E9" s="1377">
        <v>3724.7</v>
      </c>
      <c r="F9" s="1377">
        <v>2591.86</v>
      </c>
      <c r="G9" s="1353">
        <v>14.410830947151872</v>
      </c>
      <c r="H9" s="1379">
        <v>3411.37</v>
      </c>
      <c r="I9" s="1378">
        <v>2957.82</v>
      </c>
      <c r="J9" s="1354">
        <v>17.316757880833787</v>
      </c>
    </row>
    <row r="10" spans="1:13">
      <c r="A10" s="1376" t="s">
        <v>1219</v>
      </c>
      <c r="B10" s="1377">
        <v>107.73</v>
      </c>
      <c r="C10" s="1377">
        <v>249.83</v>
      </c>
      <c r="D10" s="1353">
        <v>20.443015187221789</v>
      </c>
      <c r="E10" s="1377">
        <v>2068.6799999999998</v>
      </c>
      <c r="F10" s="1377">
        <v>3269.78</v>
      </c>
      <c r="G10" s="1353">
        <v>18.180089516555004</v>
      </c>
      <c r="H10" s="1378">
        <v>3006.87</v>
      </c>
      <c r="I10" s="1378">
        <v>5621.1</v>
      </c>
      <c r="J10" s="1354">
        <v>32.909111346855049</v>
      </c>
    </row>
    <row r="11" spans="1:13">
      <c r="A11" s="1376" t="s">
        <v>1037</v>
      </c>
      <c r="B11" s="1377">
        <v>91.17</v>
      </c>
      <c r="C11" s="1377">
        <v>17.88</v>
      </c>
      <c r="D11" s="1353">
        <v>1.4630793401413984</v>
      </c>
      <c r="E11" s="1377">
        <v>1822.06</v>
      </c>
      <c r="F11" s="1377">
        <v>626.5</v>
      </c>
      <c r="G11" s="1353">
        <v>3.4833615968419003</v>
      </c>
      <c r="H11" s="1378">
        <v>1343.45</v>
      </c>
      <c r="I11" s="1378">
        <v>460.26</v>
      </c>
      <c r="J11" s="1354">
        <v>2.694623399068421</v>
      </c>
    </row>
    <row r="12" spans="1:13">
      <c r="A12" s="1376" t="s">
        <v>1203</v>
      </c>
      <c r="B12" s="1380">
        <v>1.17</v>
      </c>
      <c r="C12" s="1377">
        <v>2.71</v>
      </c>
      <c r="D12" s="1353">
        <v>0.2217530767216549</v>
      </c>
      <c r="E12" s="1380">
        <v>0.48</v>
      </c>
      <c r="F12" s="1377">
        <v>16</v>
      </c>
      <c r="G12" s="1353">
        <v>8.8960551555419654E-2</v>
      </c>
      <c r="H12" s="1378">
        <v>7.68</v>
      </c>
      <c r="I12" s="1378">
        <v>41.84</v>
      </c>
      <c r="J12" s="1354">
        <v>0.24495511888285482</v>
      </c>
    </row>
    <row r="13" spans="1:13">
      <c r="A13" s="1376" t="s">
        <v>1204</v>
      </c>
      <c r="B13" s="1377">
        <v>45.96</v>
      </c>
      <c r="C13" s="1377">
        <v>21.37</v>
      </c>
      <c r="D13" s="1353">
        <v>1.7486580256611681</v>
      </c>
      <c r="E13" s="1377">
        <v>281.74</v>
      </c>
      <c r="F13" s="1377">
        <v>96.89</v>
      </c>
      <c r="G13" s="1353">
        <v>0.5387117400127881</v>
      </c>
      <c r="H13" s="1378">
        <v>227.27</v>
      </c>
      <c r="I13" s="1378">
        <v>96.18</v>
      </c>
      <c r="J13" s="1354">
        <v>0.56309233590231766</v>
      </c>
    </row>
    <row r="14" spans="1:13">
      <c r="A14" s="1376" t="s">
        <v>1205</v>
      </c>
      <c r="B14" s="1377">
        <v>21.28</v>
      </c>
      <c r="C14" s="1377">
        <v>4.47</v>
      </c>
      <c r="D14" s="1353">
        <v>0.3657698350353496</v>
      </c>
      <c r="E14" s="1377"/>
      <c r="F14" s="1377"/>
      <c r="G14" s="1353">
        <v>0</v>
      </c>
      <c r="H14" s="1378">
        <v>0.88</v>
      </c>
      <c r="I14" s="1378">
        <v>0.24</v>
      </c>
      <c r="J14" s="1354">
        <v>1.4050962842228763E-3</v>
      </c>
    </row>
    <row r="15" spans="1:13">
      <c r="A15" s="1376" t="s">
        <v>1206</v>
      </c>
      <c r="B15" s="1377">
        <v>168.52</v>
      </c>
      <c r="C15" s="1377">
        <v>88.31</v>
      </c>
      <c r="D15" s="1353">
        <v>7.2262045037968052</v>
      </c>
      <c r="E15" s="1377">
        <v>2746.17</v>
      </c>
      <c r="F15" s="1377">
        <v>892.07</v>
      </c>
      <c r="G15" s="1353">
        <v>4.9599399516277005</v>
      </c>
      <c r="H15" s="1378">
        <v>2052.38</v>
      </c>
      <c r="I15" s="1378">
        <v>928.46</v>
      </c>
      <c r="J15" s="1354">
        <v>5.4357320668732161</v>
      </c>
    </row>
    <row r="16" spans="1:13">
      <c r="A16" s="1376" t="s">
        <v>841</v>
      </c>
      <c r="B16" s="1377">
        <v>21.54</v>
      </c>
      <c r="C16" s="1377">
        <v>13.06</v>
      </c>
      <c r="D16" s="1353">
        <v>1.0686698088504845</v>
      </c>
      <c r="E16" s="1377">
        <v>107.97</v>
      </c>
      <c r="F16" s="1377">
        <v>73.97</v>
      </c>
      <c r="G16" s="1353">
        <v>0.41127574990964938</v>
      </c>
      <c r="H16" s="1378">
        <v>304.88</v>
      </c>
      <c r="I16" s="1378">
        <v>120.69</v>
      </c>
      <c r="J16" s="1354">
        <v>0.70658779392857896</v>
      </c>
    </row>
    <row r="17" spans="1:10">
      <c r="A17" s="1376" t="s">
        <v>1230</v>
      </c>
      <c r="B17" s="1377">
        <v>848.71</v>
      </c>
      <c r="C17" s="1377">
        <v>9.11</v>
      </c>
      <c r="D17" s="1353">
        <v>0.74545037968054462</v>
      </c>
      <c r="E17" s="1377">
        <v>6053</v>
      </c>
      <c r="F17" s="1377">
        <v>87.84</v>
      </c>
      <c r="G17" s="1353">
        <v>0.48839342803925384</v>
      </c>
      <c r="H17" s="1378">
        <v>3155.44</v>
      </c>
      <c r="I17" s="1378">
        <v>42.5</v>
      </c>
      <c r="J17" s="1354">
        <v>0.24881913366446767</v>
      </c>
    </row>
    <row r="18" spans="1:10">
      <c r="A18" s="1376" t="s">
        <v>1231</v>
      </c>
      <c r="B18" s="1377">
        <v>0.28999999999999998</v>
      </c>
      <c r="C18" s="1377">
        <v>0.31</v>
      </c>
      <c r="D18" s="1353">
        <v>2.5366588112071223E-2</v>
      </c>
      <c r="E18" s="1377">
        <v>4.7300000000000004</v>
      </c>
      <c r="F18" s="1377">
        <v>7.25</v>
      </c>
      <c r="G18" s="1353">
        <v>4.0310249923549528E-2</v>
      </c>
      <c r="H18" s="1378">
        <v>0.35</v>
      </c>
      <c r="I18" s="1378">
        <v>0.54</v>
      </c>
      <c r="J18" s="1354">
        <v>3.1614666395014717E-3</v>
      </c>
    </row>
    <row r="19" spans="1:10">
      <c r="A19" s="1376" t="s">
        <v>1232</v>
      </c>
      <c r="B19" s="1377">
        <v>525.73</v>
      </c>
      <c r="C19" s="1377">
        <v>146.37</v>
      </c>
      <c r="D19" s="1353">
        <v>11.977120974076986</v>
      </c>
      <c r="E19" s="1377">
        <v>1140.3699999999999</v>
      </c>
      <c r="F19" s="1377">
        <v>972.26</v>
      </c>
      <c r="G19" s="1353">
        <v>5.4057991159545189</v>
      </c>
      <c r="H19" s="1378">
        <v>1296.3399999999999</v>
      </c>
      <c r="I19" s="1378">
        <v>746.13</v>
      </c>
      <c r="J19" s="1354">
        <v>4.3682687106133944</v>
      </c>
    </row>
    <row r="20" spans="1:10" ht="13.5" thickBot="1">
      <c r="A20" s="1361" t="s">
        <v>1233</v>
      </c>
      <c r="B20" s="1363">
        <v>3369.9500000000003</v>
      </c>
      <c r="C20" s="1363">
        <v>1222.08</v>
      </c>
      <c r="D20" s="1363">
        <v>100.00000000000003</v>
      </c>
      <c r="E20" s="1363">
        <v>28917.050000000003</v>
      </c>
      <c r="F20" s="1363">
        <v>17985.5</v>
      </c>
      <c r="G20" s="1363">
        <v>100.00000000000001</v>
      </c>
      <c r="H20" s="1363">
        <v>26100.190000000002</v>
      </c>
      <c r="I20" s="1363">
        <v>17080.68</v>
      </c>
      <c r="J20" s="1381">
        <v>99.999999999999972</v>
      </c>
    </row>
    <row r="21" spans="1:10">
      <c r="A21" s="1279" t="s">
        <v>1207</v>
      </c>
      <c r="B21" s="1343"/>
      <c r="C21" s="1343"/>
      <c r="D21" s="1343"/>
      <c r="E21" s="1343"/>
      <c r="F21" s="1343"/>
      <c r="G21" s="1343"/>
      <c r="H21" s="1343"/>
      <c r="I21" s="1343"/>
      <c r="J21" s="1343"/>
    </row>
    <row r="22" spans="1:10">
      <c r="A22" s="194" t="s">
        <v>1208</v>
      </c>
      <c r="B22" s="1368"/>
      <c r="C22" s="1368"/>
      <c r="D22" s="1368"/>
      <c r="E22" s="1368"/>
      <c r="F22" s="1368"/>
      <c r="G22" s="1368"/>
      <c r="H22" s="1343"/>
      <c r="I22" s="1343"/>
      <c r="J22" s="1343"/>
    </row>
    <row r="23" spans="1:10">
      <c r="A23" s="1279"/>
      <c r="B23" s="355"/>
      <c r="C23" s="355"/>
      <c r="D23" s="1368"/>
      <c r="E23" s="1368"/>
      <c r="F23" s="1373"/>
      <c r="G23" s="1373"/>
      <c r="H23" s="1343"/>
      <c r="I23" s="194"/>
      <c r="J23" s="194"/>
    </row>
    <row r="24" spans="1:10">
      <c r="A24" s="1279"/>
      <c r="B24" s="355"/>
      <c r="C24" s="1371"/>
      <c r="D24" s="1368"/>
      <c r="E24" s="1368"/>
      <c r="F24" s="1373"/>
      <c r="G24" s="1373"/>
      <c r="H24" s="1343"/>
      <c r="I24" s="194"/>
      <c r="J24" s="194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ageMargins left="0.7" right="0.7" top="0.75" bottom="0.75" header="0.3" footer="0.3"/>
  <pageSetup scale="7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view="pageBreakPreview" zoomScaleSheetLayoutView="100" workbookViewId="0">
      <selection activeCell="A2" sqref="A2:J2"/>
    </sheetView>
  </sheetViews>
  <sheetFormatPr defaultRowHeight="12.75"/>
  <cols>
    <col min="1" max="1" width="23" style="1288" customWidth="1"/>
    <col min="2" max="2" width="10.140625" style="1288" customWidth="1"/>
    <col min="3" max="3" width="9" style="1288" customWidth="1"/>
    <col min="4" max="4" width="7" style="1288" customWidth="1"/>
    <col min="5" max="5" width="9.85546875" style="1288" customWidth="1"/>
    <col min="6" max="6" width="7.28515625" style="1288" customWidth="1"/>
    <col min="7" max="7" width="7.7109375" style="1288" customWidth="1"/>
    <col min="8" max="8" width="10.140625" style="1288" customWidth="1"/>
    <col min="9" max="9" width="9.140625" style="1288" customWidth="1"/>
    <col min="10" max="10" width="8" style="1288" customWidth="1"/>
    <col min="11" max="11" width="9.140625" style="1288"/>
    <col min="12" max="12" width="10.140625" style="1288" bestFit="1" customWidth="1"/>
    <col min="13" max="256" width="9.140625" style="1288"/>
    <col min="257" max="257" width="23" style="1288" customWidth="1"/>
    <col min="258" max="258" width="10.140625" style="1288" customWidth="1"/>
    <col min="259" max="259" width="9" style="1288" customWidth="1"/>
    <col min="260" max="260" width="7" style="1288" customWidth="1"/>
    <col min="261" max="261" width="9.85546875" style="1288" customWidth="1"/>
    <col min="262" max="262" width="7.28515625" style="1288" customWidth="1"/>
    <col min="263" max="263" width="7.7109375" style="1288" customWidth="1"/>
    <col min="264" max="264" width="10.140625" style="1288" customWidth="1"/>
    <col min="265" max="265" width="9.140625" style="1288" customWidth="1"/>
    <col min="266" max="266" width="8" style="1288" customWidth="1"/>
    <col min="267" max="267" width="9.140625" style="1288"/>
    <col min="268" max="268" width="10.140625" style="1288" bestFit="1" customWidth="1"/>
    <col min="269" max="512" width="9.140625" style="1288"/>
    <col min="513" max="513" width="23" style="1288" customWidth="1"/>
    <col min="514" max="514" width="10.140625" style="1288" customWidth="1"/>
    <col min="515" max="515" width="9" style="1288" customWidth="1"/>
    <col min="516" max="516" width="7" style="1288" customWidth="1"/>
    <col min="517" max="517" width="9.85546875" style="1288" customWidth="1"/>
    <col min="518" max="518" width="7.28515625" style="1288" customWidth="1"/>
    <col min="519" max="519" width="7.7109375" style="1288" customWidth="1"/>
    <col min="520" max="520" width="10.140625" style="1288" customWidth="1"/>
    <col min="521" max="521" width="9.140625" style="1288" customWidth="1"/>
    <col min="522" max="522" width="8" style="1288" customWidth="1"/>
    <col min="523" max="523" width="9.140625" style="1288"/>
    <col min="524" max="524" width="10.140625" style="1288" bestFit="1" customWidth="1"/>
    <col min="525" max="768" width="9.140625" style="1288"/>
    <col min="769" max="769" width="23" style="1288" customWidth="1"/>
    <col min="770" max="770" width="10.140625" style="1288" customWidth="1"/>
    <col min="771" max="771" width="9" style="1288" customWidth="1"/>
    <col min="772" max="772" width="7" style="1288" customWidth="1"/>
    <col min="773" max="773" width="9.85546875" style="1288" customWidth="1"/>
    <col min="774" max="774" width="7.28515625" style="1288" customWidth="1"/>
    <col min="775" max="775" width="7.7109375" style="1288" customWidth="1"/>
    <col min="776" max="776" width="10.140625" style="1288" customWidth="1"/>
    <col min="777" max="777" width="9.140625" style="1288" customWidth="1"/>
    <col min="778" max="778" width="8" style="1288" customWidth="1"/>
    <col min="779" max="779" width="9.140625" style="1288"/>
    <col min="780" max="780" width="10.140625" style="1288" bestFit="1" customWidth="1"/>
    <col min="781" max="1024" width="9.140625" style="1288"/>
    <col min="1025" max="1025" width="23" style="1288" customWidth="1"/>
    <col min="1026" max="1026" width="10.140625" style="1288" customWidth="1"/>
    <col min="1027" max="1027" width="9" style="1288" customWidth="1"/>
    <col min="1028" max="1028" width="7" style="1288" customWidth="1"/>
    <col min="1029" max="1029" width="9.85546875" style="1288" customWidth="1"/>
    <col min="1030" max="1030" width="7.28515625" style="1288" customWidth="1"/>
    <col min="1031" max="1031" width="7.7109375" style="1288" customWidth="1"/>
    <col min="1032" max="1032" width="10.140625" style="1288" customWidth="1"/>
    <col min="1033" max="1033" width="9.140625" style="1288" customWidth="1"/>
    <col min="1034" max="1034" width="8" style="1288" customWidth="1"/>
    <col min="1035" max="1035" width="9.140625" style="1288"/>
    <col min="1036" max="1036" width="10.140625" style="1288" bestFit="1" customWidth="1"/>
    <col min="1037" max="1280" width="9.140625" style="1288"/>
    <col min="1281" max="1281" width="23" style="1288" customWidth="1"/>
    <col min="1282" max="1282" width="10.140625" style="1288" customWidth="1"/>
    <col min="1283" max="1283" width="9" style="1288" customWidth="1"/>
    <col min="1284" max="1284" width="7" style="1288" customWidth="1"/>
    <col min="1285" max="1285" width="9.85546875" style="1288" customWidth="1"/>
    <col min="1286" max="1286" width="7.28515625" style="1288" customWidth="1"/>
    <col min="1287" max="1287" width="7.7109375" style="1288" customWidth="1"/>
    <col min="1288" max="1288" width="10.140625" style="1288" customWidth="1"/>
    <col min="1289" max="1289" width="9.140625" style="1288" customWidth="1"/>
    <col min="1290" max="1290" width="8" style="1288" customWidth="1"/>
    <col min="1291" max="1291" width="9.140625" style="1288"/>
    <col min="1292" max="1292" width="10.140625" style="1288" bestFit="1" customWidth="1"/>
    <col min="1293" max="1536" width="9.140625" style="1288"/>
    <col min="1537" max="1537" width="23" style="1288" customWidth="1"/>
    <col min="1538" max="1538" width="10.140625" style="1288" customWidth="1"/>
    <col min="1539" max="1539" width="9" style="1288" customWidth="1"/>
    <col min="1540" max="1540" width="7" style="1288" customWidth="1"/>
    <col min="1541" max="1541" width="9.85546875" style="1288" customWidth="1"/>
    <col min="1542" max="1542" width="7.28515625" style="1288" customWidth="1"/>
    <col min="1543" max="1543" width="7.7109375" style="1288" customWidth="1"/>
    <col min="1544" max="1544" width="10.140625" style="1288" customWidth="1"/>
    <col min="1545" max="1545" width="9.140625" style="1288" customWidth="1"/>
    <col min="1546" max="1546" width="8" style="1288" customWidth="1"/>
    <col min="1547" max="1547" width="9.140625" style="1288"/>
    <col min="1548" max="1548" width="10.140625" style="1288" bestFit="1" customWidth="1"/>
    <col min="1549" max="1792" width="9.140625" style="1288"/>
    <col min="1793" max="1793" width="23" style="1288" customWidth="1"/>
    <col min="1794" max="1794" width="10.140625" style="1288" customWidth="1"/>
    <col min="1795" max="1795" width="9" style="1288" customWidth="1"/>
    <col min="1796" max="1796" width="7" style="1288" customWidth="1"/>
    <col min="1797" max="1797" width="9.85546875" style="1288" customWidth="1"/>
    <col min="1798" max="1798" width="7.28515625" style="1288" customWidth="1"/>
    <col min="1799" max="1799" width="7.7109375" style="1288" customWidth="1"/>
    <col min="1800" max="1800" width="10.140625" style="1288" customWidth="1"/>
    <col min="1801" max="1801" width="9.140625" style="1288" customWidth="1"/>
    <col min="1802" max="1802" width="8" style="1288" customWidth="1"/>
    <col min="1803" max="1803" width="9.140625" style="1288"/>
    <col min="1804" max="1804" width="10.140625" style="1288" bestFit="1" customWidth="1"/>
    <col min="1805" max="2048" width="9.140625" style="1288"/>
    <col min="2049" max="2049" width="23" style="1288" customWidth="1"/>
    <col min="2050" max="2050" width="10.140625" style="1288" customWidth="1"/>
    <col min="2051" max="2051" width="9" style="1288" customWidth="1"/>
    <col min="2052" max="2052" width="7" style="1288" customWidth="1"/>
    <col min="2053" max="2053" width="9.85546875" style="1288" customWidth="1"/>
    <col min="2054" max="2054" width="7.28515625" style="1288" customWidth="1"/>
    <col min="2055" max="2055" width="7.7109375" style="1288" customWidth="1"/>
    <col min="2056" max="2056" width="10.140625" style="1288" customWidth="1"/>
    <col min="2057" max="2057" width="9.140625" style="1288" customWidth="1"/>
    <col min="2058" max="2058" width="8" style="1288" customWidth="1"/>
    <col min="2059" max="2059" width="9.140625" style="1288"/>
    <col min="2060" max="2060" width="10.140625" style="1288" bestFit="1" customWidth="1"/>
    <col min="2061" max="2304" width="9.140625" style="1288"/>
    <col min="2305" max="2305" width="23" style="1288" customWidth="1"/>
    <col min="2306" max="2306" width="10.140625" style="1288" customWidth="1"/>
    <col min="2307" max="2307" width="9" style="1288" customWidth="1"/>
    <col min="2308" max="2308" width="7" style="1288" customWidth="1"/>
    <col min="2309" max="2309" width="9.85546875" style="1288" customWidth="1"/>
    <col min="2310" max="2310" width="7.28515625" style="1288" customWidth="1"/>
    <col min="2311" max="2311" width="7.7109375" style="1288" customWidth="1"/>
    <col min="2312" max="2312" width="10.140625" style="1288" customWidth="1"/>
    <col min="2313" max="2313" width="9.140625" style="1288" customWidth="1"/>
    <col min="2314" max="2314" width="8" style="1288" customWidth="1"/>
    <col min="2315" max="2315" width="9.140625" style="1288"/>
    <col min="2316" max="2316" width="10.140625" style="1288" bestFit="1" customWidth="1"/>
    <col min="2317" max="2560" width="9.140625" style="1288"/>
    <col min="2561" max="2561" width="23" style="1288" customWidth="1"/>
    <col min="2562" max="2562" width="10.140625" style="1288" customWidth="1"/>
    <col min="2563" max="2563" width="9" style="1288" customWidth="1"/>
    <col min="2564" max="2564" width="7" style="1288" customWidth="1"/>
    <col min="2565" max="2565" width="9.85546875" style="1288" customWidth="1"/>
    <col min="2566" max="2566" width="7.28515625" style="1288" customWidth="1"/>
    <col min="2567" max="2567" width="7.7109375" style="1288" customWidth="1"/>
    <col min="2568" max="2568" width="10.140625" style="1288" customWidth="1"/>
    <col min="2569" max="2569" width="9.140625" style="1288" customWidth="1"/>
    <col min="2570" max="2570" width="8" style="1288" customWidth="1"/>
    <col min="2571" max="2571" width="9.140625" style="1288"/>
    <col min="2572" max="2572" width="10.140625" style="1288" bestFit="1" customWidth="1"/>
    <col min="2573" max="2816" width="9.140625" style="1288"/>
    <col min="2817" max="2817" width="23" style="1288" customWidth="1"/>
    <col min="2818" max="2818" width="10.140625" style="1288" customWidth="1"/>
    <col min="2819" max="2819" width="9" style="1288" customWidth="1"/>
    <col min="2820" max="2820" width="7" style="1288" customWidth="1"/>
    <col min="2821" max="2821" width="9.85546875" style="1288" customWidth="1"/>
    <col min="2822" max="2822" width="7.28515625" style="1288" customWidth="1"/>
    <col min="2823" max="2823" width="7.7109375" style="1288" customWidth="1"/>
    <col min="2824" max="2824" width="10.140625" style="1288" customWidth="1"/>
    <col min="2825" max="2825" width="9.140625" style="1288" customWidth="1"/>
    <col min="2826" max="2826" width="8" style="1288" customWidth="1"/>
    <col min="2827" max="2827" width="9.140625" style="1288"/>
    <col min="2828" max="2828" width="10.140625" style="1288" bestFit="1" customWidth="1"/>
    <col min="2829" max="3072" width="9.140625" style="1288"/>
    <col min="3073" max="3073" width="23" style="1288" customWidth="1"/>
    <col min="3074" max="3074" width="10.140625" style="1288" customWidth="1"/>
    <col min="3075" max="3075" width="9" style="1288" customWidth="1"/>
    <col min="3076" max="3076" width="7" style="1288" customWidth="1"/>
    <col min="3077" max="3077" width="9.85546875" style="1288" customWidth="1"/>
    <col min="3078" max="3078" width="7.28515625" style="1288" customWidth="1"/>
    <col min="3079" max="3079" width="7.7109375" style="1288" customWidth="1"/>
    <col min="3080" max="3080" width="10.140625" style="1288" customWidth="1"/>
    <col min="3081" max="3081" width="9.140625" style="1288" customWidth="1"/>
    <col min="3082" max="3082" width="8" style="1288" customWidth="1"/>
    <col min="3083" max="3083" width="9.140625" style="1288"/>
    <col min="3084" max="3084" width="10.140625" style="1288" bestFit="1" customWidth="1"/>
    <col min="3085" max="3328" width="9.140625" style="1288"/>
    <col min="3329" max="3329" width="23" style="1288" customWidth="1"/>
    <col min="3330" max="3330" width="10.140625" style="1288" customWidth="1"/>
    <col min="3331" max="3331" width="9" style="1288" customWidth="1"/>
    <col min="3332" max="3332" width="7" style="1288" customWidth="1"/>
    <col min="3333" max="3333" width="9.85546875" style="1288" customWidth="1"/>
    <col min="3334" max="3334" width="7.28515625" style="1288" customWidth="1"/>
    <col min="3335" max="3335" width="7.7109375" style="1288" customWidth="1"/>
    <col min="3336" max="3336" width="10.140625" style="1288" customWidth="1"/>
    <col min="3337" max="3337" width="9.140625" style="1288" customWidth="1"/>
    <col min="3338" max="3338" width="8" style="1288" customWidth="1"/>
    <col min="3339" max="3339" width="9.140625" style="1288"/>
    <col min="3340" max="3340" width="10.140625" style="1288" bestFit="1" customWidth="1"/>
    <col min="3341" max="3584" width="9.140625" style="1288"/>
    <col min="3585" max="3585" width="23" style="1288" customWidth="1"/>
    <col min="3586" max="3586" width="10.140625" style="1288" customWidth="1"/>
    <col min="3587" max="3587" width="9" style="1288" customWidth="1"/>
    <col min="3588" max="3588" width="7" style="1288" customWidth="1"/>
    <col min="3589" max="3589" width="9.85546875" style="1288" customWidth="1"/>
    <col min="3590" max="3590" width="7.28515625" style="1288" customWidth="1"/>
    <col min="3591" max="3591" width="7.7109375" style="1288" customWidth="1"/>
    <col min="3592" max="3592" width="10.140625" style="1288" customWidth="1"/>
    <col min="3593" max="3593" width="9.140625" style="1288" customWidth="1"/>
    <col min="3594" max="3594" width="8" style="1288" customWidth="1"/>
    <col min="3595" max="3595" width="9.140625" style="1288"/>
    <col min="3596" max="3596" width="10.140625" style="1288" bestFit="1" customWidth="1"/>
    <col min="3597" max="3840" width="9.140625" style="1288"/>
    <col min="3841" max="3841" width="23" style="1288" customWidth="1"/>
    <col min="3842" max="3842" width="10.140625" style="1288" customWidth="1"/>
    <col min="3843" max="3843" width="9" style="1288" customWidth="1"/>
    <col min="3844" max="3844" width="7" style="1288" customWidth="1"/>
    <col min="3845" max="3845" width="9.85546875" style="1288" customWidth="1"/>
    <col min="3846" max="3846" width="7.28515625" style="1288" customWidth="1"/>
    <col min="3847" max="3847" width="7.7109375" style="1288" customWidth="1"/>
    <col min="3848" max="3848" width="10.140625" style="1288" customWidth="1"/>
    <col min="3849" max="3849" width="9.140625" style="1288" customWidth="1"/>
    <col min="3850" max="3850" width="8" style="1288" customWidth="1"/>
    <col min="3851" max="3851" width="9.140625" style="1288"/>
    <col min="3852" max="3852" width="10.140625" style="1288" bestFit="1" customWidth="1"/>
    <col min="3853" max="4096" width="9.140625" style="1288"/>
    <col min="4097" max="4097" width="23" style="1288" customWidth="1"/>
    <col min="4098" max="4098" width="10.140625" style="1288" customWidth="1"/>
    <col min="4099" max="4099" width="9" style="1288" customWidth="1"/>
    <col min="4100" max="4100" width="7" style="1288" customWidth="1"/>
    <col min="4101" max="4101" width="9.85546875" style="1288" customWidth="1"/>
    <col min="4102" max="4102" width="7.28515625" style="1288" customWidth="1"/>
    <col min="4103" max="4103" width="7.7109375" style="1288" customWidth="1"/>
    <col min="4104" max="4104" width="10.140625" style="1288" customWidth="1"/>
    <col min="4105" max="4105" width="9.140625" style="1288" customWidth="1"/>
    <col min="4106" max="4106" width="8" style="1288" customWidth="1"/>
    <col min="4107" max="4107" width="9.140625" style="1288"/>
    <col min="4108" max="4108" width="10.140625" style="1288" bestFit="1" customWidth="1"/>
    <col min="4109" max="4352" width="9.140625" style="1288"/>
    <col min="4353" max="4353" width="23" style="1288" customWidth="1"/>
    <col min="4354" max="4354" width="10.140625" style="1288" customWidth="1"/>
    <col min="4355" max="4355" width="9" style="1288" customWidth="1"/>
    <col min="4356" max="4356" width="7" style="1288" customWidth="1"/>
    <col min="4357" max="4357" width="9.85546875" style="1288" customWidth="1"/>
    <col min="4358" max="4358" width="7.28515625" style="1288" customWidth="1"/>
    <col min="4359" max="4359" width="7.7109375" style="1288" customWidth="1"/>
    <col min="4360" max="4360" width="10.140625" style="1288" customWidth="1"/>
    <col min="4361" max="4361" width="9.140625" style="1288" customWidth="1"/>
    <col min="4362" max="4362" width="8" style="1288" customWidth="1"/>
    <col min="4363" max="4363" width="9.140625" style="1288"/>
    <col min="4364" max="4364" width="10.140625" style="1288" bestFit="1" customWidth="1"/>
    <col min="4365" max="4608" width="9.140625" style="1288"/>
    <col min="4609" max="4609" width="23" style="1288" customWidth="1"/>
    <col min="4610" max="4610" width="10.140625" style="1288" customWidth="1"/>
    <col min="4611" max="4611" width="9" style="1288" customWidth="1"/>
    <col min="4612" max="4612" width="7" style="1288" customWidth="1"/>
    <col min="4613" max="4613" width="9.85546875" style="1288" customWidth="1"/>
    <col min="4614" max="4614" width="7.28515625" style="1288" customWidth="1"/>
    <col min="4615" max="4615" width="7.7109375" style="1288" customWidth="1"/>
    <col min="4616" max="4616" width="10.140625" style="1288" customWidth="1"/>
    <col min="4617" max="4617" width="9.140625" style="1288" customWidth="1"/>
    <col min="4618" max="4618" width="8" style="1288" customWidth="1"/>
    <col min="4619" max="4619" width="9.140625" style="1288"/>
    <col min="4620" max="4620" width="10.140625" style="1288" bestFit="1" customWidth="1"/>
    <col min="4621" max="4864" width="9.140625" style="1288"/>
    <col min="4865" max="4865" width="23" style="1288" customWidth="1"/>
    <col min="4866" max="4866" width="10.140625" style="1288" customWidth="1"/>
    <col min="4867" max="4867" width="9" style="1288" customWidth="1"/>
    <col min="4868" max="4868" width="7" style="1288" customWidth="1"/>
    <col min="4869" max="4869" width="9.85546875" style="1288" customWidth="1"/>
    <col min="4870" max="4870" width="7.28515625" style="1288" customWidth="1"/>
    <col min="4871" max="4871" width="7.7109375" style="1288" customWidth="1"/>
    <col min="4872" max="4872" width="10.140625" style="1288" customWidth="1"/>
    <col min="4873" max="4873" width="9.140625" style="1288" customWidth="1"/>
    <col min="4874" max="4874" width="8" style="1288" customWidth="1"/>
    <col min="4875" max="4875" width="9.140625" style="1288"/>
    <col min="4876" max="4876" width="10.140625" style="1288" bestFit="1" customWidth="1"/>
    <col min="4877" max="5120" width="9.140625" style="1288"/>
    <col min="5121" max="5121" width="23" style="1288" customWidth="1"/>
    <col min="5122" max="5122" width="10.140625" style="1288" customWidth="1"/>
    <col min="5123" max="5123" width="9" style="1288" customWidth="1"/>
    <col min="5124" max="5124" width="7" style="1288" customWidth="1"/>
    <col min="5125" max="5125" width="9.85546875" style="1288" customWidth="1"/>
    <col min="5126" max="5126" width="7.28515625" style="1288" customWidth="1"/>
    <col min="5127" max="5127" width="7.7109375" style="1288" customWidth="1"/>
    <col min="5128" max="5128" width="10.140625" style="1288" customWidth="1"/>
    <col min="5129" max="5129" width="9.140625" style="1288" customWidth="1"/>
    <col min="5130" max="5130" width="8" style="1288" customWidth="1"/>
    <col min="5131" max="5131" width="9.140625" style="1288"/>
    <col min="5132" max="5132" width="10.140625" style="1288" bestFit="1" customWidth="1"/>
    <col min="5133" max="5376" width="9.140625" style="1288"/>
    <col min="5377" max="5377" width="23" style="1288" customWidth="1"/>
    <col min="5378" max="5378" width="10.140625" style="1288" customWidth="1"/>
    <col min="5379" max="5379" width="9" style="1288" customWidth="1"/>
    <col min="5380" max="5380" width="7" style="1288" customWidth="1"/>
    <col min="5381" max="5381" width="9.85546875" style="1288" customWidth="1"/>
    <col min="5382" max="5382" width="7.28515625" style="1288" customWidth="1"/>
    <col min="5383" max="5383" width="7.7109375" style="1288" customWidth="1"/>
    <col min="5384" max="5384" width="10.140625" style="1288" customWidth="1"/>
    <col min="5385" max="5385" width="9.140625" style="1288" customWidth="1"/>
    <col min="5386" max="5386" width="8" style="1288" customWidth="1"/>
    <col min="5387" max="5387" width="9.140625" style="1288"/>
    <col min="5388" max="5388" width="10.140625" style="1288" bestFit="1" customWidth="1"/>
    <col min="5389" max="5632" width="9.140625" style="1288"/>
    <col min="5633" max="5633" width="23" style="1288" customWidth="1"/>
    <col min="5634" max="5634" width="10.140625" style="1288" customWidth="1"/>
    <col min="5635" max="5635" width="9" style="1288" customWidth="1"/>
    <col min="5636" max="5636" width="7" style="1288" customWidth="1"/>
    <col min="5637" max="5637" width="9.85546875" style="1288" customWidth="1"/>
    <col min="5638" max="5638" width="7.28515625" style="1288" customWidth="1"/>
    <col min="5639" max="5639" width="7.7109375" style="1288" customWidth="1"/>
    <col min="5640" max="5640" width="10.140625" style="1288" customWidth="1"/>
    <col min="5641" max="5641" width="9.140625" style="1288" customWidth="1"/>
    <col min="5642" max="5642" width="8" style="1288" customWidth="1"/>
    <col min="5643" max="5643" width="9.140625" style="1288"/>
    <col min="5644" max="5644" width="10.140625" style="1288" bestFit="1" customWidth="1"/>
    <col min="5645" max="5888" width="9.140625" style="1288"/>
    <col min="5889" max="5889" width="23" style="1288" customWidth="1"/>
    <col min="5890" max="5890" width="10.140625" style="1288" customWidth="1"/>
    <col min="5891" max="5891" width="9" style="1288" customWidth="1"/>
    <col min="5892" max="5892" width="7" style="1288" customWidth="1"/>
    <col min="5893" max="5893" width="9.85546875" style="1288" customWidth="1"/>
    <col min="5894" max="5894" width="7.28515625" style="1288" customWidth="1"/>
    <col min="5895" max="5895" width="7.7109375" style="1288" customWidth="1"/>
    <col min="5896" max="5896" width="10.140625" style="1288" customWidth="1"/>
    <col min="5897" max="5897" width="9.140625" style="1288" customWidth="1"/>
    <col min="5898" max="5898" width="8" style="1288" customWidth="1"/>
    <col min="5899" max="5899" width="9.140625" style="1288"/>
    <col min="5900" max="5900" width="10.140625" style="1288" bestFit="1" customWidth="1"/>
    <col min="5901" max="6144" width="9.140625" style="1288"/>
    <col min="6145" max="6145" width="23" style="1288" customWidth="1"/>
    <col min="6146" max="6146" width="10.140625" style="1288" customWidth="1"/>
    <col min="6147" max="6147" width="9" style="1288" customWidth="1"/>
    <col min="6148" max="6148" width="7" style="1288" customWidth="1"/>
    <col min="6149" max="6149" width="9.85546875" style="1288" customWidth="1"/>
    <col min="6150" max="6150" width="7.28515625" style="1288" customWidth="1"/>
    <col min="6151" max="6151" width="7.7109375" style="1288" customWidth="1"/>
    <col min="6152" max="6152" width="10.140625" style="1288" customWidth="1"/>
    <col min="6153" max="6153" width="9.140625" style="1288" customWidth="1"/>
    <col min="6154" max="6154" width="8" style="1288" customWidth="1"/>
    <col min="6155" max="6155" width="9.140625" style="1288"/>
    <col min="6156" max="6156" width="10.140625" style="1288" bestFit="1" customWidth="1"/>
    <col min="6157" max="6400" width="9.140625" style="1288"/>
    <col min="6401" max="6401" width="23" style="1288" customWidth="1"/>
    <col min="6402" max="6402" width="10.140625" style="1288" customWidth="1"/>
    <col min="6403" max="6403" width="9" style="1288" customWidth="1"/>
    <col min="6404" max="6404" width="7" style="1288" customWidth="1"/>
    <col min="6405" max="6405" width="9.85546875" style="1288" customWidth="1"/>
    <col min="6406" max="6406" width="7.28515625" style="1288" customWidth="1"/>
    <col min="6407" max="6407" width="7.7109375" style="1288" customWidth="1"/>
    <col min="6408" max="6408" width="10.140625" style="1288" customWidth="1"/>
    <col min="6409" max="6409" width="9.140625" style="1288" customWidth="1"/>
    <col min="6410" max="6410" width="8" style="1288" customWidth="1"/>
    <col min="6411" max="6411" width="9.140625" style="1288"/>
    <col min="6412" max="6412" width="10.140625" style="1288" bestFit="1" customWidth="1"/>
    <col min="6413" max="6656" width="9.140625" style="1288"/>
    <col min="6657" max="6657" width="23" style="1288" customWidth="1"/>
    <col min="6658" max="6658" width="10.140625" style="1288" customWidth="1"/>
    <col min="6659" max="6659" width="9" style="1288" customWidth="1"/>
    <col min="6660" max="6660" width="7" style="1288" customWidth="1"/>
    <col min="6661" max="6661" width="9.85546875" style="1288" customWidth="1"/>
    <col min="6662" max="6662" width="7.28515625" style="1288" customWidth="1"/>
    <col min="6663" max="6663" width="7.7109375" style="1288" customWidth="1"/>
    <col min="6664" max="6664" width="10.140625" style="1288" customWidth="1"/>
    <col min="6665" max="6665" width="9.140625" style="1288" customWidth="1"/>
    <col min="6666" max="6666" width="8" style="1288" customWidth="1"/>
    <col min="6667" max="6667" width="9.140625" style="1288"/>
    <col min="6668" max="6668" width="10.140625" style="1288" bestFit="1" customWidth="1"/>
    <col min="6669" max="6912" width="9.140625" style="1288"/>
    <col min="6913" max="6913" width="23" style="1288" customWidth="1"/>
    <col min="6914" max="6914" width="10.140625" style="1288" customWidth="1"/>
    <col min="6915" max="6915" width="9" style="1288" customWidth="1"/>
    <col min="6916" max="6916" width="7" style="1288" customWidth="1"/>
    <col min="6917" max="6917" width="9.85546875" style="1288" customWidth="1"/>
    <col min="6918" max="6918" width="7.28515625" style="1288" customWidth="1"/>
    <col min="6919" max="6919" width="7.7109375" style="1288" customWidth="1"/>
    <col min="6920" max="6920" width="10.140625" style="1288" customWidth="1"/>
    <col min="6921" max="6921" width="9.140625" style="1288" customWidth="1"/>
    <col min="6922" max="6922" width="8" style="1288" customWidth="1"/>
    <col min="6923" max="6923" width="9.140625" style="1288"/>
    <col min="6924" max="6924" width="10.140625" style="1288" bestFit="1" customWidth="1"/>
    <col min="6925" max="7168" width="9.140625" style="1288"/>
    <col min="7169" max="7169" width="23" style="1288" customWidth="1"/>
    <col min="7170" max="7170" width="10.140625" style="1288" customWidth="1"/>
    <col min="7171" max="7171" width="9" style="1288" customWidth="1"/>
    <col min="7172" max="7172" width="7" style="1288" customWidth="1"/>
    <col min="7173" max="7173" width="9.85546875" style="1288" customWidth="1"/>
    <col min="7174" max="7174" width="7.28515625" style="1288" customWidth="1"/>
    <col min="7175" max="7175" width="7.7109375" style="1288" customWidth="1"/>
    <col min="7176" max="7176" width="10.140625" style="1288" customWidth="1"/>
    <col min="7177" max="7177" width="9.140625" style="1288" customWidth="1"/>
    <col min="7178" max="7178" width="8" style="1288" customWidth="1"/>
    <col min="7179" max="7179" width="9.140625" style="1288"/>
    <col min="7180" max="7180" width="10.140625" style="1288" bestFit="1" customWidth="1"/>
    <col min="7181" max="7424" width="9.140625" style="1288"/>
    <col min="7425" max="7425" width="23" style="1288" customWidth="1"/>
    <col min="7426" max="7426" width="10.140625" style="1288" customWidth="1"/>
    <col min="7427" max="7427" width="9" style="1288" customWidth="1"/>
    <col min="7428" max="7428" width="7" style="1288" customWidth="1"/>
    <col min="7429" max="7429" width="9.85546875" style="1288" customWidth="1"/>
    <col min="7430" max="7430" width="7.28515625" style="1288" customWidth="1"/>
    <col min="7431" max="7431" width="7.7109375" style="1288" customWidth="1"/>
    <col min="7432" max="7432" width="10.140625" style="1288" customWidth="1"/>
    <col min="7433" max="7433" width="9.140625" style="1288" customWidth="1"/>
    <col min="7434" max="7434" width="8" style="1288" customWidth="1"/>
    <col min="7435" max="7435" width="9.140625" style="1288"/>
    <col min="7436" max="7436" width="10.140625" style="1288" bestFit="1" customWidth="1"/>
    <col min="7437" max="7680" width="9.140625" style="1288"/>
    <col min="7681" max="7681" width="23" style="1288" customWidth="1"/>
    <col min="7682" max="7682" width="10.140625" style="1288" customWidth="1"/>
    <col min="7683" max="7683" width="9" style="1288" customWidth="1"/>
    <col min="7684" max="7684" width="7" style="1288" customWidth="1"/>
    <col min="7685" max="7685" width="9.85546875" style="1288" customWidth="1"/>
    <col min="7686" max="7686" width="7.28515625" style="1288" customWidth="1"/>
    <col min="7687" max="7687" width="7.7109375" style="1288" customWidth="1"/>
    <col min="7688" max="7688" width="10.140625" style="1288" customWidth="1"/>
    <col min="7689" max="7689" width="9.140625" style="1288" customWidth="1"/>
    <col min="7690" max="7690" width="8" style="1288" customWidth="1"/>
    <col min="7691" max="7691" width="9.140625" style="1288"/>
    <col min="7692" max="7692" width="10.140625" style="1288" bestFit="1" customWidth="1"/>
    <col min="7693" max="7936" width="9.140625" style="1288"/>
    <col min="7937" max="7937" width="23" style="1288" customWidth="1"/>
    <col min="7938" max="7938" width="10.140625" style="1288" customWidth="1"/>
    <col min="7939" max="7939" width="9" style="1288" customWidth="1"/>
    <col min="7940" max="7940" width="7" style="1288" customWidth="1"/>
    <col min="7941" max="7941" width="9.85546875" style="1288" customWidth="1"/>
    <col min="7942" max="7942" width="7.28515625" style="1288" customWidth="1"/>
    <col min="7943" max="7943" width="7.7109375" style="1288" customWidth="1"/>
    <col min="7944" max="7944" width="10.140625" style="1288" customWidth="1"/>
    <col min="7945" max="7945" width="9.140625" style="1288" customWidth="1"/>
    <col min="7946" max="7946" width="8" style="1288" customWidth="1"/>
    <col min="7947" max="7947" width="9.140625" style="1288"/>
    <col min="7948" max="7948" width="10.140625" style="1288" bestFit="1" customWidth="1"/>
    <col min="7949" max="8192" width="9.140625" style="1288"/>
    <col min="8193" max="8193" width="23" style="1288" customWidth="1"/>
    <col min="8194" max="8194" width="10.140625" style="1288" customWidth="1"/>
    <col min="8195" max="8195" width="9" style="1288" customWidth="1"/>
    <col min="8196" max="8196" width="7" style="1288" customWidth="1"/>
    <col min="8197" max="8197" width="9.85546875" style="1288" customWidth="1"/>
    <col min="8198" max="8198" width="7.28515625" style="1288" customWidth="1"/>
    <col min="8199" max="8199" width="7.7109375" style="1288" customWidth="1"/>
    <col min="8200" max="8200" width="10.140625" style="1288" customWidth="1"/>
    <col min="8201" max="8201" width="9.140625" style="1288" customWidth="1"/>
    <col min="8202" max="8202" width="8" style="1288" customWidth="1"/>
    <col min="8203" max="8203" width="9.140625" style="1288"/>
    <col min="8204" max="8204" width="10.140625" style="1288" bestFit="1" customWidth="1"/>
    <col min="8205" max="8448" width="9.140625" style="1288"/>
    <col min="8449" max="8449" width="23" style="1288" customWidth="1"/>
    <col min="8450" max="8450" width="10.140625" style="1288" customWidth="1"/>
    <col min="8451" max="8451" width="9" style="1288" customWidth="1"/>
    <col min="8452" max="8452" width="7" style="1288" customWidth="1"/>
    <col min="8453" max="8453" width="9.85546875" style="1288" customWidth="1"/>
    <col min="8454" max="8454" width="7.28515625" style="1288" customWidth="1"/>
    <col min="8455" max="8455" width="7.7109375" style="1288" customWidth="1"/>
    <col min="8456" max="8456" width="10.140625" style="1288" customWidth="1"/>
    <col min="8457" max="8457" width="9.140625" style="1288" customWidth="1"/>
    <col min="8458" max="8458" width="8" style="1288" customWidth="1"/>
    <col min="8459" max="8459" width="9.140625" style="1288"/>
    <col min="8460" max="8460" width="10.140625" style="1288" bestFit="1" customWidth="1"/>
    <col min="8461" max="8704" width="9.140625" style="1288"/>
    <col min="8705" max="8705" width="23" style="1288" customWidth="1"/>
    <col min="8706" max="8706" width="10.140625" style="1288" customWidth="1"/>
    <col min="8707" max="8707" width="9" style="1288" customWidth="1"/>
    <col min="8708" max="8708" width="7" style="1288" customWidth="1"/>
    <col min="8709" max="8709" width="9.85546875" style="1288" customWidth="1"/>
    <col min="8710" max="8710" width="7.28515625" style="1288" customWidth="1"/>
    <col min="8711" max="8711" width="7.7109375" style="1288" customWidth="1"/>
    <col min="8712" max="8712" width="10.140625" style="1288" customWidth="1"/>
    <col min="8713" max="8713" width="9.140625" style="1288" customWidth="1"/>
    <col min="8714" max="8714" width="8" style="1288" customWidth="1"/>
    <col min="8715" max="8715" width="9.140625" style="1288"/>
    <col min="8716" max="8716" width="10.140625" style="1288" bestFit="1" customWidth="1"/>
    <col min="8717" max="8960" width="9.140625" style="1288"/>
    <col min="8961" max="8961" width="23" style="1288" customWidth="1"/>
    <col min="8962" max="8962" width="10.140625" style="1288" customWidth="1"/>
    <col min="8963" max="8963" width="9" style="1288" customWidth="1"/>
    <col min="8964" max="8964" width="7" style="1288" customWidth="1"/>
    <col min="8965" max="8965" width="9.85546875" style="1288" customWidth="1"/>
    <col min="8966" max="8966" width="7.28515625" style="1288" customWidth="1"/>
    <col min="8967" max="8967" width="7.7109375" style="1288" customWidth="1"/>
    <col min="8968" max="8968" width="10.140625" style="1288" customWidth="1"/>
    <col min="8969" max="8969" width="9.140625" style="1288" customWidth="1"/>
    <col min="8970" max="8970" width="8" style="1288" customWidth="1"/>
    <col min="8971" max="8971" width="9.140625" style="1288"/>
    <col min="8972" max="8972" width="10.140625" style="1288" bestFit="1" customWidth="1"/>
    <col min="8973" max="9216" width="9.140625" style="1288"/>
    <col min="9217" max="9217" width="23" style="1288" customWidth="1"/>
    <col min="9218" max="9218" width="10.140625" style="1288" customWidth="1"/>
    <col min="9219" max="9219" width="9" style="1288" customWidth="1"/>
    <col min="9220" max="9220" width="7" style="1288" customWidth="1"/>
    <col min="9221" max="9221" width="9.85546875" style="1288" customWidth="1"/>
    <col min="9222" max="9222" width="7.28515625" style="1288" customWidth="1"/>
    <col min="9223" max="9223" width="7.7109375" style="1288" customWidth="1"/>
    <col min="9224" max="9224" width="10.140625" style="1288" customWidth="1"/>
    <col min="9225" max="9225" width="9.140625" style="1288" customWidth="1"/>
    <col min="9226" max="9226" width="8" style="1288" customWidth="1"/>
    <col min="9227" max="9227" width="9.140625" style="1288"/>
    <col min="9228" max="9228" width="10.140625" style="1288" bestFit="1" customWidth="1"/>
    <col min="9229" max="9472" width="9.140625" style="1288"/>
    <col min="9473" max="9473" width="23" style="1288" customWidth="1"/>
    <col min="9474" max="9474" width="10.140625" style="1288" customWidth="1"/>
    <col min="9475" max="9475" width="9" style="1288" customWidth="1"/>
    <col min="9476" max="9476" width="7" style="1288" customWidth="1"/>
    <col min="9477" max="9477" width="9.85546875" style="1288" customWidth="1"/>
    <col min="9478" max="9478" width="7.28515625" style="1288" customWidth="1"/>
    <col min="9479" max="9479" width="7.7109375" style="1288" customWidth="1"/>
    <col min="9480" max="9480" width="10.140625" style="1288" customWidth="1"/>
    <col min="9481" max="9481" width="9.140625" style="1288" customWidth="1"/>
    <col min="9482" max="9482" width="8" style="1288" customWidth="1"/>
    <col min="9483" max="9483" width="9.140625" style="1288"/>
    <col min="9484" max="9484" width="10.140625" style="1288" bestFit="1" customWidth="1"/>
    <col min="9485" max="9728" width="9.140625" style="1288"/>
    <col min="9729" max="9729" width="23" style="1288" customWidth="1"/>
    <col min="9730" max="9730" width="10.140625" style="1288" customWidth="1"/>
    <col min="9731" max="9731" width="9" style="1288" customWidth="1"/>
    <col min="9732" max="9732" width="7" style="1288" customWidth="1"/>
    <col min="9733" max="9733" width="9.85546875" style="1288" customWidth="1"/>
    <col min="9734" max="9734" width="7.28515625" style="1288" customWidth="1"/>
    <col min="9735" max="9735" width="7.7109375" style="1288" customWidth="1"/>
    <col min="9736" max="9736" width="10.140625" style="1288" customWidth="1"/>
    <col min="9737" max="9737" width="9.140625" style="1288" customWidth="1"/>
    <col min="9738" max="9738" width="8" style="1288" customWidth="1"/>
    <col min="9739" max="9739" width="9.140625" style="1288"/>
    <col min="9740" max="9740" width="10.140625" style="1288" bestFit="1" customWidth="1"/>
    <col min="9741" max="9984" width="9.140625" style="1288"/>
    <col min="9985" max="9985" width="23" style="1288" customWidth="1"/>
    <col min="9986" max="9986" width="10.140625" style="1288" customWidth="1"/>
    <col min="9987" max="9987" width="9" style="1288" customWidth="1"/>
    <col min="9988" max="9988" width="7" style="1288" customWidth="1"/>
    <col min="9989" max="9989" width="9.85546875" style="1288" customWidth="1"/>
    <col min="9990" max="9990" width="7.28515625" style="1288" customWidth="1"/>
    <col min="9991" max="9991" width="7.7109375" style="1288" customWidth="1"/>
    <col min="9992" max="9992" width="10.140625" style="1288" customWidth="1"/>
    <col min="9993" max="9993" width="9.140625" style="1288" customWidth="1"/>
    <col min="9994" max="9994" width="8" style="1288" customWidth="1"/>
    <col min="9995" max="9995" width="9.140625" style="1288"/>
    <col min="9996" max="9996" width="10.140625" style="1288" bestFit="1" customWidth="1"/>
    <col min="9997" max="10240" width="9.140625" style="1288"/>
    <col min="10241" max="10241" width="23" style="1288" customWidth="1"/>
    <col min="10242" max="10242" width="10.140625" style="1288" customWidth="1"/>
    <col min="10243" max="10243" width="9" style="1288" customWidth="1"/>
    <col min="10244" max="10244" width="7" style="1288" customWidth="1"/>
    <col min="10245" max="10245" width="9.85546875" style="1288" customWidth="1"/>
    <col min="10246" max="10246" width="7.28515625" style="1288" customWidth="1"/>
    <col min="10247" max="10247" width="7.7109375" style="1288" customWidth="1"/>
    <col min="10248" max="10248" width="10.140625" style="1288" customWidth="1"/>
    <col min="10249" max="10249" width="9.140625" style="1288" customWidth="1"/>
    <col min="10250" max="10250" width="8" style="1288" customWidth="1"/>
    <col min="10251" max="10251" width="9.140625" style="1288"/>
    <col min="10252" max="10252" width="10.140625" style="1288" bestFit="1" customWidth="1"/>
    <col min="10253" max="10496" width="9.140625" style="1288"/>
    <col min="10497" max="10497" width="23" style="1288" customWidth="1"/>
    <col min="10498" max="10498" width="10.140625" style="1288" customWidth="1"/>
    <col min="10499" max="10499" width="9" style="1288" customWidth="1"/>
    <col min="10500" max="10500" width="7" style="1288" customWidth="1"/>
    <col min="10501" max="10501" width="9.85546875" style="1288" customWidth="1"/>
    <col min="10502" max="10502" width="7.28515625" style="1288" customWidth="1"/>
    <col min="10503" max="10503" width="7.7109375" style="1288" customWidth="1"/>
    <col min="10504" max="10504" width="10.140625" style="1288" customWidth="1"/>
    <col min="10505" max="10505" width="9.140625" style="1288" customWidth="1"/>
    <col min="10506" max="10506" width="8" style="1288" customWidth="1"/>
    <col min="10507" max="10507" width="9.140625" style="1288"/>
    <col min="10508" max="10508" width="10.140625" style="1288" bestFit="1" customWidth="1"/>
    <col min="10509" max="10752" width="9.140625" style="1288"/>
    <col min="10753" max="10753" width="23" style="1288" customWidth="1"/>
    <col min="10754" max="10754" width="10.140625" style="1288" customWidth="1"/>
    <col min="10755" max="10755" width="9" style="1288" customWidth="1"/>
    <col min="10756" max="10756" width="7" style="1288" customWidth="1"/>
    <col min="10757" max="10757" width="9.85546875" style="1288" customWidth="1"/>
    <col min="10758" max="10758" width="7.28515625" style="1288" customWidth="1"/>
    <col min="10759" max="10759" width="7.7109375" style="1288" customWidth="1"/>
    <col min="10760" max="10760" width="10.140625" style="1288" customWidth="1"/>
    <col min="10761" max="10761" width="9.140625" style="1288" customWidth="1"/>
    <col min="10762" max="10762" width="8" style="1288" customWidth="1"/>
    <col min="10763" max="10763" width="9.140625" style="1288"/>
    <col min="10764" max="10764" width="10.140625" style="1288" bestFit="1" customWidth="1"/>
    <col min="10765" max="11008" width="9.140625" style="1288"/>
    <col min="11009" max="11009" width="23" style="1288" customWidth="1"/>
    <col min="11010" max="11010" width="10.140625" style="1288" customWidth="1"/>
    <col min="11011" max="11011" width="9" style="1288" customWidth="1"/>
    <col min="11012" max="11012" width="7" style="1288" customWidth="1"/>
    <col min="11013" max="11013" width="9.85546875" style="1288" customWidth="1"/>
    <col min="11014" max="11014" width="7.28515625" style="1288" customWidth="1"/>
    <col min="11015" max="11015" width="7.7109375" style="1288" customWidth="1"/>
    <col min="11016" max="11016" width="10.140625" style="1288" customWidth="1"/>
    <col min="11017" max="11017" width="9.140625" style="1288" customWidth="1"/>
    <col min="11018" max="11018" width="8" style="1288" customWidth="1"/>
    <col min="11019" max="11019" width="9.140625" style="1288"/>
    <col min="11020" max="11020" width="10.140625" style="1288" bestFit="1" customWidth="1"/>
    <col min="11021" max="11264" width="9.140625" style="1288"/>
    <col min="11265" max="11265" width="23" style="1288" customWidth="1"/>
    <col min="11266" max="11266" width="10.140625" style="1288" customWidth="1"/>
    <col min="11267" max="11267" width="9" style="1288" customWidth="1"/>
    <col min="11268" max="11268" width="7" style="1288" customWidth="1"/>
    <col min="11269" max="11269" width="9.85546875" style="1288" customWidth="1"/>
    <col min="11270" max="11270" width="7.28515625" style="1288" customWidth="1"/>
    <col min="11271" max="11271" width="7.7109375" style="1288" customWidth="1"/>
    <col min="11272" max="11272" width="10.140625" style="1288" customWidth="1"/>
    <col min="11273" max="11273" width="9.140625" style="1288" customWidth="1"/>
    <col min="11274" max="11274" width="8" style="1288" customWidth="1"/>
    <col min="11275" max="11275" width="9.140625" style="1288"/>
    <col min="11276" max="11276" width="10.140625" style="1288" bestFit="1" customWidth="1"/>
    <col min="11277" max="11520" width="9.140625" style="1288"/>
    <col min="11521" max="11521" width="23" style="1288" customWidth="1"/>
    <col min="11522" max="11522" width="10.140625" style="1288" customWidth="1"/>
    <col min="11523" max="11523" width="9" style="1288" customWidth="1"/>
    <col min="11524" max="11524" width="7" style="1288" customWidth="1"/>
    <col min="11525" max="11525" width="9.85546875" style="1288" customWidth="1"/>
    <col min="11526" max="11526" width="7.28515625" style="1288" customWidth="1"/>
    <col min="11527" max="11527" width="7.7109375" style="1288" customWidth="1"/>
    <col min="11528" max="11528" width="10.140625" style="1288" customWidth="1"/>
    <col min="11529" max="11529" width="9.140625" style="1288" customWidth="1"/>
    <col min="11530" max="11530" width="8" style="1288" customWidth="1"/>
    <col min="11531" max="11531" width="9.140625" style="1288"/>
    <col min="11532" max="11532" width="10.140625" style="1288" bestFit="1" customWidth="1"/>
    <col min="11533" max="11776" width="9.140625" style="1288"/>
    <col min="11777" max="11777" width="23" style="1288" customWidth="1"/>
    <col min="11778" max="11778" width="10.140625" style="1288" customWidth="1"/>
    <col min="11779" max="11779" width="9" style="1288" customWidth="1"/>
    <col min="11780" max="11780" width="7" style="1288" customWidth="1"/>
    <col min="11781" max="11781" width="9.85546875" style="1288" customWidth="1"/>
    <col min="11782" max="11782" width="7.28515625" style="1288" customWidth="1"/>
    <col min="11783" max="11783" width="7.7109375" style="1288" customWidth="1"/>
    <col min="11784" max="11784" width="10.140625" style="1288" customWidth="1"/>
    <col min="11785" max="11785" width="9.140625" style="1288" customWidth="1"/>
    <col min="11786" max="11786" width="8" style="1288" customWidth="1"/>
    <col min="11787" max="11787" width="9.140625" style="1288"/>
    <col min="11788" max="11788" width="10.140625" style="1288" bestFit="1" customWidth="1"/>
    <col min="11789" max="12032" width="9.140625" style="1288"/>
    <col min="12033" max="12033" width="23" style="1288" customWidth="1"/>
    <col min="12034" max="12034" width="10.140625" style="1288" customWidth="1"/>
    <col min="12035" max="12035" width="9" style="1288" customWidth="1"/>
    <col min="12036" max="12036" width="7" style="1288" customWidth="1"/>
    <col min="12037" max="12037" width="9.85546875" style="1288" customWidth="1"/>
    <col min="12038" max="12038" width="7.28515625" style="1288" customWidth="1"/>
    <col min="12039" max="12039" width="7.7109375" style="1288" customWidth="1"/>
    <col min="12040" max="12040" width="10.140625" style="1288" customWidth="1"/>
    <col min="12041" max="12041" width="9.140625" style="1288" customWidth="1"/>
    <col min="12042" max="12042" width="8" style="1288" customWidth="1"/>
    <col min="12043" max="12043" width="9.140625" style="1288"/>
    <col min="12044" max="12044" width="10.140625" style="1288" bestFit="1" customWidth="1"/>
    <col min="12045" max="12288" width="9.140625" style="1288"/>
    <col min="12289" max="12289" width="23" style="1288" customWidth="1"/>
    <col min="12290" max="12290" width="10.140625" style="1288" customWidth="1"/>
    <col min="12291" max="12291" width="9" style="1288" customWidth="1"/>
    <col min="12292" max="12292" width="7" style="1288" customWidth="1"/>
    <col min="12293" max="12293" width="9.85546875" style="1288" customWidth="1"/>
    <col min="12294" max="12294" width="7.28515625" style="1288" customWidth="1"/>
    <col min="12295" max="12295" width="7.7109375" style="1288" customWidth="1"/>
    <col min="12296" max="12296" width="10.140625" style="1288" customWidth="1"/>
    <col min="12297" max="12297" width="9.140625" style="1288" customWidth="1"/>
    <col min="12298" max="12298" width="8" style="1288" customWidth="1"/>
    <col min="12299" max="12299" width="9.140625" style="1288"/>
    <col min="12300" max="12300" width="10.140625" style="1288" bestFit="1" customWidth="1"/>
    <col min="12301" max="12544" width="9.140625" style="1288"/>
    <col min="12545" max="12545" width="23" style="1288" customWidth="1"/>
    <col min="12546" max="12546" width="10.140625" style="1288" customWidth="1"/>
    <col min="12547" max="12547" width="9" style="1288" customWidth="1"/>
    <col min="12548" max="12548" width="7" style="1288" customWidth="1"/>
    <col min="12549" max="12549" width="9.85546875" style="1288" customWidth="1"/>
    <col min="12550" max="12550" width="7.28515625" style="1288" customWidth="1"/>
    <col min="12551" max="12551" width="7.7109375" style="1288" customWidth="1"/>
    <col min="12552" max="12552" width="10.140625" style="1288" customWidth="1"/>
    <col min="12553" max="12553" width="9.140625" style="1288" customWidth="1"/>
    <col min="12554" max="12554" width="8" style="1288" customWidth="1"/>
    <col min="12555" max="12555" width="9.140625" style="1288"/>
    <col min="12556" max="12556" width="10.140625" style="1288" bestFit="1" customWidth="1"/>
    <col min="12557" max="12800" width="9.140625" style="1288"/>
    <col min="12801" max="12801" width="23" style="1288" customWidth="1"/>
    <col min="12802" max="12802" width="10.140625" style="1288" customWidth="1"/>
    <col min="12803" max="12803" width="9" style="1288" customWidth="1"/>
    <col min="12804" max="12804" width="7" style="1288" customWidth="1"/>
    <col min="12805" max="12805" width="9.85546875" style="1288" customWidth="1"/>
    <col min="12806" max="12806" width="7.28515625" style="1288" customWidth="1"/>
    <col min="12807" max="12807" width="7.7109375" style="1288" customWidth="1"/>
    <col min="12808" max="12808" width="10.140625" style="1288" customWidth="1"/>
    <col min="12809" max="12809" width="9.140625" style="1288" customWidth="1"/>
    <col min="12810" max="12810" width="8" style="1288" customWidth="1"/>
    <col min="12811" max="12811" width="9.140625" style="1288"/>
    <col min="12812" max="12812" width="10.140625" style="1288" bestFit="1" customWidth="1"/>
    <col min="12813" max="13056" width="9.140625" style="1288"/>
    <col min="13057" max="13057" width="23" style="1288" customWidth="1"/>
    <col min="13058" max="13058" width="10.140625" style="1288" customWidth="1"/>
    <col min="13059" max="13059" width="9" style="1288" customWidth="1"/>
    <col min="13060" max="13060" width="7" style="1288" customWidth="1"/>
    <col min="13061" max="13061" width="9.85546875" style="1288" customWidth="1"/>
    <col min="13062" max="13062" width="7.28515625" style="1288" customWidth="1"/>
    <col min="13063" max="13063" width="7.7109375" style="1288" customWidth="1"/>
    <col min="13064" max="13064" width="10.140625" style="1288" customWidth="1"/>
    <col min="13065" max="13065" width="9.140625" style="1288" customWidth="1"/>
    <col min="13066" max="13066" width="8" style="1288" customWidth="1"/>
    <col min="13067" max="13067" width="9.140625" style="1288"/>
    <col min="13068" max="13068" width="10.140625" style="1288" bestFit="1" customWidth="1"/>
    <col min="13069" max="13312" width="9.140625" style="1288"/>
    <col min="13313" max="13313" width="23" style="1288" customWidth="1"/>
    <col min="13314" max="13314" width="10.140625" style="1288" customWidth="1"/>
    <col min="13315" max="13315" width="9" style="1288" customWidth="1"/>
    <col min="13316" max="13316" width="7" style="1288" customWidth="1"/>
    <col min="13317" max="13317" width="9.85546875" style="1288" customWidth="1"/>
    <col min="13318" max="13318" width="7.28515625" style="1288" customWidth="1"/>
    <col min="13319" max="13319" width="7.7109375" style="1288" customWidth="1"/>
    <col min="13320" max="13320" width="10.140625" style="1288" customWidth="1"/>
    <col min="13321" max="13321" width="9.140625" style="1288" customWidth="1"/>
    <col min="13322" max="13322" width="8" style="1288" customWidth="1"/>
    <col min="13323" max="13323" width="9.140625" style="1288"/>
    <col min="13324" max="13324" width="10.140625" style="1288" bestFit="1" customWidth="1"/>
    <col min="13325" max="13568" width="9.140625" style="1288"/>
    <col min="13569" max="13569" width="23" style="1288" customWidth="1"/>
    <col min="13570" max="13570" width="10.140625" style="1288" customWidth="1"/>
    <col min="13571" max="13571" width="9" style="1288" customWidth="1"/>
    <col min="13572" max="13572" width="7" style="1288" customWidth="1"/>
    <col min="13573" max="13573" width="9.85546875" style="1288" customWidth="1"/>
    <col min="13574" max="13574" width="7.28515625" style="1288" customWidth="1"/>
    <col min="13575" max="13575" width="7.7109375" style="1288" customWidth="1"/>
    <col min="13576" max="13576" width="10.140625" style="1288" customWidth="1"/>
    <col min="13577" max="13577" width="9.140625" style="1288" customWidth="1"/>
    <col min="13578" max="13578" width="8" style="1288" customWidth="1"/>
    <col min="13579" max="13579" width="9.140625" style="1288"/>
    <col min="13580" max="13580" width="10.140625" style="1288" bestFit="1" customWidth="1"/>
    <col min="13581" max="13824" width="9.140625" style="1288"/>
    <col min="13825" max="13825" width="23" style="1288" customWidth="1"/>
    <col min="13826" max="13826" width="10.140625" style="1288" customWidth="1"/>
    <col min="13827" max="13827" width="9" style="1288" customWidth="1"/>
    <col min="13828" max="13828" width="7" style="1288" customWidth="1"/>
    <col min="13829" max="13829" width="9.85546875" style="1288" customWidth="1"/>
    <col min="13830" max="13830" width="7.28515625" style="1288" customWidth="1"/>
    <col min="13831" max="13831" width="7.7109375" style="1288" customWidth="1"/>
    <col min="13832" max="13832" width="10.140625" style="1288" customWidth="1"/>
    <col min="13833" max="13833" width="9.140625" style="1288" customWidth="1"/>
    <col min="13834" max="13834" width="8" style="1288" customWidth="1"/>
    <col min="13835" max="13835" width="9.140625" style="1288"/>
    <col min="13836" max="13836" width="10.140625" style="1288" bestFit="1" customWidth="1"/>
    <col min="13837" max="14080" width="9.140625" style="1288"/>
    <col min="14081" max="14081" width="23" style="1288" customWidth="1"/>
    <col min="14082" max="14082" width="10.140625" style="1288" customWidth="1"/>
    <col min="14083" max="14083" width="9" style="1288" customWidth="1"/>
    <col min="14084" max="14084" width="7" style="1288" customWidth="1"/>
    <col min="14085" max="14085" width="9.85546875" style="1288" customWidth="1"/>
    <col min="14086" max="14086" width="7.28515625" style="1288" customWidth="1"/>
    <col min="14087" max="14087" width="7.7109375" style="1288" customWidth="1"/>
    <col min="14088" max="14088" width="10.140625" style="1288" customWidth="1"/>
    <col min="14089" max="14089" width="9.140625" style="1288" customWidth="1"/>
    <col min="14090" max="14090" width="8" style="1288" customWidth="1"/>
    <col min="14091" max="14091" width="9.140625" style="1288"/>
    <col min="14092" max="14092" width="10.140625" style="1288" bestFit="1" customWidth="1"/>
    <col min="14093" max="14336" width="9.140625" style="1288"/>
    <col min="14337" max="14337" width="23" style="1288" customWidth="1"/>
    <col min="14338" max="14338" width="10.140625" style="1288" customWidth="1"/>
    <col min="14339" max="14339" width="9" style="1288" customWidth="1"/>
    <col min="14340" max="14340" width="7" style="1288" customWidth="1"/>
    <col min="14341" max="14341" width="9.85546875" style="1288" customWidth="1"/>
    <col min="14342" max="14342" width="7.28515625" style="1288" customWidth="1"/>
    <col min="14343" max="14343" width="7.7109375" style="1288" customWidth="1"/>
    <col min="14344" max="14344" width="10.140625" style="1288" customWidth="1"/>
    <col min="14345" max="14345" width="9.140625" style="1288" customWidth="1"/>
    <col min="14346" max="14346" width="8" style="1288" customWidth="1"/>
    <col min="14347" max="14347" width="9.140625" style="1288"/>
    <col min="14348" max="14348" width="10.140625" style="1288" bestFit="1" customWidth="1"/>
    <col min="14349" max="14592" width="9.140625" style="1288"/>
    <col min="14593" max="14593" width="23" style="1288" customWidth="1"/>
    <col min="14594" max="14594" width="10.140625" style="1288" customWidth="1"/>
    <col min="14595" max="14595" width="9" style="1288" customWidth="1"/>
    <col min="14596" max="14596" width="7" style="1288" customWidth="1"/>
    <col min="14597" max="14597" width="9.85546875" style="1288" customWidth="1"/>
    <col min="14598" max="14598" width="7.28515625" style="1288" customWidth="1"/>
    <col min="14599" max="14599" width="7.7109375" style="1288" customWidth="1"/>
    <col min="14600" max="14600" width="10.140625" style="1288" customWidth="1"/>
    <col min="14601" max="14601" width="9.140625" style="1288" customWidth="1"/>
    <col min="14602" max="14602" width="8" style="1288" customWidth="1"/>
    <col min="14603" max="14603" width="9.140625" style="1288"/>
    <col min="14604" max="14604" width="10.140625" style="1288" bestFit="1" customWidth="1"/>
    <col min="14605" max="14848" width="9.140625" style="1288"/>
    <col min="14849" max="14849" width="23" style="1288" customWidth="1"/>
    <col min="14850" max="14850" width="10.140625" style="1288" customWidth="1"/>
    <col min="14851" max="14851" width="9" style="1288" customWidth="1"/>
    <col min="14852" max="14852" width="7" style="1288" customWidth="1"/>
    <col min="14853" max="14853" width="9.85546875" style="1288" customWidth="1"/>
    <col min="14854" max="14854" width="7.28515625" style="1288" customWidth="1"/>
    <col min="14855" max="14855" width="7.7109375" style="1288" customWidth="1"/>
    <col min="14856" max="14856" width="10.140625" style="1288" customWidth="1"/>
    <col min="14857" max="14857" width="9.140625" style="1288" customWidth="1"/>
    <col min="14858" max="14858" width="8" style="1288" customWidth="1"/>
    <col min="14859" max="14859" width="9.140625" style="1288"/>
    <col min="14860" max="14860" width="10.140625" style="1288" bestFit="1" customWidth="1"/>
    <col min="14861" max="15104" width="9.140625" style="1288"/>
    <col min="15105" max="15105" width="23" style="1288" customWidth="1"/>
    <col min="15106" max="15106" width="10.140625" style="1288" customWidth="1"/>
    <col min="15107" max="15107" width="9" style="1288" customWidth="1"/>
    <col min="15108" max="15108" width="7" style="1288" customWidth="1"/>
    <col min="15109" max="15109" width="9.85546875" style="1288" customWidth="1"/>
    <col min="15110" max="15110" width="7.28515625" style="1288" customWidth="1"/>
    <col min="15111" max="15111" width="7.7109375" style="1288" customWidth="1"/>
    <col min="15112" max="15112" width="10.140625" style="1288" customWidth="1"/>
    <col min="15113" max="15113" width="9.140625" style="1288" customWidth="1"/>
    <col min="15114" max="15114" width="8" style="1288" customWidth="1"/>
    <col min="15115" max="15115" width="9.140625" style="1288"/>
    <col min="15116" max="15116" width="10.140625" style="1288" bestFit="1" customWidth="1"/>
    <col min="15117" max="15360" width="9.140625" style="1288"/>
    <col min="15361" max="15361" width="23" style="1288" customWidth="1"/>
    <col min="15362" max="15362" width="10.140625" style="1288" customWidth="1"/>
    <col min="15363" max="15363" width="9" style="1288" customWidth="1"/>
    <col min="15364" max="15364" width="7" style="1288" customWidth="1"/>
    <col min="15365" max="15365" width="9.85546875" style="1288" customWidth="1"/>
    <col min="15366" max="15366" width="7.28515625" style="1288" customWidth="1"/>
    <col min="15367" max="15367" width="7.7109375" style="1288" customWidth="1"/>
    <col min="15368" max="15368" width="10.140625" style="1288" customWidth="1"/>
    <col min="15369" max="15369" width="9.140625" style="1288" customWidth="1"/>
    <col min="15370" max="15370" width="8" style="1288" customWidth="1"/>
    <col min="15371" max="15371" width="9.140625" style="1288"/>
    <col min="15372" max="15372" width="10.140625" style="1288" bestFit="1" customWidth="1"/>
    <col min="15373" max="15616" width="9.140625" style="1288"/>
    <col min="15617" max="15617" width="23" style="1288" customWidth="1"/>
    <col min="15618" max="15618" width="10.140625" style="1288" customWidth="1"/>
    <col min="15619" max="15619" width="9" style="1288" customWidth="1"/>
    <col min="15620" max="15620" width="7" style="1288" customWidth="1"/>
    <col min="15621" max="15621" width="9.85546875" style="1288" customWidth="1"/>
    <col min="15622" max="15622" width="7.28515625" style="1288" customWidth="1"/>
    <col min="15623" max="15623" width="7.7109375" style="1288" customWidth="1"/>
    <col min="15624" max="15624" width="10.140625" style="1288" customWidth="1"/>
    <col min="15625" max="15625" width="9.140625" style="1288" customWidth="1"/>
    <col min="15626" max="15626" width="8" style="1288" customWidth="1"/>
    <col min="15627" max="15627" width="9.140625" style="1288"/>
    <col min="15628" max="15628" width="10.140625" style="1288" bestFit="1" customWidth="1"/>
    <col min="15629" max="15872" width="9.140625" style="1288"/>
    <col min="15873" max="15873" width="23" style="1288" customWidth="1"/>
    <col min="15874" max="15874" width="10.140625" style="1288" customWidth="1"/>
    <col min="15875" max="15875" width="9" style="1288" customWidth="1"/>
    <col min="15876" max="15876" width="7" style="1288" customWidth="1"/>
    <col min="15877" max="15877" width="9.85546875" style="1288" customWidth="1"/>
    <col min="15878" max="15878" width="7.28515625" style="1288" customWidth="1"/>
    <col min="15879" max="15879" width="7.7109375" style="1288" customWidth="1"/>
    <col min="15880" max="15880" width="10.140625" style="1288" customWidth="1"/>
    <col min="15881" max="15881" width="9.140625" style="1288" customWidth="1"/>
    <col min="15882" max="15882" width="8" style="1288" customWidth="1"/>
    <col min="15883" max="15883" width="9.140625" style="1288"/>
    <col min="15884" max="15884" width="10.140625" style="1288" bestFit="1" customWidth="1"/>
    <col min="15885" max="16128" width="9.140625" style="1288"/>
    <col min="16129" max="16129" width="23" style="1288" customWidth="1"/>
    <col min="16130" max="16130" width="10.140625" style="1288" customWidth="1"/>
    <col min="16131" max="16131" width="9" style="1288" customWidth="1"/>
    <col min="16132" max="16132" width="7" style="1288" customWidth="1"/>
    <col min="16133" max="16133" width="9.85546875" style="1288" customWidth="1"/>
    <col min="16134" max="16134" width="7.28515625" style="1288" customWidth="1"/>
    <col min="16135" max="16135" width="7.7109375" style="1288" customWidth="1"/>
    <col min="16136" max="16136" width="10.140625" style="1288" customWidth="1"/>
    <col min="16137" max="16137" width="9.140625" style="1288" customWidth="1"/>
    <col min="16138" max="16138" width="8" style="1288" customWidth="1"/>
    <col min="16139" max="16139" width="9.140625" style="1288"/>
    <col min="16140" max="16140" width="10.140625" style="1288" bestFit="1" customWidth="1"/>
    <col min="16141" max="16384" width="9.140625" style="1288"/>
  </cols>
  <sheetData>
    <row r="1" spans="1:11" ht="15" customHeight="1">
      <c r="A1" s="1892" t="s">
        <v>1270</v>
      </c>
      <c r="B1" s="1892"/>
      <c r="C1" s="1892"/>
      <c r="D1" s="1892"/>
      <c r="E1" s="1892"/>
      <c r="F1" s="1892"/>
      <c r="G1" s="1892"/>
      <c r="H1" s="1892"/>
      <c r="I1" s="1892"/>
      <c r="J1" s="1892"/>
    </row>
    <row r="2" spans="1:11" ht="15" customHeight="1">
      <c r="A2" s="1893" t="s">
        <v>1234</v>
      </c>
      <c r="B2" s="1893"/>
      <c r="C2" s="1893"/>
      <c r="D2" s="1893"/>
      <c r="E2" s="1893"/>
      <c r="F2" s="1893"/>
      <c r="G2" s="1893"/>
      <c r="H2" s="1893"/>
      <c r="I2" s="1893"/>
      <c r="J2" s="1893"/>
    </row>
    <row r="3" spans="1:11" ht="13.5" thickBot="1">
      <c r="A3" s="1894" t="s">
        <v>1235</v>
      </c>
      <c r="B3" s="1894"/>
      <c r="C3" s="1894"/>
      <c r="D3" s="1894"/>
      <c r="E3" s="1894"/>
      <c r="F3" s="1894"/>
      <c r="G3" s="1894"/>
      <c r="H3" s="1894"/>
      <c r="I3" s="1894"/>
      <c r="J3" s="1894"/>
    </row>
    <row r="4" spans="1:11" ht="12.75" customHeight="1">
      <c r="A4" s="1895" t="s">
        <v>876</v>
      </c>
      <c r="B4" s="1897" t="s">
        <v>5</v>
      </c>
      <c r="C4" s="1897"/>
      <c r="D4" s="1897"/>
      <c r="E4" s="1897" t="s">
        <v>6</v>
      </c>
      <c r="F4" s="1897"/>
      <c r="G4" s="1897"/>
      <c r="H4" s="1897" t="s">
        <v>121</v>
      </c>
      <c r="I4" s="1897"/>
      <c r="J4" s="1898"/>
    </row>
    <row r="5" spans="1:11" ht="22.5" customHeight="1">
      <c r="A5" s="1896"/>
      <c r="B5" s="1382" t="s">
        <v>1227</v>
      </c>
      <c r="C5" s="1382" t="s">
        <v>1236</v>
      </c>
      <c r="D5" s="1382" t="s">
        <v>1229</v>
      </c>
      <c r="E5" s="1382" t="s">
        <v>1227</v>
      </c>
      <c r="F5" s="1382" t="s">
        <v>1237</v>
      </c>
      <c r="G5" s="1382" t="s">
        <v>1229</v>
      </c>
      <c r="H5" s="1382" t="s">
        <v>1227</v>
      </c>
      <c r="I5" s="1382" t="s">
        <v>1236</v>
      </c>
      <c r="J5" s="1383" t="s">
        <v>1229</v>
      </c>
    </row>
    <row r="6" spans="1:11">
      <c r="A6" s="1384" t="s">
        <v>1238</v>
      </c>
      <c r="B6" s="1888"/>
      <c r="C6" s="1888"/>
      <c r="D6" s="1888"/>
      <c r="E6" s="1888"/>
      <c r="F6" s="1888"/>
      <c r="G6" s="1888"/>
      <c r="H6" s="1888"/>
      <c r="I6" s="1888"/>
      <c r="J6" s="1889"/>
    </row>
    <row r="7" spans="1:11">
      <c r="A7" s="1385" t="s">
        <v>1239</v>
      </c>
      <c r="B7" s="1386">
        <v>62499.278000000006</v>
      </c>
      <c r="C7" s="1386">
        <v>6249.9247999999998</v>
      </c>
      <c r="D7" s="1387">
        <v>31.535683300217134</v>
      </c>
      <c r="E7" s="1386">
        <v>130243.03</v>
      </c>
      <c r="F7" s="1386">
        <v>14554.303</v>
      </c>
      <c r="G7" s="1387">
        <v>67.130843523369364</v>
      </c>
      <c r="H7" s="1387">
        <v>317544.62804999994</v>
      </c>
      <c r="I7" s="1387">
        <v>31754.462804999996</v>
      </c>
      <c r="J7" s="1388">
        <v>28.804314804653703</v>
      </c>
    </row>
    <row r="8" spans="1:11">
      <c r="A8" s="1385" t="s">
        <v>1240</v>
      </c>
      <c r="B8" s="1386">
        <v>24759.906000000003</v>
      </c>
      <c r="C8" s="1386">
        <v>2475.9846000000002</v>
      </c>
      <c r="D8" s="1387">
        <v>12.493248911061267</v>
      </c>
      <c r="E8" s="1386">
        <v>32300.157999999996</v>
      </c>
      <c r="F8" s="1386">
        <v>3230.0158000000001</v>
      </c>
      <c r="G8" s="1387">
        <v>14.898252788045617</v>
      </c>
      <c r="H8" s="1387">
        <v>84936.813250000007</v>
      </c>
      <c r="I8" s="1387">
        <v>8493.6813249999996</v>
      </c>
      <c r="J8" s="1388">
        <v>7.7045759595462382</v>
      </c>
    </row>
    <row r="9" spans="1:11">
      <c r="A9" s="1385" t="s">
        <v>1241</v>
      </c>
      <c r="B9" s="1386">
        <v>14649.614</v>
      </c>
      <c r="C9" s="1386">
        <v>1465.0184000000002</v>
      </c>
      <c r="D9" s="1387">
        <v>7.3921459489225905</v>
      </c>
      <c r="E9" s="1386">
        <v>16388.958000000002</v>
      </c>
      <c r="F9" s="1386">
        <v>1638.8957999999998</v>
      </c>
      <c r="G9" s="1387">
        <v>7.5593078899695323</v>
      </c>
      <c r="H9" s="1387">
        <v>26444.03556</v>
      </c>
      <c r="I9" s="1387">
        <v>2644.4035559999998</v>
      </c>
      <c r="J9" s="1388">
        <v>2.3987252741550416</v>
      </c>
    </row>
    <row r="10" spans="1:11">
      <c r="A10" s="1385" t="s">
        <v>1242</v>
      </c>
      <c r="B10" s="1386">
        <v>3144.3570000000004</v>
      </c>
      <c r="C10" s="1386">
        <v>314.4357</v>
      </c>
      <c r="D10" s="1387">
        <v>1.5865702341701913</v>
      </c>
      <c r="E10" s="1386">
        <v>9596.902</v>
      </c>
      <c r="F10" s="1386">
        <v>959.6902</v>
      </c>
      <c r="G10" s="1387">
        <v>4.4265130832518089</v>
      </c>
      <c r="H10" s="1387">
        <v>16486.0743</v>
      </c>
      <c r="I10" s="1387">
        <v>1648.60743</v>
      </c>
      <c r="J10" s="1388">
        <v>1.4954435757462687</v>
      </c>
    </row>
    <row r="11" spans="1:11">
      <c r="A11" s="1385" t="s">
        <v>1243</v>
      </c>
      <c r="B11" s="1386">
        <v>540</v>
      </c>
      <c r="C11" s="1386">
        <v>54</v>
      </c>
      <c r="D11" s="1387">
        <v>0.27247158209195177</v>
      </c>
      <c r="E11" s="1386">
        <v>0</v>
      </c>
      <c r="F11" s="1386">
        <v>0</v>
      </c>
      <c r="G11" s="1387">
        <v>0</v>
      </c>
      <c r="H11" s="1387">
        <v>0</v>
      </c>
      <c r="I11" s="1387">
        <v>0</v>
      </c>
      <c r="J11" s="1388">
        <v>0</v>
      </c>
      <c r="K11" s="1389"/>
    </row>
    <row r="12" spans="1:11">
      <c r="A12" s="1385" t="s">
        <v>1244</v>
      </c>
      <c r="B12" s="1386">
        <v>12034.706</v>
      </c>
      <c r="C12" s="1386">
        <v>120.34706</v>
      </c>
      <c r="D12" s="1387">
        <v>0.60724358959842684</v>
      </c>
      <c r="E12" s="1386">
        <v>480.95499999999998</v>
      </c>
      <c r="F12" s="1386">
        <v>48.095500000000001</v>
      </c>
      <c r="G12" s="1387">
        <v>0.22183758883391469</v>
      </c>
      <c r="H12" s="1387">
        <v>1319.5429199999999</v>
      </c>
      <c r="I12" s="1387">
        <v>131.95429200000001</v>
      </c>
      <c r="J12" s="1388">
        <v>0.11969508002493189</v>
      </c>
    </row>
    <row r="13" spans="1:11">
      <c r="A13" s="1385" t="s">
        <v>1245</v>
      </c>
      <c r="B13" s="1386">
        <v>695.98</v>
      </c>
      <c r="C13" s="1386">
        <v>69.597999999999999</v>
      </c>
      <c r="D13" s="1387">
        <v>0.35117550315621593</v>
      </c>
      <c r="E13" s="1386">
        <v>0</v>
      </c>
      <c r="F13" s="1386">
        <v>0</v>
      </c>
      <c r="G13" s="1387">
        <v>0</v>
      </c>
      <c r="H13" s="1387">
        <v>107.1</v>
      </c>
      <c r="I13" s="1387">
        <v>10.71</v>
      </c>
      <c r="J13" s="1388">
        <v>9.7149875736290605E-3</v>
      </c>
    </row>
    <row r="14" spans="1:11">
      <c r="A14" s="1385" t="s">
        <v>1246</v>
      </c>
      <c r="B14" s="1386">
        <v>4542.72</v>
      </c>
      <c r="C14" s="1386">
        <v>454.27199999999999</v>
      </c>
      <c r="D14" s="1387">
        <v>2.292152047038428</v>
      </c>
      <c r="E14" s="1386">
        <v>12430</v>
      </c>
      <c r="F14" s="1386">
        <v>1243</v>
      </c>
      <c r="G14" s="1387">
        <v>5.7332624241468739</v>
      </c>
      <c r="H14" s="1387">
        <v>21507.1558</v>
      </c>
      <c r="I14" s="1387">
        <v>2150.71558</v>
      </c>
      <c r="J14" s="1388">
        <v>1.9509033738665187</v>
      </c>
    </row>
    <row r="15" spans="1:11">
      <c r="A15" s="1385" t="s">
        <v>1247</v>
      </c>
      <c r="B15" s="1386">
        <v>186500</v>
      </c>
      <c r="C15" s="1386">
        <v>8615</v>
      </c>
      <c r="D15" s="1387">
        <v>43.469308883743786</v>
      </c>
      <c r="E15" s="1386">
        <v>65.004000000000005</v>
      </c>
      <c r="F15" s="1386">
        <v>6.5004</v>
      </c>
      <c r="G15" s="1387">
        <v>2.9982702382883621E-2</v>
      </c>
      <c r="H15" s="1387">
        <v>746575</v>
      </c>
      <c r="I15" s="1387">
        <v>63407.5</v>
      </c>
      <c r="J15" s="1388">
        <v>57.516626944433668</v>
      </c>
    </row>
    <row r="16" spans="1:11">
      <c r="A16" s="1390" t="s">
        <v>1248</v>
      </c>
      <c r="B16" s="1391">
        <v>309366.56099999999</v>
      </c>
      <c r="C16" s="1391">
        <v>19818.580560000002</v>
      </c>
      <c r="D16" s="1391">
        <v>99.999999999999986</v>
      </c>
      <c r="E16" s="1391">
        <v>201505.00699999998</v>
      </c>
      <c r="F16" s="1391">
        <v>21680.500700000001</v>
      </c>
      <c r="G16" s="1391">
        <v>99.999999999999986</v>
      </c>
      <c r="H16" s="1391">
        <v>1214920.3498799999</v>
      </c>
      <c r="I16" s="1391">
        <v>110242.034988</v>
      </c>
      <c r="J16" s="1392">
        <v>100</v>
      </c>
    </row>
    <row r="17" spans="1:12">
      <c r="A17" s="1384" t="s">
        <v>1249</v>
      </c>
      <c r="B17" s="1890"/>
      <c r="C17" s="1890"/>
      <c r="D17" s="1890"/>
      <c r="E17" s="1890"/>
      <c r="F17" s="1890"/>
      <c r="G17" s="1890"/>
      <c r="H17" s="1890"/>
      <c r="I17" s="1890"/>
      <c r="J17" s="1891"/>
    </row>
    <row r="18" spans="1:12" ht="12.75" customHeight="1">
      <c r="A18" s="1385" t="s">
        <v>1250</v>
      </c>
      <c r="B18" s="1386">
        <v>190150</v>
      </c>
      <c r="C18" s="1386">
        <v>9115</v>
      </c>
      <c r="D18" s="1387">
        <v>45.992217109728827</v>
      </c>
      <c r="E18" s="1386">
        <v>19455.274000000001</v>
      </c>
      <c r="F18" s="1386">
        <v>1945.5273999999999</v>
      </c>
      <c r="G18" s="1387">
        <v>8.9736276247531492</v>
      </c>
      <c r="H18" s="1387">
        <v>32292.723000000002</v>
      </c>
      <c r="I18" s="1387">
        <v>3229.2723000000001</v>
      </c>
      <c r="J18" s="1388">
        <v>2.9292567942450543</v>
      </c>
    </row>
    <row r="19" spans="1:12">
      <c r="A19" s="1385" t="s">
        <v>1251</v>
      </c>
      <c r="B19" s="1386">
        <v>10516.949000000001</v>
      </c>
      <c r="C19" s="1386">
        <v>1051.6978999999999</v>
      </c>
      <c r="D19" s="1387">
        <v>5.3066284312282903</v>
      </c>
      <c r="E19" s="1386">
        <v>32027.157999999999</v>
      </c>
      <c r="F19" s="1386">
        <v>3202.7157999999999</v>
      </c>
      <c r="G19" s="1387">
        <v>14.772333186936038</v>
      </c>
      <c r="H19" s="1387">
        <v>166414.23389999999</v>
      </c>
      <c r="I19" s="1387">
        <v>16641.42339</v>
      </c>
      <c r="J19" s="1388">
        <v>15.095352142049483</v>
      </c>
    </row>
    <row r="20" spans="1:12">
      <c r="A20" s="1385" t="s">
        <v>1252</v>
      </c>
      <c r="B20" s="1386">
        <v>108699.622</v>
      </c>
      <c r="C20" s="1386">
        <v>9651.8726600000009</v>
      </c>
      <c r="D20" s="1387">
        <v>48.70115445904289</v>
      </c>
      <c r="E20" s="1386">
        <v>148322.57500000001</v>
      </c>
      <c r="F20" s="1386">
        <v>14832.2575</v>
      </c>
      <c r="G20" s="1387">
        <v>68.412891866468755</v>
      </c>
      <c r="H20" s="1387">
        <v>271213.39298</v>
      </c>
      <c r="I20" s="1387">
        <v>27121.339297999999</v>
      </c>
      <c r="J20" s="1388">
        <v>24.601631583589867</v>
      </c>
    </row>
    <row r="21" spans="1:12">
      <c r="A21" s="1385" t="s">
        <v>1253</v>
      </c>
      <c r="B21" s="1386">
        <v>0</v>
      </c>
      <c r="C21" s="1386">
        <v>0</v>
      </c>
      <c r="D21" s="1387">
        <v>0</v>
      </c>
      <c r="E21" s="1386">
        <v>0</v>
      </c>
      <c r="F21" s="1386">
        <v>0</v>
      </c>
      <c r="G21" s="1387">
        <v>0</v>
      </c>
      <c r="H21" s="1387">
        <v>620000</v>
      </c>
      <c r="I21" s="1387">
        <v>62000</v>
      </c>
      <c r="J21" s="1388">
        <v>56.239890715686435</v>
      </c>
    </row>
    <row r="22" spans="1:12">
      <c r="A22" s="1385" t="s">
        <v>1254</v>
      </c>
      <c r="B22" s="1386">
        <v>0</v>
      </c>
      <c r="C22" s="1386">
        <v>0</v>
      </c>
      <c r="D22" s="1387">
        <v>0</v>
      </c>
      <c r="E22" s="1386">
        <v>0</v>
      </c>
      <c r="F22" s="1386">
        <v>0</v>
      </c>
      <c r="G22" s="1387">
        <v>0</v>
      </c>
      <c r="H22" s="1387">
        <v>0</v>
      </c>
      <c r="I22" s="1387">
        <v>0</v>
      </c>
      <c r="J22" s="1388">
        <v>0</v>
      </c>
    </row>
    <row r="23" spans="1:12">
      <c r="A23" s="1385" t="s">
        <v>1255</v>
      </c>
      <c r="B23" s="1386">
        <v>0</v>
      </c>
      <c r="C23" s="1386">
        <v>0</v>
      </c>
      <c r="D23" s="1387">
        <v>0</v>
      </c>
      <c r="E23" s="1386">
        <v>1700</v>
      </c>
      <c r="F23" s="1386">
        <v>1700</v>
      </c>
      <c r="G23" s="1387">
        <v>7.8411473218420635</v>
      </c>
      <c r="H23" s="1387">
        <v>0</v>
      </c>
      <c r="I23" s="1387">
        <v>0</v>
      </c>
      <c r="J23" s="1388">
        <v>0</v>
      </c>
    </row>
    <row r="24" spans="1:12">
      <c r="A24" s="1393" t="s">
        <v>1256</v>
      </c>
      <c r="B24" s="1386"/>
      <c r="C24" s="1386"/>
      <c r="D24" s="1387"/>
      <c r="E24" s="1386">
        <v>0</v>
      </c>
      <c r="F24" s="1386">
        <v>0</v>
      </c>
      <c r="G24" s="1387">
        <v>0</v>
      </c>
      <c r="H24" s="1387">
        <v>125000</v>
      </c>
      <c r="I24" s="1387">
        <v>1250</v>
      </c>
      <c r="J24" s="1388">
        <v>1.1338687644291621</v>
      </c>
    </row>
    <row r="25" spans="1:12" ht="13.5" thickBot="1">
      <c r="A25" s="1394" t="s">
        <v>1257</v>
      </c>
      <c r="B25" s="1395">
        <v>309366.571</v>
      </c>
      <c r="C25" s="1395">
        <v>19818.57056</v>
      </c>
      <c r="D25" s="1395">
        <v>100</v>
      </c>
      <c r="E25" s="1395">
        <v>201505.00700000001</v>
      </c>
      <c r="F25" s="1395">
        <v>21680.500700000001</v>
      </c>
      <c r="G25" s="1395">
        <v>100</v>
      </c>
      <c r="H25" s="1395">
        <v>1214920.3498800001</v>
      </c>
      <c r="I25" s="1395">
        <v>110242.034988</v>
      </c>
      <c r="J25" s="1396">
        <v>100</v>
      </c>
    </row>
    <row r="26" spans="1:12">
      <c r="A26" s="1279" t="s">
        <v>1207</v>
      </c>
      <c r="B26" s="225"/>
      <c r="C26" s="225"/>
    </row>
    <row r="27" spans="1:12">
      <c r="A27" s="194" t="s">
        <v>1208</v>
      </c>
    </row>
    <row r="32" spans="1:12">
      <c r="L32" s="1397"/>
    </row>
    <row r="34" spans="12:12">
      <c r="L34" s="1397"/>
    </row>
  </sheetData>
  <mergeCells count="9">
    <mergeCell ref="B6:J6"/>
    <mergeCell ref="B17:J17"/>
    <mergeCell ref="A1:J1"/>
    <mergeCell ref="A2:J2"/>
    <mergeCell ref="A3:J3"/>
    <mergeCell ref="A4:A5"/>
    <mergeCell ref="B4:D4"/>
    <mergeCell ref="E4:G4"/>
    <mergeCell ref="H4:J4"/>
  </mergeCell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view="pageBreakPreview" zoomScaleSheetLayoutView="100" workbookViewId="0">
      <selection activeCell="L8" sqref="L8"/>
    </sheetView>
  </sheetViews>
  <sheetFormatPr defaultColWidth="12.42578125" defaultRowHeight="12.75"/>
  <cols>
    <col min="1" max="1" width="15.5703125" style="136" customWidth="1"/>
    <col min="2" max="2" width="12.42578125" style="136"/>
    <col min="3" max="3" width="14" style="136" customWidth="1"/>
    <col min="4" max="7" width="12.42578125" style="136"/>
    <col min="8" max="9" width="12.42578125" style="136" hidden="1" customWidth="1"/>
    <col min="10" max="256" width="12.42578125" style="136"/>
    <col min="257" max="257" width="15.5703125" style="136" customWidth="1"/>
    <col min="258" max="258" width="12.42578125" style="136"/>
    <col min="259" max="259" width="14" style="136" customWidth="1"/>
    <col min="260" max="263" width="12.42578125" style="136"/>
    <col min="264" max="265" width="0" style="136" hidden="1" customWidth="1"/>
    <col min="266" max="512" width="12.42578125" style="136"/>
    <col min="513" max="513" width="15.5703125" style="136" customWidth="1"/>
    <col min="514" max="514" width="12.42578125" style="136"/>
    <col min="515" max="515" width="14" style="136" customWidth="1"/>
    <col min="516" max="519" width="12.42578125" style="136"/>
    <col min="520" max="521" width="0" style="136" hidden="1" customWidth="1"/>
    <col min="522" max="768" width="12.42578125" style="136"/>
    <col min="769" max="769" width="15.5703125" style="136" customWidth="1"/>
    <col min="770" max="770" width="12.42578125" style="136"/>
    <col min="771" max="771" width="14" style="136" customWidth="1"/>
    <col min="772" max="775" width="12.42578125" style="136"/>
    <col min="776" max="777" width="0" style="136" hidden="1" customWidth="1"/>
    <col min="778" max="1024" width="12.42578125" style="136"/>
    <col min="1025" max="1025" width="15.5703125" style="136" customWidth="1"/>
    <col min="1026" max="1026" width="12.42578125" style="136"/>
    <col min="1027" max="1027" width="14" style="136" customWidth="1"/>
    <col min="1028" max="1031" width="12.42578125" style="136"/>
    <col min="1032" max="1033" width="0" style="136" hidden="1" customWidth="1"/>
    <col min="1034" max="1280" width="12.42578125" style="136"/>
    <col min="1281" max="1281" width="15.5703125" style="136" customWidth="1"/>
    <col min="1282" max="1282" width="12.42578125" style="136"/>
    <col min="1283" max="1283" width="14" style="136" customWidth="1"/>
    <col min="1284" max="1287" width="12.42578125" style="136"/>
    <col min="1288" max="1289" width="0" style="136" hidden="1" customWidth="1"/>
    <col min="1290" max="1536" width="12.42578125" style="136"/>
    <col min="1537" max="1537" width="15.5703125" style="136" customWidth="1"/>
    <col min="1538" max="1538" width="12.42578125" style="136"/>
    <col min="1539" max="1539" width="14" style="136" customWidth="1"/>
    <col min="1540" max="1543" width="12.42578125" style="136"/>
    <col min="1544" max="1545" width="0" style="136" hidden="1" customWidth="1"/>
    <col min="1546" max="1792" width="12.42578125" style="136"/>
    <col min="1793" max="1793" width="15.5703125" style="136" customWidth="1"/>
    <col min="1794" max="1794" width="12.42578125" style="136"/>
    <col min="1795" max="1795" width="14" style="136" customWidth="1"/>
    <col min="1796" max="1799" width="12.42578125" style="136"/>
    <col min="1800" max="1801" width="0" style="136" hidden="1" customWidth="1"/>
    <col min="1802" max="2048" width="12.42578125" style="136"/>
    <col min="2049" max="2049" width="15.5703125" style="136" customWidth="1"/>
    <col min="2050" max="2050" width="12.42578125" style="136"/>
    <col min="2051" max="2051" width="14" style="136" customWidth="1"/>
    <col min="2052" max="2055" width="12.42578125" style="136"/>
    <col min="2056" max="2057" width="0" style="136" hidden="1" customWidth="1"/>
    <col min="2058" max="2304" width="12.42578125" style="136"/>
    <col min="2305" max="2305" width="15.5703125" style="136" customWidth="1"/>
    <col min="2306" max="2306" width="12.42578125" style="136"/>
    <col min="2307" max="2307" width="14" style="136" customWidth="1"/>
    <col min="2308" max="2311" width="12.42578125" style="136"/>
    <col min="2312" max="2313" width="0" style="136" hidden="1" customWidth="1"/>
    <col min="2314" max="2560" width="12.42578125" style="136"/>
    <col min="2561" max="2561" width="15.5703125" style="136" customWidth="1"/>
    <col min="2562" max="2562" width="12.42578125" style="136"/>
    <col min="2563" max="2563" width="14" style="136" customWidth="1"/>
    <col min="2564" max="2567" width="12.42578125" style="136"/>
    <col min="2568" max="2569" width="0" style="136" hidden="1" customWidth="1"/>
    <col min="2570" max="2816" width="12.42578125" style="136"/>
    <col min="2817" max="2817" width="15.5703125" style="136" customWidth="1"/>
    <col min="2818" max="2818" width="12.42578125" style="136"/>
    <col min="2819" max="2819" width="14" style="136" customWidth="1"/>
    <col min="2820" max="2823" width="12.42578125" style="136"/>
    <col min="2824" max="2825" width="0" style="136" hidden="1" customWidth="1"/>
    <col min="2826" max="3072" width="12.42578125" style="136"/>
    <col min="3073" max="3073" width="15.5703125" style="136" customWidth="1"/>
    <col min="3074" max="3074" width="12.42578125" style="136"/>
    <col min="3075" max="3075" width="14" style="136" customWidth="1"/>
    <col min="3076" max="3079" width="12.42578125" style="136"/>
    <col min="3080" max="3081" width="0" style="136" hidden="1" customWidth="1"/>
    <col min="3082" max="3328" width="12.42578125" style="136"/>
    <col min="3329" max="3329" width="15.5703125" style="136" customWidth="1"/>
    <col min="3330" max="3330" width="12.42578125" style="136"/>
    <col min="3331" max="3331" width="14" style="136" customWidth="1"/>
    <col min="3332" max="3335" width="12.42578125" style="136"/>
    <col min="3336" max="3337" width="0" style="136" hidden="1" customWidth="1"/>
    <col min="3338" max="3584" width="12.42578125" style="136"/>
    <col min="3585" max="3585" width="15.5703125" style="136" customWidth="1"/>
    <col min="3586" max="3586" width="12.42578125" style="136"/>
    <col min="3587" max="3587" width="14" style="136" customWidth="1"/>
    <col min="3588" max="3591" width="12.42578125" style="136"/>
    <col min="3592" max="3593" width="0" style="136" hidden="1" customWidth="1"/>
    <col min="3594" max="3840" width="12.42578125" style="136"/>
    <col min="3841" max="3841" width="15.5703125" style="136" customWidth="1"/>
    <col min="3842" max="3842" width="12.42578125" style="136"/>
    <col min="3843" max="3843" width="14" style="136" customWidth="1"/>
    <col min="3844" max="3847" width="12.42578125" style="136"/>
    <col min="3848" max="3849" width="0" style="136" hidden="1" customWidth="1"/>
    <col min="3850" max="4096" width="12.42578125" style="136"/>
    <col min="4097" max="4097" width="15.5703125" style="136" customWidth="1"/>
    <col min="4098" max="4098" width="12.42578125" style="136"/>
    <col min="4099" max="4099" width="14" style="136" customWidth="1"/>
    <col min="4100" max="4103" width="12.42578125" style="136"/>
    <col min="4104" max="4105" width="0" style="136" hidden="1" customWidth="1"/>
    <col min="4106" max="4352" width="12.42578125" style="136"/>
    <col min="4353" max="4353" width="15.5703125" style="136" customWidth="1"/>
    <col min="4354" max="4354" width="12.42578125" style="136"/>
    <col min="4355" max="4355" width="14" style="136" customWidth="1"/>
    <col min="4356" max="4359" width="12.42578125" style="136"/>
    <col min="4360" max="4361" width="0" style="136" hidden="1" customWidth="1"/>
    <col min="4362" max="4608" width="12.42578125" style="136"/>
    <col min="4609" max="4609" width="15.5703125" style="136" customWidth="1"/>
    <col min="4610" max="4610" width="12.42578125" style="136"/>
    <col min="4611" max="4611" width="14" style="136" customWidth="1"/>
    <col min="4612" max="4615" width="12.42578125" style="136"/>
    <col min="4616" max="4617" width="0" style="136" hidden="1" customWidth="1"/>
    <col min="4618" max="4864" width="12.42578125" style="136"/>
    <col min="4865" max="4865" width="15.5703125" style="136" customWidth="1"/>
    <col min="4866" max="4866" width="12.42578125" style="136"/>
    <col min="4867" max="4867" width="14" style="136" customWidth="1"/>
    <col min="4868" max="4871" width="12.42578125" style="136"/>
    <col min="4872" max="4873" width="0" style="136" hidden="1" customWidth="1"/>
    <col min="4874" max="5120" width="12.42578125" style="136"/>
    <col min="5121" max="5121" width="15.5703125" style="136" customWidth="1"/>
    <col min="5122" max="5122" width="12.42578125" style="136"/>
    <col min="5123" max="5123" width="14" style="136" customWidth="1"/>
    <col min="5124" max="5127" width="12.42578125" style="136"/>
    <col min="5128" max="5129" width="0" style="136" hidden="1" customWidth="1"/>
    <col min="5130" max="5376" width="12.42578125" style="136"/>
    <col min="5377" max="5377" width="15.5703125" style="136" customWidth="1"/>
    <col min="5378" max="5378" width="12.42578125" style="136"/>
    <col min="5379" max="5379" width="14" style="136" customWidth="1"/>
    <col min="5380" max="5383" width="12.42578125" style="136"/>
    <col min="5384" max="5385" width="0" style="136" hidden="1" customWidth="1"/>
    <col min="5386" max="5632" width="12.42578125" style="136"/>
    <col min="5633" max="5633" width="15.5703125" style="136" customWidth="1"/>
    <col min="5634" max="5634" width="12.42578125" style="136"/>
    <col min="5635" max="5635" width="14" style="136" customWidth="1"/>
    <col min="5636" max="5639" width="12.42578125" style="136"/>
    <col min="5640" max="5641" width="0" style="136" hidden="1" customWidth="1"/>
    <col min="5642" max="5888" width="12.42578125" style="136"/>
    <col min="5889" max="5889" width="15.5703125" style="136" customWidth="1"/>
    <col min="5890" max="5890" width="12.42578125" style="136"/>
    <col min="5891" max="5891" width="14" style="136" customWidth="1"/>
    <col min="5892" max="5895" width="12.42578125" style="136"/>
    <col min="5896" max="5897" width="0" style="136" hidden="1" customWidth="1"/>
    <col min="5898" max="6144" width="12.42578125" style="136"/>
    <col min="6145" max="6145" width="15.5703125" style="136" customWidth="1"/>
    <col min="6146" max="6146" width="12.42578125" style="136"/>
    <col min="6147" max="6147" width="14" style="136" customWidth="1"/>
    <col min="6148" max="6151" width="12.42578125" style="136"/>
    <col min="6152" max="6153" width="0" style="136" hidden="1" customWidth="1"/>
    <col min="6154" max="6400" width="12.42578125" style="136"/>
    <col min="6401" max="6401" width="15.5703125" style="136" customWidth="1"/>
    <col min="6402" max="6402" width="12.42578125" style="136"/>
    <col min="6403" max="6403" width="14" style="136" customWidth="1"/>
    <col min="6404" max="6407" width="12.42578125" style="136"/>
    <col min="6408" max="6409" width="0" style="136" hidden="1" customWidth="1"/>
    <col min="6410" max="6656" width="12.42578125" style="136"/>
    <col min="6657" max="6657" width="15.5703125" style="136" customWidth="1"/>
    <col min="6658" max="6658" width="12.42578125" style="136"/>
    <col min="6659" max="6659" width="14" style="136" customWidth="1"/>
    <col min="6660" max="6663" width="12.42578125" style="136"/>
    <col min="6664" max="6665" width="0" style="136" hidden="1" customWidth="1"/>
    <col min="6666" max="6912" width="12.42578125" style="136"/>
    <col min="6913" max="6913" width="15.5703125" style="136" customWidth="1"/>
    <col min="6914" max="6914" width="12.42578125" style="136"/>
    <col min="6915" max="6915" width="14" style="136" customWidth="1"/>
    <col min="6916" max="6919" width="12.42578125" style="136"/>
    <col min="6920" max="6921" width="0" style="136" hidden="1" customWidth="1"/>
    <col min="6922" max="7168" width="12.42578125" style="136"/>
    <col min="7169" max="7169" width="15.5703125" style="136" customWidth="1"/>
    <col min="7170" max="7170" width="12.42578125" style="136"/>
    <col min="7171" max="7171" width="14" style="136" customWidth="1"/>
    <col min="7172" max="7175" width="12.42578125" style="136"/>
    <col min="7176" max="7177" width="0" style="136" hidden="1" customWidth="1"/>
    <col min="7178" max="7424" width="12.42578125" style="136"/>
    <col min="7425" max="7425" width="15.5703125" style="136" customWidth="1"/>
    <col min="7426" max="7426" width="12.42578125" style="136"/>
    <col min="7427" max="7427" width="14" style="136" customWidth="1"/>
    <col min="7428" max="7431" width="12.42578125" style="136"/>
    <col min="7432" max="7433" width="0" style="136" hidden="1" customWidth="1"/>
    <col min="7434" max="7680" width="12.42578125" style="136"/>
    <col min="7681" max="7681" width="15.5703125" style="136" customWidth="1"/>
    <col min="7682" max="7682" width="12.42578125" style="136"/>
    <col min="7683" max="7683" width="14" style="136" customWidth="1"/>
    <col min="7684" max="7687" width="12.42578125" style="136"/>
    <col min="7688" max="7689" width="0" style="136" hidden="1" customWidth="1"/>
    <col min="7690" max="7936" width="12.42578125" style="136"/>
    <col min="7937" max="7937" width="15.5703125" style="136" customWidth="1"/>
    <col min="7938" max="7938" width="12.42578125" style="136"/>
    <col min="7939" max="7939" width="14" style="136" customWidth="1"/>
    <col min="7940" max="7943" width="12.42578125" style="136"/>
    <col min="7944" max="7945" width="0" style="136" hidden="1" customWidth="1"/>
    <col min="7946" max="8192" width="12.42578125" style="136"/>
    <col min="8193" max="8193" width="15.5703125" style="136" customWidth="1"/>
    <col min="8194" max="8194" width="12.42578125" style="136"/>
    <col min="8195" max="8195" width="14" style="136" customWidth="1"/>
    <col min="8196" max="8199" width="12.42578125" style="136"/>
    <col min="8200" max="8201" width="0" style="136" hidden="1" customWidth="1"/>
    <col min="8202" max="8448" width="12.42578125" style="136"/>
    <col min="8449" max="8449" width="15.5703125" style="136" customWidth="1"/>
    <col min="8450" max="8450" width="12.42578125" style="136"/>
    <col min="8451" max="8451" width="14" style="136" customWidth="1"/>
    <col min="8452" max="8455" width="12.42578125" style="136"/>
    <col min="8456" max="8457" width="0" style="136" hidden="1" customWidth="1"/>
    <col min="8458" max="8704" width="12.42578125" style="136"/>
    <col min="8705" max="8705" width="15.5703125" style="136" customWidth="1"/>
    <col min="8706" max="8706" width="12.42578125" style="136"/>
    <col min="8707" max="8707" width="14" style="136" customWidth="1"/>
    <col min="8708" max="8711" width="12.42578125" style="136"/>
    <col min="8712" max="8713" width="0" style="136" hidden="1" customWidth="1"/>
    <col min="8714" max="8960" width="12.42578125" style="136"/>
    <col min="8961" max="8961" width="15.5703125" style="136" customWidth="1"/>
    <col min="8962" max="8962" width="12.42578125" style="136"/>
    <col min="8963" max="8963" width="14" style="136" customWidth="1"/>
    <col min="8964" max="8967" width="12.42578125" style="136"/>
    <col min="8968" max="8969" width="0" style="136" hidden="1" customWidth="1"/>
    <col min="8970" max="9216" width="12.42578125" style="136"/>
    <col min="9217" max="9217" width="15.5703125" style="136" customWidth="1"/>
    <col min="9218" max="9218" width="12.42578125" style="136"/>
    <col min="9219" max="9219" width="14" style="136" customWidth="1"/>
    <col min="9220" max="9223" width="12.42578125" style="136"/>
    <col min="9224" max="9225" width="0" style="136" hidden="1" customWidth="1"/>
    <col min="9226" max="9472" width="12.42578125" style="136"/>
    <col min="9473" max="9473" width="15.5703125" style="136" customWidth="1"/>
    <col min="9474" max="9474" width="12.42578125" style="136"/>
    <col min="9475" max="9475" width="14" style="136" customWidth="1"/>
    <col min="9476" max="9479" width="12.42578125" style="136"/>
    <col min="9480" max="9481" width="0" style="136" hidden="1" customWidth="1"/>
    <col min="9482" max="9728" width="12.42578125" style="136"/>
    <col min="9729" max="9729" width="15.5703125" style="136" customWidth="1"/>
    <col min="9730" max="9730" width="12.42578125" style="136"/>
    <col min="9731" max="9731" width="14" style="136" customWidth="1"/>
    <col min="9732" max="9735" width="12.42578125" style="136"/>
    <col min="9736" max="9737" width="0" style="136" hidden="1" customWidth="1"/>
    <col min="9738" max="9984" width="12.42578125" style="136"/>
    <col min="9985" max="9985" width="15.5703125" style="136" customWidth="1"/>
    <col min="9986" max="9986" width="12.42578125" style="136"/>
    <col min="9987" max="9987" width="14" style="136" customWidth="1"/>
    <col min="9988" max="9991" width="12.42578125" style="136"/>
    <col min="9992" max="9993" width="0" style="136" hidden="1" customWidth="1"/>
    <col min="9994" max="10240" width="12.42578125" style="136"/>
    <col min="10241" max="10241" width="15.5703125" style="136" customWidth="1"/>
    <col min="10242" max="10242" width="12.42578125" style="136"/>
    <col min="10243" max="10243" width="14" style="136" customWidth="1"/>
    <col min="10244" max="10247" width="12.42578125" style="136"/>
    <col min="10248" max="10249" width="0" style="136" hidden="1" customWidth="1"/>
    <col min="10250" max="10496" width="12.42578125" style="136"/>
    <col min="10497" max="10497" width="15.5703125" style="136" customWidth="1"/>
    <col min="10498" max="10498" width="12.42578125" style="136"/>
    <col min="10499" max="10499" width="14" style="136" customWidth="1"/>
    <col min="10500" max="10503" width="12.42578125" style="136"/>
    <col min="10504" max="10505" width="0" style="136" hidden="1" customWidth="1"/>
    <col min="10506" max="10752" width="12.42578125" style="136"/>
    <col min="10753" max="10753" width="15.5703125" style="136" customWidth="1"/>
    <col min="10754" max="10754" width="12.42578125" style="136"/>
    <col min="10755" max="10755" width="14" style="136" customWidth="1"/>
    <col min="10756" max="10759" width="12.42578125" style="136"/>
    <col min="10760" max="10761" width="0" style="136" hidden="1" customWidth="1"/>
    <col min="10762" max="11008" width="12.42578125" style="136"/>
    <col min="11009" max="11009" width="15.5703125" style="136" customWidth="1"/>
    <col min="11010" max="11010" width="12.42578125" style="136"/>
    <col min="11011" max="11011" width="14" style="136" customWidth="1"/>
    <col min="11012" max="11015" width="12.42578125" style="136"/>
    <col min="11016" max="11017" width="0" style="136" hidden="1" customWidth="1"/>
    <col min="11018" max="11264" width="12.42578125" style="136"/>
    <col min="11265" max="11265" width="15.5703125" style="136" customWidth="1"/>
    <col min="11266" max="11266" width="12.42578125" style="136"/>
    <col min="11267" max="11267" width="14" style="136" customWidth="1"/>
    <col min="11268" max="11271" width="12.42578125" style="136"/>
    <col min="11272" max="11273" width="0" style="136" hidden="1" customWidth="1"/>
    <col min="11274" max="11520" width="12.42578125" style="136"/>
    <col min="11521" max="11521" width="15.5703125" style="136" customWidth="1"/>
    <col min="11522" max="11522" width="12.42578125" style="136"/>
    <col min="11523" max="11523" width="14" style="136" customWidth="1"/>
    <col min="11524" max="11527" width="12.42578125" style="136"/>
    <col min="11528" max="11529" width="0" style="136" hidden="1" customWidth="1"/>
    <col min="11530" max="11776" width="12.42578125" style="136"/>
    <col min="11777" max="11777" width="15.5703125" style="136" customWidth="1"/>
    <col min="11778" max="11778" width="12.42578125" style="136"/>
    <col min="11779" max="11779" width="14" style="136" customWidth="1"/>
    <col min="11780" max="11783" width="12.42578125" style="136"/>
    <col min="11784" max="11785" width="0" style="136" hidden="1" customWidth="1"/>
    <col min="11786" max="12032" width="12.42578125" style="136"/>
    <col min="12033" max="12033" width="15.5703125" style="136" customWidth="1"/>
    <col min="12034" max="12034" width="12.42578125" style="136"/>
    <col min="12035" max="12035" width="14" style="136" customWidth="1"/>
    <col min="12036" max="12039" width="12.42578125" style="136"/>
    <col min="12040" max="12041" width="0" style="136" hidden="1" customWidth="1"/>
    <col min="12042" max="12288" width="12.42578125" style="136"/>
    <col min="12289" max="12289" width="15.5703125" style="136" customWidth="1"/>
    <col min="12290" max="12290" width="12.42578125" style="136"/>
    <col min="12291" max="12291" width="14" style="136" customWidth="1"/>
    <col min="12292" max="12295" width="12.42578125" style="136"/>
    <col min="12296" max="12297" width="0" style="136" hidden="1" customWidth="1"/>
    <col min="12298" max="12544" width="12.42578125" style="136"/>
    <col min="12545" max="12545" width="15.5703125" style="136" customWidth="1"/>
    <col min="12546" max="12546" width="12.42578125" style="136"/>
    <col min="12547" max="12547" width="14" style="136" customWidth="1"/>
    <col min="12548" max="12551" width="12.42578125" style="136"/>
    <col min="12552" max="12553" width="0" style="136" hidden="1" customWidth="1"/>
    <col min="12554" max="12800" width="12.42578125" style="136"/>
    <col min="12801" max="12801" width="15.5703125" style="136" customWidth="1"/>
    <col min="12802" max="12802" width="12.42578125" style="136"/>
    <col min="12803" max="12803" width="14" style="136" customWidth="1"/>
    <col min="12804" max="12807" width="12.42578125" style="136"/>
    <col min="12808" max="12809" width="0" style="136" hidden="1" customWidth="1"/>
    <col min="12810" max="13056" width="12.42578125" style="136"/>
    <col min="13057" max="13057" width="15.5703125" style="136" customWidth="1"/>
    <col min="13058" max="13058" width="12.42578125" style="136"/>
    <col min="13059" max="13059" width="14" style="136" customWidth="1"/>
    <col min="13060" max="13063" width="12.42578125" style="136"/>
    <col min="13064" max="13065" width="0" style="136" hidden="1" customWidth="1"/>
    <col min="13066" max="13312" width="12.42578125" style="136"/>
    <col min="13313" max="13313" width="15.5703125" style="136" customWidth="1"/>
    <col min="13314" max="13314" width="12.42578125" style="136"/>
    <col min="13315" max="13315" width="14" style="136" customWidth="1"/>
    <col min="13316" max="13319" width="12.42578125" style="136"/>
    <col min="13320" max="13321" width="0" style="136" hidden="1" customWidth="1"/>
    <col min="13322" max="13568" width="12.42578125" style="136"/>
    <col min="13569" max="13569" width="15.5703125" style="136" customWidth="1"/>
    <col min="13570" max="13570" width="12.42578125" style="136"/>
    <col min="13571" max="13571" width="14" style="136" customWidth="1"/>
    <col min="13572" max="13575" width="12.42578125" style="136"/>
    <col min="13576" max="13577" width="0" style="136" hidden="1" customWidth="1"/>
    <col min="13578" max="13824" width="12.42578125" style="136"/>
    <col min="13825" max="13825" width="15.5703125" style="136" customWidth="1"/>
    <col min="13826" max="13826" width="12.42578125" style="136"/>
    <col min="13827" max="13827" width="14" style="136" customWidth="1"/>
    <col min="13828" max="13831" width="12.42578125" style="136"/>
    <col min="13832" max="13833" width="0" style="136" hidden="1" customWidth="1"/>
    <col min="13834" max="14080" width="12.42578125" style="136"/>
    <col min="14081" max="14081" width="15.5703125" style="136" customWidth="1"/>
    <col min="14082" max="14082" width="12.42578125" style="136"/>
    <col min="14083" max="14083" width="14" style="136" customWidth="1"/>
    <col min="14084" max="14087" width="12.42578125" style="136"/>
    <col min="14088" max="14089" width="0" style="136" hidden="1" customWidth="1"/>
    <col min="14090" max="14336" width="12.42578125" style="136"/>
    <col min="14337" max="14337" width="15.5703125" style="136" customWidth="1"/>
    <col min="14338" max="14338" width="12.42578125" style="136"/>
    <col min="14339" max="14339" width="14" style="136" customWidth="1"/>
    <col min="14340" max="14343" width="12.42578125" style="136"/>
    <col min="14344" max="14345" width="0" style="136" hidden="1" customWidth="1"/>
    <col min="14346" max="14592" width="12.42578125" style="136"/>
    <col min="14593" max="14593" width="15.5703125" style="136" customWidth="1"/>
    <col min="14594" max="14594" width="12.42578125" style="136"/>
    <col min="14595" max="14595" width="14" style="136" customWidth="1"/>
    <col min="14596" max="14599" width="12.42578125" style="136"/>
    <col min="14600" max="14601" width="0" style="136" hidden="1" customWidth="1"/>
    <col min="14602" max="14848" width="12.42578125" style="136"/>
    <col min="14849" max="14849" width="15.5703125" style="136" customWidth="1"/>
    <col min="14850" max="14850" width="12.42578125" style="136"/>
    <col min="14851" max="14851" width="14" style="136" customWidth="1"/>
    <col min="14852" max="14855" width="12.42578125" style="136"/>
    <col min="14856" max="14857" width="0" style="136" hidden="1" customWidth="1"/>
    <col min="14858" max="15104" width="12.42578125" style="136"/>
    <col min="15105" max="15105" width="15.5703125" style="136" customWidth="1"/>
    <col min="15106" max="15106" width="12.42578125" style="136"/>
    <col min="15107" max="15107" width="14" style="136" customWidth="1"/>
    <col min="15108" max="15111" width="12.42578125" style="136"/>
    <col min="15112" max="15113" width="0" style="136" hidden="1" customWidth="1"/>
    <col min="15114" max="15360" width="12.42578125" style="136"/>
    <col min="15361" max="15361" width="15.5703125" style="136" customWidth="1"/>
    <col min="15362" max="15362" width="12.42578125" style="136"/>
    <col min="15363" max="15363" width="14" style="136" customWidth="1"/>
    <col min="15364" max="15367" width="12.42578125" style="136"/>
    <col min="15368" max="15369" width="0" style="136" hidden="1" customWidth="1"/>
    <col min="15370" max="15616" width="12.42578125" style="136"/>
    <col min="15617" max="15617" width="15.5703125" style="136" customWidth="1"/>
    <col min="15618" max="15618" width="12.42578125" style="136"/>
    <col min="15619" max="15619" width="14" style="136" customWidth="1"/>
    <col min="15620" max="15623" width="12.42578125" style="136"/>
    <col min="15624" max="15625" width="0" style="136" hidden="1" customWidth="1"/>
    <col min="15626" max="15872" width="12.42578125" style="136"/>
    <col min="15873" max="15873" width="15.5703125" style="136" customWidth="1"/>
    <col min="15874" max="15874" width="12.42578125" style="136"/>
    <col min="15875" max="15875" width="14" style="136" customWidth="1"/>
    <col min="15876" max="15879" width="12.42578125" style="136"/>
    <col min="15880" max="15881" width="0" style="136" hidden="1" customWidth="1"/>
    <col min="15882" max="16128" width="12.42578125" style="136"/>
    <col min="16129" max="16129" width="15.5703125" style="136" customWidth="1"/>
    <col min="16130" max="16130" width="12.42578125" style="136"/>
    <col min="16131" max="16131" width="14" style="136" customWidth="1"/>
    <col min="16132" max="16135" width="12.42578125" style="136"/>
    <col min="16136" max="16137" width="0" style="136" hidden="1" customWidth="1"/>
    <col min="16138" max="16384" width="12.42578125" style="136"/>
  </cols>
  <sheetData>
    <row r="1" spans="1:16">
      <c r="A1" s="1531" t="s">
        <v>205</v>
      </c>
      <c r="B1" s="1531"/>
      <c r="C1" s="1531"/>
      <c r="D1" s="1531"/>
      <c r="E1" s="1531"/>
      <c r="F1" s="1531"/>
      <c r="G1" s="1531"/>
      <c r="H1" s="135"/>
      <c r="I1" s="135"/>
    </row>
    <row r="2" spans="1:16" ht="19.5" customHeight="1">
      <c r="A2" s="1532" t="s">
        <v>74</v>
      </c>
      <c r="B2" s="1532"/>
      <c r="C2" s="1532"/>
      <c r="D2" s="1532"/>
      <c r="E2" s="1532"/>
      <c r="F2" s="1532"/>
      <c r="G2" s="1532"/>
      <c r="H2" s="1532"/>
      <c r="I2" s="1532"/>
      <c r="J2" s="137"/>
    </row>
    <row r="3" spans="1:16" ht="14.25" customHeight="1">
      <c r="A3" s="1533" t="s">
        <v>234</v>
      </c>
      <c r="B3" s="1533"/>
      <c r="C3" s="1533"/>
      <c r="D3" s="1533"/>
      <c r="E3" s="1533"/>
      <c r="F3" s="1533"/>
      <c r="G3" s="1533"/>
      <c r="H3" s="1533"/>
      <c r="I3" s="1533"/>
    </row>
    <row r="4" spans="1:16" ht="15.75" customHeight="1" thickBot="1">
      <c r="A4" s="1534" t="s">
        <v>203</v>
      </c>
      <c r="B4" s="1535"/>
      <c r="C4" s="1535"/>
      <c r="D4" s="1535"/>
      <c r="E4" s="1535"/>
      <c r="F4" s="1535"/>
      <c r="G4" s="1535"/>
      <c r="H4" s="1535"/>
      <c r="I4" s="1535"/>
    </row>
    <row r="5" spans="1:16" ht="24.95" customHeight="1" thickTop="1">
      <c r="A5" s="1536" t="s">
        <v>235</v>
      </c>
      <c r="B5" s="1538" t="s">
        <v>5</v>
      </c>
      <c r="C5" s="1538"/>
      <c r="D5" s="1539" t="s">
        <v>6</v>
      </c>
      <c r="E5" s="1538"/>
      <c r="F5" s="1540" t="s">
        <v>121</v>
      </c>
      <c r="G5" s="1541"/>
      <c r="H5" s="138" t="s">
        <v>236</v>
      </c>
      <c r="I5" s="139"/>
      <c r="J5" s="140"/>
      <c r="K5" s="140"/>
      <c r="L5" s="140"/>
      <c r="M5" s="140"/>
    </row>
    <row r="6" spans="1:16" ht="24.95" customHeight="1">
      <c r="A6" s="1537"/>
      <c r="B6" s="141" t="s">
        <v>188</v>
      </c>
      <c r="C6" s="142" t="s">
        <v>4</v>
      </c>
      <c r="D6" s="142" t="s">
        <v>188</v>
      </c>
      <c r="E6" s="141" t="s">
        <v>4</v>
      </c>
      <c r="F6" s="143" t="s">
        <v>188</v>
      </c>
      <c r="G6" s="144" t="s">
        <v>4</v>
      </c>
      <c r="H6" s="145" t="s">
        <v>237</v>
      </c>
      <c r="I6" s="145" t="s">
        <v>238</v>
      </c>
      <c r="J6" s="140"/>
      <c r="K6" s="140"/>
      <c r="L6" s="140"/>
      <c r="M6" s="140"/>
    </row>
    <row r="7" spans="1:16" ht="24.95" customHeight="1">
      <c r="A7" s="146" t="s">
        <v>189</v>
      </c>
      <c r="B7" s="147">
        <v>293.5</v>
      </c>
      <c r="C7" s="147">
        <v>7.4304538799414388</v>
      </c>
      <c r="D7" s="148">
        <v>309.2</v>
      </c>
      <c r="E7" s="149">
        <v>5.4</v>
      </c>
      <c r="F7" s="148">
        <v>327.60000000000002</v>
      </c>
      <c r="G7" s="150">
        <v>5.9</v>
      </c>
      <c r="H7" s="140"/>
      <c r="I7" s="140"/>
      <c r="J7" s="140"/>
      <c r="L7" s="140"/>
      <c r="M7" s="140"/>
      <c r="N7" s="140"/>
      <c r="O7" s="140"/>
      <c r="P7" s="140"/>
    </row>
    <row r="8" spans="1:16" ht="24.95" customHeight="1">
      <c r="A8" s="146" t="s">
        <v>190</v>
      </c>
      <c r="B8" s="147">
        <v>299.2</v>
      </c>
      <c r="C8" s="147">
        <v>7.3170731707316889</v>
      </c>
      <c r="D8" s="148">
        <v>314.47394119992617</v>
      </c>
      <c r="E8" s="147">
        <v>5.0980630687047039</v>
      </c>
      <c r="F8" s="148">
        <v>331</v>
      </c>
      <c r="G8" s="150">
        <v>5.3</v>
      </c>
      <c r="H8" s="140"/>
      <c r="I8" s="140"/>
      <c r="J8" s="140"/>
      <c r="L8" s="140"/>
      <c r="M8" s="140"/>
      <c r="N8" s="140"/>
      <c r="O8" s="140"/>
      <c r="P8" s="140"/>
    </row>
    <row r="9" spans="1:16" ht="24.95" customHeight="1">
      <c r="A9" s="146" t="s">
        <v>191</v>
      </c>
      <c r="B9" s="147">
        <v>299.8</v>
      </c>
      <c r="C9" s="147">
        <v>7.2</v>
      </c>
      <c r="D9" s="148">
        <v>317.6285467867761</v>
      </c>
      <c r="E9" s="147">
        <v>5.948689241718256</v>
      </c>
      <c r="F9" s="148">
        <v>333.54708180403242</v>
      </c>
      <c r="G9" s="150">
        <v>5.0116827276052192</v>
      </c>
      <c r="H9" s="140"/>
      <c r="I9" s="140"/>
      <c r="J9" s="140"/>
      <c r="K9" s="140"/>
      <c r="L9" s="140"/>
      <c r="M9" s="140"/>
      <c r="N9" s="140"/>
      <c r="O9" s="140"/>
      <c r="P9" s="140"/>
    </row>
    <row r="10" spans="1:16" ht="24.95" customHeight="1">
      <c r="A10" s="146" t="s">
        <v>192</v>
      </c>
      <c r="B10" s="147">
        <v>300.8</v>
      </c>
      <c r="C10" s="147">
        <v>6.7</v>
      </c>
      <c r="D10" s="148">
        <v>322.12636095527012</v>
      </c>
      <c r="E10" s="147">
        <v>7.0991447749739081</v>
      </c>
      <c r="F10" s="148">
        <v>335.33862724968839</v>
      </c>
      <c r="G10" s="150">
        <v>4.101578726819227</v>
      </c>
      <c r="H10" s="140"/>
      <c r="I10" s="140"/>
      <c r="J10" s="140"/>
      <c r="K10" s="140"/>
      <c r="L10" s="140"/>
      <c r="M10" s="140"/>
      <c r="N10" s="140"/>
      <c r="O10" s="140"/>
      <c r="P10" s="140"/>
    </row>
    <row r="11" spans="1:16" ht="24.95" customHeight="1">
      <c r="A11" s="146" t="s">
        <v>193</v>
      </c>
      <c r="B11" s="147">
        <v>297.2</v>
      </c>
      <c r="C11" s="147">
        <v>6.6</v>
      </c>
      <c r="D11" s="148">
        <v>320.65236045108622</v>
      </c>
      <c r="E11" s="147">
        <v>7.8841183513112156</v>
      </c>
      <c r="F11" s="148">
        <v>329.35612465410895</v>
      </c>
      <c r="G11" s="150">
        <v>2.7</v>
      </c>
      <c r="H11" s="140"/>
      <c r="I11" s="140"/>
      <c r="J11" s="140"/>
      <c r="K11" s="140"/>
      <c r="L11" s="140"/>
      <c r="M11" s="140"/>
      <c r="N11" s="140"/>
    </row>
    <row r="12" spans="1:16" ht="24.95" customHeight="1">
      <c r="A12" s="146" t="s">
        <v>194</v>
      </c>
      <c r="B12" s="147">
        <v>292.8</v>
      </c>
      <c r="C12" s="147">
        <v>5.4</v>
      </c>
      <c r="D12" s="148">
        <v>315.2</v>
      </c>
      <c r="E12" s="147">
        <v>7.6</v>
      </c>
      <c r="F12" s="148">
        <v>320.81049430218025</v>
      </c>
      <c r="G12" s="150">
        <v>1.7917795224803541</v>
      </c>
      <c r="H12" s="140"/>
      <c r="I12" s="140"/>
      <c r="J12" s="140"/>
      <c r="K12" s="140"/>
      <c r="L12" s="140"/>
      <c r="M12" s="140"/>
      <c r="N12" s="140"/>
      <c r="O12" s="140"/>
      <c r="P12" s="140"/>
    </row>
    <row r="13" spans="1:16" ht="24.95" customHeight="1">
      <c r="A13" s="146" t="s">
        <v>195</v>
      </c>
      <c r="B13" s="147">
        <v>290.2</v>
      </c>
      <c r="C13" s="147">
        <v>5.5</v>
      </c>
      <c r="D13" s="148">
        <v>310.15374924533432</v>
      </c>
      <c r="E13" s="147">
        <v>6.8786398209792026</v>
      </c>
      <c r="F13" s="148">
        <v>315.38474964233615</v>
      </c>
      <c r="G13" s="150">
        <v>1.686582996249399</v>
      </c>
      <c r="H13" s="140"/>
      <c r="I13" s="140"/>
      <c r="J13" s="140"/>
      <c r="K13" s="140"/>
      <c r="L13" s="140"/>
      <c r="M13" s="140"/>
      <c r="N13" s="140"/>
      <c r="O13" s="140"/>
      <c r="P13" s="140"/>
    </row>
    <row r="14" spans="1:16" ht="24.95" customHeight="1">
      <c r="A14" s="146" t="s">
        <v>196</v>
      </c>
      <c r="B14" s="147">
        <v>293.10000000000002</v>
      </c>
      <c r="C14" s="147">
        <v>5.5</v>
      </c>
      <c r="D14" s="148">
        <v>309.14476273696391</v>
      </c>
      <c r="E14" s="147">
        <v>5.4834806698228533</v>
      </c>
      <c r="F14" s="148">
        <v>312.39999999999998</v>
      </c>
      <c r="G14" s="150">
        <v>1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24.95" customHeight="1">
      <c r="A15" s="146" t="s">
        <v>197</v>
      </c>
      <c r="B15" s="147">
        <v>292</v>
      </c>
      <c r="C15" s="147">
        <v>5.3</v>
      </c>
      <c r="D15" s="148">
        <v>308.17197037378492</v>
      </c>
      <c r="E15" s="147">
        <v>5.5268844798201258</v>
      </c>
      <c r="F15" s="148">
        <v>312</v>
      </c>
      <c r="G15" s="150">
        <v>1.2</v>
      </c>
      <c r="K15" s="140"/>
      <c r="L15" s="140"/>
      <c r="M15" s="140"/>
      <c r="N15" s="140"/>
      <c r="O15" s="140"/>
      <c r="P15" s="140"/>
    </row>
    <row r="16" spans="1:16" ht="24.95" customHeight="1">
      <c r="A16" s="146" t="s">
        <v>198</v>
      </c>
      <c r="B16" s="147">
        <v>297.10000000000002</v>
      </c>
      <c r="C16" s="147">
        <v>5.0999999999999996</v>
      </c>
      <c r="D16" s="148">
        <v>314.37670965960359</v>
      </c>
      <c r="E16" s="147">
        <v>5.8252312719319264</v>
      </c>
      <c r="F16" s="148">
        <v>319.03525401923486</v>
      </c>
      <c r="G16" s="150">
        <v>1.4818350776288014</v>
      </c>
      <c r="K16" s="140"/>
      <c r="L16" s="140"/>
      <c r="M16" s="140"/>
      <c r="N16" s="140"/>
      <c r="O16" s="140"/>
      <c r="P16" s="140"/>
    </row>
    <row r="17" spans="1:16" ht="24.95" customHeight="1">
      <c r="A17" s="146" t="s">
        <v>199</v>
      </c>
      <c r="B17" s="147">
        <v>299.5</v>
      </c>
      <c r="C17" s="147">
        <v>5.4</v>
      </c>
      <c r="D17" s="148">
        <v>318.79065085380836</v>
      </c>
      <c r="E17" s="147">
        <v>6.4380699694083887</v>
      </c>
      <c r="F17" s="148"/>
      <c r="G17" s="150"/>
      <c r="K17" s="140"/>
      <c r="L17" s="140"/>
      <c r="M17" s="140"/>
      <c r="N17" s="140"/>
      <c r="O17" s="140"/>
      <c r="P17" s="140"/>
    </row>
    <row r="18" spans="1:16" ht="24.95" customHeight="1">
      <c r="A18" s="146" t="s">
        <v>200</v>
      </c>
      <c r="B18" s="147">
        <v>304.39999999999998</v>
      </c>
      <c r="C18" s="147">
        <v>5.4</v>
      </c>
      <c r="D18" s="148">
        <v>323.1326629842921</v>
      </c>
      <c r="E18" s="151">
        <v>6.1535604490180731</v>
      </c>
      <c r="F18" s="148"/>
      <c r="G18" s="150"/>
      <c r="K18" s="140"/>
      <c r="L18" s="140"/>
      <c r="M18" s="140"/>
      <c r="N18" s="140"/>
      <c r="O18" s="140"/>
      <c r="P18" s="140"/>
    </row>
    <row r="19" spans="1:16" ht="24.95" customHeight="1" thickBot="1">
      <c r="A19" s="152" t="s">
        <v>201</v>
      </c>
      <c r="B19" s="153">
        <f t="shared" ref="B19:G19" si="0">AVERAGE(B7:B18)</f>
        <v>296.63333333333333</v>
      </c>
      <c r="C19" s="154">
        <f t="shared" si="0"/>
        <v>6.0706272542227611</v>
      </c>
      <c r="D19" s="155">
        <f t="shared" si="0"/>
        <v>315.25430960390378</v>
      </c>
      <c r="E19" s="155">
        <f t="shared" si="0"/>
        <v>6.2779901748073881</v>
      </c>
      <c r="F19" s="153">
        <f t="shared" si="0"/>
        <v>323.64723316715811</v>
      </c>
      <c r="G19" s="156">
        <f t="shared" si="0"/>
        <v>3.0173459050783</v>
      </c>
      <c r="K19" s="136" t="s">
        <v>183</v>
      </c>
    </row>
    <row r="20" spans="1:16" ht="20.100000000000001" customHeight="1" thickTop="1">
      <c r="A20" s="157"/>
      <c r="D20" s="140"/>
    </row>
    <row r="21" spans="1:16" ht="20.100000000000001" customHeight="1">
      <c r="A21" s="157"/>
      <c r="G21" s="137"/>
    </row>
    <row r="23" spans="1:16">
      <c r="A23" s="158"/>
      <c r="B23" s="158"/>
    </row>
    <row r="24" spans="1:16">
      <c r="A24" s="159"/>
      <c r="B24" s="158"/>
    </row>
    <row r="25" spans="1:16">
      <c r="A25" s="159"/>
      <c r="B25" s="158"/>
    </row>
    <row r="26" spans="1:16">
      <c r="A26" s="159"/>
      <c r="B26" s="158"/>
    </row>
    <row r="27" spans="1:16">
      <c r="A27" s="158"/>
      <c r="B27" s="158"/>
    </row>
  </sheetData>
  <mergeCells count="8">
    <mergeCell ref="A1:G1"/>
    <mergeCell ref="A2:I2"/>
    <mergeCell ref="A3:I3"/>
    <mergeCell ref="A4:I4"/>
    <mergeCell ref="A5:A6"/>
    <mergeCell ref="B5:C5"/>
    <mergeCell ref="D5:E5"/>
    <mergeCell ref="F5:G5"/>
  </mergeCells>
  <pageMargins left="0.75" right="0.75" top="1" bottom="1" header="0.5" footer="0.5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0"/>
  <sheetViews>
    <sheetView view="pageBreakPreview" zoomScaleSheetLayoutView="100" workbookViewId="0">
      <selection activeCell="A2" sqref="A2:M2"/>
    </sheetView>
  </sheetViews>
  <sheetFormatPr defaultRowHeight="24.95" customHeight="1"/>
  <cols>
    <col min="1" max="1" width="6.28515625" style="132" customWidth="1"/>
    <col min="2" max="2" width="29.7109375" style="108" bestFit="1" customWidth="1"/>
    <col min="3" max="3" width="8" style="108" bestFit="1" customWidth="1"/>
    <col min="4" max="13" width="9.28515625" style="108" customWidth="1"/>
    <col min="14" max="14" width="5.5703125" style="108" customWidth="1"/>
    <col min="15" max="256" width="9.140625" style="108"/>
    <col min="257" max="257" width="6.28515625" style="108" customWidth="1"/>
    <col min="258" max="258" width="29.7109375" style="108" bestFit="1" customWidth="1"/>
    <col min="259" max="259" width="8" style="108" bestFit="1" customWidth="1"/>
    <col min="260" max="269" width="9.28515625" style="108" customWidth="1"/>
    <col min="270" max="270" width="5.5703125" style="108" customWidth="1"/>
    <col min="271" max="512" width="9.140625" style="108"/>
    <col min="513" max="513" width="6.28515625" style="108" customWidth="1"/>
    <col min="514" max="514" width="29.7109375" style="108" bestFit="1" customWidth="1"/>
    <col min="515" max="515" width="8" style="108" bestFit="1" customWidth="1"/>
    <col min="516" max="525" width="9.28515625" style="108" customWidth="1"/>
    <col min="526" max="526" width="5.5703125" style="108" customWidth="1"/>
    <col min="527" max="768" width="9.140625" style="108"/>
    <col min="769" max="769" width="6.28515625" style="108" customWidth="1"/>
    <col min="770" max="770" width="29.7109375" style="108" bestFit="1" customWidth="1"/>
    <col min="771" max="771" width="8" style="108" bestFit="1" customWidth="1"/>
    <col min="772" max="781" width="9.28515625" style="108" customWidth="1"/>
    <col min="782" max="782" width="5.5703125" style="108" customWidth="1"/>
    <col min="783" max="1024" width="9.140625" style="108"/>
    <col min="1025" max="1025" width="6.28515625" style="108" customWidth="1"/>
    <col min="1026" max="1026" width="29.7109375" style="108" bestFit="1" customWidth="1"/>
    <col min="1027" max="1027" width="8" style="108" bestFit="1" customWidth="1"/>
    <col min="1028" max="1037" width="9.28515625" style="108" customWidth="1"/>
    <col min="1038" max="1038" width="5.5703125" style="108" customWidth="1"/>
    <col min="1039" max="1280" width="9.140625" style="108"/>
    <col min="1281" max="1281" width="6.28515625" style="108" customWidth="1"/>
    <col min="1282" max="1282" width="29.7109375" style="108" bestFit="1" customWidth="1"/>
    <col min="1283" max="1283" width="8" style="108" bestFit="1" customWidth="1"/>
    <col min="1284" max="1293" width="9.28515625" style="108" customWidth="1"/>
    <col min="1294" max="1294" width="5.5703125" style="108" customWidth="1"/>
    <col min="1295" max="1536" width="9.140625" style="108"/>
    <col min="1537" max="1537" width="6.28515625" style="108" customWidth="1"/>
    <col min="1538" max="1538" width="29.7109375" style="108" bestFit="1" customWidth="1"/>
    <col min="1539" max="1539" width="8" style="108" bestFit="1" customWidth="1"/>
    <col min="1540" max="1549" width="9.28515625" style="108" customWidth="1"/>
    <col min="1550" max="1550" width="5.5703125" style="108" customWidth="1"/>
    <col min="1551" max="1792" width="9.140625" style="108"/>
    <col min="1793" max="1793" width="6.28515625" style="108" customWidth="1"/>
    <col min="1794" max="1794" width="29.7109375" style="108" bestFit="1" customWidth="1"/>
    <col min="1795" max="1795" width="8" style="108" bestFit="1" customWidth="1"/>
    <col min="1796" max="1805" width="9.28515625" style="108" customWidth="1"/>
    <col min="1806" max="1806" width="5.5703125" style="108" customWidth="1"/>
    <col min="1807" max="2048" width="9.140625" style="108"/>
    <col min="2049" max="2049" width="6.28515625" style="108" customWidth="1"/>
    <col min="2050" max="2050" width="29.7109375" style="108" bestFit="1" customWidth="1"/>
    <col min="2051" max="2051" width="8" style="108" bestFit="1" customWidth="1"/>
    <col min="2052" max="2061" width="9.28515625" style="108" customWidth="1"/>
    <col min="2062" max="2062" width="5.5703125" style="108" customWidth="1"/>
    <col min="2063" max="2304" width="9.140625" style="108"/>
    <col min="2305" max="2305" width="6.28515625" style="108" customWidth="1"/>
    <col min="2306" max="2306" width="29.7109375" style="108" bestFit="1" customWidth="1"/>
    <col min="2307" max="2307" width="8" style="108" bestFit="1" customWidth="1"/>
    <col min="2308" max="2317" width="9.28515625" style="108" customWidth="1"/>
    <col min="2318" max="2318" width="5.5703125" style="108" customWidth="1"/>
    <col min="2319" max="2560" width="9.140625" style="108"/>
    <col min="2561" max="2561" width="6.28515625" style="108" customWidth="1"/>
    <col min="2562" max="2562" width="29.7109375" style="108" bestFit="1" customWidth="1"/>
    <col min="2563" max="2563" width="8" style="108" bestFit="1" customWidth="1"/>
    <col min="2564" max="2573" width="9.28515625" style="108" customWidth="1"/>
    <col min="2574" max="2574" width="5.5703125" style="108" customWidth="1"/>
    <col min="2575" max="2816" width="9.140625" style="108"/>
    <col min="2817" max="2817" width="6.28515625" style="108" customWidth="1"/>
    <col min="2818" max="2818" width="29.7109375" style="108" bestFit="1" customWidth="1"/>
    <col min="2819" max="2819" width="8" style="108" bestFit="1" customWidth="1"/>
    <col min="2820" max="2829" width="9.28515625" style="108" customWidth="1"/>
    <col min="2830" max="2830" width="5.5703125" style="108" customWidth="1"/>
    <col min="2831" max="3072" width="9.140625" style="108"/>
    <col min="3073" max="3073" width="6.28515625" style="108" customWidth="1"/>
    <col min="3074" max="3074" width="29.7109375" style="108" bestFit="1" customWidth="1"/>
    <col min="3075" max="3075" width="8" style="108" bestFit="1" customWidth="1"/>
    <col min="3076" max="3085" width="9.28515625" style="108" customWidth="1"/>
    <col min="3086" max="3086" width="5.5703125" style="108" customWidth="1"/>
    <col min="3087" max="3328" width="9.140625" style="108"/>
    <col min="3329" max="3329" width="6.28515625" style="108" customWidth="1"/>
    <col min="3330" max="3330" width="29.7109375" style="108" bestFit="1" customWidth="1"/>
    <col min="3331" max="3331" width="8" style="108" bestFit="1" customWidth="1"/>
    <col min="3332" max="3341" width="9.28515625" style="108" customWidth="1"/>
    <col min="3342" max="3342" width="5.5703125" style="108" customWidth="1"/>
    <col min="3343" max="3584" width="9.140625" style="108"/>
    <col min="3585" max="3585" width="6.28515625" style="108" customWidth="1"/>
    <col min="3586" max="3586" width="29.7109375" style="108" bestFit="1" customWidth="1"/>
    <col min="3587" max="3587" width="8" style="108" bestFit="1" customWidth="1"/>
    <col min="3588" max="3597" width="9.28515625" style="108" customWidth="1"/>
    <col min="3598" max="3598" width="5.5703125" style="108" customWidth="1"/>
    <col min="3599" max="3840" width="9.140625" style="108"/>
    <col min="3841" max="3841" width="6.28515625" style="108" customWidth="1"/>
    <col min="3842" max="3842" width="29.7109375" style="108" bestFit="1" customWidth="1"/>
    <col min="3843" max="3843" width="8" style="108" bestFit="1" customWidth="1"/>
    <col min="3844" max="3853" width="9.28515625" style="108" customWidth="1"/>
    <col min="3854" max="3854" width="5.5703125" style="108" customWidth="1"/>
    <col min="3855" max="4096" width="9.140625" style="108"/>
    <col min="4097" max="4097" width="6.28515625" style="108" customWidth="1"/>
    <col min="4098" max="4098" width="29.7109375" style="108" bestFit="1" customWidth="1"/>
    <col min="4099" max="4099" width="8" style="108" bestFit="1" customWidth="1"/>
    <col min="4100" max="4109" width="9.28515625" style="108" customWidth="1"/>
    <col min="4110" max="4110" width="5.5703125" style="108" customWidth="1"/>
    <col min="4111" max="4352" width="9.140625" style="108"/>
    <col min="4353" max="4353" width="6.28515625" style="108" customWidth="1"/>
    <col min="4354" max="4354" width="29.7109375" style="108" bestFit="1" customWidth="1"/>
    <col min="4355" max="4355" width="8" style="108" bestFit="1" customWidth="1"/>
    <col min="4356" max="4365" width="9.28515625" style="108" customWidth="1"/>
    <col min="4366" max="4366" width="5.5703125" style="108" customWidth="1"/>
    <col min="4367" max="4608" width="9.140625" style="108"/>
    <col min="4609" max="4609" width="6.28515625" style="108" customWidth="1"/>
    <col min="4610" max="4610" width="29.7109375" style="108" bestFit="1" customWidth="1"/>
    <col min="4611" max="4611" width="8" style="108" bestFit="1" customWidth="1"/>
    <col min="4612" max="4621" width="9.28515625" style="108" customWidth="1"/>
    <col min="4622" max="4622" width="5.5703125" style="108" customWidth="1"/>
    <col min="4623" max="4864" width="9.140625" style="108"/>
    <col min="4865" max="4865" width="6.28515625" style="108" customWidth="1"/>
    <col min="4866" max="4866" width="29.7109375" style="108" bestFit="1" customWidth="1"/>
    <col min="4867" max="4867" width="8" style="108" bestFit="1" customWidth="1"/>
    <col min="4868" max="4877" width="9.28515625" style="108" customWidth="1"/>
    <col min="4878" max="4878" width="5.5703125" style="108" customWidth="1"/>
    <col min="4879" max="5120" width="9.140625" style="108"/>
    <col min="5121" max="5121" width="6.28515625" style="108" customWidth="1"/>
    <col min="5122" max="5122" width="29.7109375" style="108" bestFit="1" customWidth="1"/>
    <col min="5123" max="5123" width="8" style="108" bestFit="1" customWidth="1"/>
    <col min="5124" max="5133" width="9.28515625" style="108" customWidth="1"/>
    <col min="5134" max="5134" width="5.5703125" style="108" customWidth="1"/>
    <col min="5135" max="5376" width="9.140625" style="108"/>
    <col min="5377" max="5377" width="6.28515625" style="108" customWidth="1"/>
    <col min="5378" max="5378" width="29.7109375" style="108" bestFit="1" customWidth="1"/>
    <col min="5379" max="5379" width="8" style="108" bestFit="1" customWidth="1"/>
    <col min="5380" max="5389" width="9.28515625" style="108" customWidth="1"/>
    <col min="5390" max="5390" width="5.5703125" style="108" customWidth="1"/>
    <col min="5391" max="5632" width="9.140625" style="108"/>
    <col min="5633" max="5633" width="6.28515625" style="108" customWidth="1"/>
    <col min="5634" max="5634" width="29.7109375" style="108" bestFit="1" customWidth="1"/>
    <col min="5635" max="5635" width="8" style="108" bestFit="1" customWidth="1"/>
    <col min="5636" max="5645" width="9.28515625" style="108" customWidth="1"/>
    <col min="5646" max="5646" width="5.5703125" style="108" customWidth="1"/>
    <col min="5647" max="5888" width="9.140625" style="108"/>
    <col min="5889" max="5889" width="6.28515625" style="108" customWidth="1"/>
    <col min="5890" max="5890" width="29.7109375" style="108" bestFit="1" customWidth="1"/>
    <col min="5891" max="5891" width="8" style="108" bestFit="1" customWidth="1"/>
    <col min="5892" max="5901" width="9.28515625" style="108" customWidth="1"/>
    <col min="5902" max="5902" width="5.5703125" style="108" customWidth="1"/>
    <col min="5903" max="6144" width="9.140625" style="108"/>
    <col min="6145" max="6145" width="6.28515625" style="108" customWidth="1"/>
    <col min="6146" max="6146" width="29.7109375" style="108" bestFit="1" customWidth="1"/>
    <col min="6147" max="6147" width="8" style="108" bestFit="1" customWidth="1"/>
    <col min="6148" max="6157" width="9.28515625" style="108" customWidth="1"/>
    <col min="6158" max="6158" width="5.5703125" style="108" customWidth="1"/>
    <col min="6159" max="6400" width="9.140625" style="108"/>
    <col min="6401" max="6401" width="6.28515625" style="108" customWidth="1"/>
    <col min="6402" max="6402" width="29.7109375" style="108" bestFit="1" customWidth="1"/>
    <col min="6403" max="6403" width="8" style="108" bestFit="1" customWidth="1"/>
    <col min="6404" max="6413" width="9.28515625" style="108" customWidth="1"/>
    <col min="6414" max="6414" width="5.5703125" style="108" customWidth="1"/>
    <col min="6415" max="6656" width="9.140625" style="108"/>
    <col min="6657" max="6657" width="6.28515625" style="108" customWidth="1"/>
    <col min="6658" max="6658" width="29.7109375" style="108" bestFit="1" customWidth="1"/>
    <col min="6659" max="6659" width="8" style="108" bestFit="1" customWidth="1"/>
    <col min="6660" max="6669" width="9.28515625" style="108" customWidth="1"/>
    <col min="6670" max="6670" width="5.5703125" style="108" customWidth="1"/>
    <col min="6671" max="6912" width="9.140625" style="108"/>
    <col min="6913" max="6913" width="6.28515625" style="108" customWidth="1"/>
    <col min="6914" max="6914" width="29.7109375" style="108" bestFit="1" customWidth="1"/>
    <col min="6915" max="6915" width="8" style="108" bestFit="1" customWidth="1"/>
    <col min="6916" max="6925" width="9.28515625" style="108" customWidth="1"/>
    <col min="6926" max="6926" width="5.5703125" style="108" customWidth="1"/>
    <col min="6927" max="7168" width="9.140625" style="108"/>
    <col min="7169" max="7169" width="6.28515625" style="108" customWidth="1"/>
    <col min="7170" max="7170" width="29.7109375" style="108" bestFit="1" customWidth="1"/>
    <col min="7171" max="7171" width="8" style="108" bestFit="1" customWidth="1"/>
    <col min="7172" max="7181" width="9.28515625" style="108" customWidth="1"/>
    <col min="7182" max="7182" width="5.5703125" style="108" customWidth="1"/>
    <col min="7183" max="7424" width="9.140625" style="108"/>
    <col min="7425" max="7425" width="6.28515625" style="108" customWidth="1"/>
    <col min="7426" max="7426" width="29.7109375" style="108" bestFit="1" customWidth="1"/>
    <col min="7427" max="7427" width="8" style="108" bestFit="1" customWidth="1"/>
    <col min="7428" max="7437" width="9.28515625" style="108" customWidth="1"/>
    <col min="7438" max="7438" width="5.5703125" style="108" customWidth="1"/>
    <col min="7439" max="7680" width="9.140625" style="108"/>
    <col min="7681" max="7681" width="6.28515625" style="108" customWidth="1"/>
    <col min="7682" max="7682" width="29.7109375" style="108" bestFit="1" customWidth="1"/>
    <col min="7683" max="7683" width="8" style="108" bestFit="1" customWidth="1"/>
    <col min="7684" max="7693" width="9.28515625" style="108" customWidth="1"/>
    <col min="7694" max="7694" width="5.5703125" style="108" customWidth="1"/>
    <col min="7695" max="7936" width="9.140625" style="108"/>
    <col min="7937" max="7937" width="6.28515625" style="108" customWidth="1"/>
    <col min="7938" max="7938" width="29.7109375" style="108" bestFit="1" customWidth="1"/>
    <col min="7939" max="7939" width="8" style="108" bestFit="1" customWidth="1"/>
    <col min="7940" max="7949" width="9.28515625" style="108" customWidth="1"/>
    <col min="7950" max="7950" width="5.5703125" style="108" customWidth="1"/>
    <col min="7951" max="8192" width="9.140625" style="108"/>
    <col min="8193" max="8193" width="6.28515625" style="108" customWidth="1"/>
    <col min="8194" max="8194" width="29.7109375" style="108" bestFit="1" customWidth="1"/>
    <col min="8195" max="8195" width="8" style="108" bestFit="1" customWidth="1"/>
    <col min="8196" max="8205" width="9.28515625" style="108" customWidth="1"/>
    <col min="8206" max="8206" width="5.5703125" style="108" customWidth="1"/>
    <col min="8207" max="8448" width="9.140625" style="108"/>
    <col min="8449" max="8449" width="6.28515625" style="108" customWidth="1"/>
    <col min="8450" max="8450" width="29.7109375" style="108" bestFit="1" customWidth="1"/>
    <col min="8451" max="8451" width="8" style="108" bestFit="1" customWidth="1"/>
    <col min="8452" max="8461" width="9.28515625" style="108" customWidth="1"/>
    <col min="8462" max="8462" width="5.5703125" style="108" customWidth="1"/>
    <col min="8463" max="8704" width="9.140625" style="108"/>
    <col min="8705" max="8705" width="6.28515625" style="108" customWidth="1"/>
    <col min="8706" max="8706" width="29.7109375" style="108" bestFit="1" customWidth="1"/>
    <col min="8707" max="8707" width="8" style="108" bestFit="1" customWidth="1"/>
    <col min="8708" max="8717" width="9.28515625" style="108" customWidth="1"/>
    <col min="8718" max="8718" width="5.5703125" style="108" customWidth="1"/>
    <col min="8719" max="8960" width="9.140625" style="108"/>
    <col min="8961" max="8961" width="6.28515625" style="108" customWidth="1"/>
    <col min="8962" max="8962" width="29.7109375" style="108" bestFit="1" customWidth="1"/>
    <col min="8963" max="8963" width="8" style="108" bestFit="1" customWidth="1"/>
    <col min="8964" max="8973" width="9.28515625" style="108" customWidth="1"/>
    <col min="8974" max="8974" width="5.5703125" style="108" customWidth="1"/>
    <col min="8975" max="9216" width="9.140625" style="108"/>
    <col min="9217" max="9217" width="6.28515625" style="108" customWidth="1"/>
    <col min="9218" max="9218" width="29.7109375" style="108" bestFit="1" customWidth="1"/>
    <col min="9219" max="9219" width="8" style="108" bestFit="1" customWidth="1"/>
    <col min="9220" max="9229" width="9.28515625" style="108" customWidth="1"/>
    <col min="9230" max="9230" width="5.5703125" style="108" customWidth="1"/>
    <col min="9231" max="9472" width="9.140625" style="108"/>
    <col min="9473" max="9473" width="6.28515625" style="108" customWidth="1"/>
    <col min="9474" max="9474" width="29.7109375" style="108" bestFit="1" customWidth="1"/>
    <col min="9475" max="9475" width="8" style="108" bestFit="1" customWidth="1"/>
    <col min="9476" max="9485" width="9.28515625" style="108" customWidth="1"/>
    <col min="9486" max="9486" width="5.5703125" style="108" customWidth="1"/>
    <col min="9487" max="9728" width="9.140625" style="108"/>
    <col min="9729" max="9729" width="6.28515625" style="108" customWidth="1"/>
    <col min="9730" max="9730" width="29.7109375" style="108" bestFit="1" customWidth="1"/>
    <col min="9731" max="9731" width="8" style="108" bestFit="1" customWidth="1"/>
    <col min="9732" max="9741" width="9.28515625" style="108" customWidth="1"/>
    <col min="9742" max="9742" width="5.5703125" style="108" customWidth="1"/>
    <col min="9743" max="9984" width="9.140625" style="108"/>
    <col min="9985" max="9985" width="6.28515625" style="108" customWidth="1"/>
    <col min="9986" max="9986" width="29.7109375" style="108" bestFit="1" customWidth="1"/>
    <col min="9987" max="9987" width="8" style="108" bestFit="1" customWidth="1"/>
    <col min="9988" max="9997" width="9.28515625" style="108" customWidth="1"/>
    <col min="9998" max="9998" width="5.5703125" style="108" customWidth="1"/>
    <col min="9999" max="10240" width="9.140625" style="108"/>
    <col min="10241" max="10241" width="6.28515625" style="108" customWidth="1"/>
    <col min="10242" max="10242" width="29.7109375" style="108" bestFit="1" customWidth="1"/>
    <col min="10243" max="10243" width="8" style="108" bestFit="1" customWidth="1"/>
    <col min="10244" max="10253" width="9.28515625" style="108" customWidth="1"/>
    <col min="10254" max="10254" width="5.5703125" style="108" customWidth="1"/>
    <col min="10255" max="10496" width="9.140625" style="108"/>
    <col min="10497" max="10497" width="6.28515625" style="108" customWidth="1"/>
    <col min="10498" max="10498" width="29.7109375" style="108" bestFit="1" customWidth="1"/>
    <col min="10499" max="10499" width="8" style="108" bestFit="1" customWidth="1"/>
    <col min="10500" max="10509" width="9.28515625" style="108" customWidth="1"/>
    <col min="10510" max="10510" width="5.5703125" style="108" customWidth="1"/>
    <col min="10511" max="10752" width="9.140625" style="108"/>
    <col min="10753" max="10753" width="6.28515625" style="108" customWidth="1"/>
    <col min="10754" max="10754" width="29.7109375" style="108" bestFit="1" customWidth="1"/>
    <col min="10755" max="10755" width="8" style="108" bestFit="1" customWidth="1"/>
    <col min="10756" max="10765" width="9.28515625" style="108" customWidth="1"/>
    <col min="10766" max="10766" width="5.5703125" style="108" customWidth="1"/>
    <col min="10767" max="11008" width="9.140625" style="108"/>
    <col min="11009" max="11009" width="6.28515625" style="108" customWidth="1"/>
    <col min="11010" max="11010" width="29.7109375" style="108" bestFit="1" customWidth="1"/>
    <col min="11011" max="11011" width="8" style="108" bestFit="1" customWidth="1"/>
    <col min="11012" max="11021" width="9.28515625" style="108" customWidth="1"/>
    <col min="11022" max="11022" width="5.5703125" style="108" customWidth="1"/>
    <col min="11023" max="11264" width="9.140625" style="108"/>
    <col min="11265" max="11265" width="6.28515625" style="108" customWidth="1"/>
    <col min="11266" max="11266" width="29.7109375" style="108" bestFit="1" customWidth="1"/>
    <col min="11267" max="11267" width="8" style="108" bestFit="1" customWidth="1"/>
    <col min="11268" max="11277" width="9.28515625" style="108" customWidth="1"/>
    <col min="11278" max="11278" width="5.5703125" style="108" customWidth="1"/>
    <col min="11279" max="11520" width="9.140625" style="108"/>
    <col min="11521" max="11521" width="6.28515625" style="108" customWidth="1"/>
    <col min="11522" max="11522" width="29.7109375" style="108" bestFit="1" customWidth="1"/>
    <col min="11523" max="11523" width="8" style="108" bestFit="1" customWidth="1"/>
    <col min="11524" max="11533" width="9.28515625" style="108" customWidth="1"/>
    <col min="11534" max="11534" width="5.5703125" style="108" customWidth="1"/>
    <col min="11535" max="11776" width="9.140625" style="108"/>
    <col min="11777" max="11777" width="6.28515625" style="108" customWidth="1"/>
    <col min="11778" max="11778" width="29.7109375" style="108" bestFit="1" customWidth="1"/>
    <col min="11779" max="11779" width="8" style="108" bestFit="1" customWidth="1"/>
    <col min="11780" max="11789" width="9.28515625" style="108" customWidth="1"/>
    <col min="11790" max="11790" width="5.5703125" style="108" customWidth="1"/>
    <col min="11791" max="12032" width="9.140625" style="108"/>
    <col min="12033" max="12033" width="6.28515625" style="108" customWidth="1"/>
    <col min="12034" max="12034" width="29.7109375" style="108" bestFit="1" customWidth="1"/>
    <col min="12035" max="12035" width="8" style="108" bestFit="1" customWidth="1"/>
    <col min="12036" max="12045" width="9.28515625" style="108" customWidth="1"/>
    <col min="12046" max="12046" width="5.5703125" style="108" customWidth="1"/>
    <col min="12047" max="12288" width="9.140625" style="108"/>
    <col min="12289" max="12289" width="6.28515625" style="108" customWidth="1"/>
    <col min="12290" max="12290" width="29.7109375" style="108" bestFit="1" customWidth="1"/>
    <col min="12291" max="12291" width="8" style="108" bestFit="1" customWidth="1"/>
    <col min="12292" max="12301" width="9.28515625" style="108" customWidth="1"/>
    <col min="12302" max="12302" width="5.5703125" style="108" customWidth="1"/>
    <col min="12303" max="12544" width="9.140625" style="108"/>
    <col min="12545" max="12545" width="6.28515625" style="108" customWidth="1"/>
    <col min="12546" max="12546" width="29.7109375" style="108" bestFit="1" customWidth="1"/>
    <col min="12547" max="12547" width="8" style="108" bestFit="1" customWidth="1"/>
    <col min="12548" max="12557" width="9.28515625" style="108" customWidth="1"/>
    <col min="12558" max="12558" width="5.5703125" style="108" customWidth="1"/>
    <col min="12559" max="12800" width="9.140625" style="108"/>
    <col min="12801" max="12801" width="6.28515625" style="108" customWidth="1"/>
    <col min="12802" max="12802" width="29.7109375" style="108" bestFit="1" customWidth="1"/>
    <col min="12803" max="12803" width="8" style="108" bestFit="1" customWidth="1"/>
    <col min="12804" max="12813" width="9.28515625" style="108" customWidth="1"/>
    <col min="12814" max="12814" width="5.5703125" style="108" customWidth="1"/>
    <col min="12815" max="13056" width="9.140625" style="108"/>
    <col min="13057" max="13057" width="6.28515625" style="108" customWidth="1"/>
    <col min="13058" max="13058" width="29.7109375" style="108" bestFit="1" customWidth="1"/>
    <col min="13059" max="13059" width="8" style="108" bestFit="1" customWidth="1"/>
    <col min="13060" max="13069" width="9.28515625" style="108" customWidth="1"/>
    <col min="13070" max="13070" width="5.5703125" style="108" customWidth="1"/>
    <col min="13071" max="13312" width="9.140625" style="108"/>
    <col min="13313" max="13313" width="6.28515625" style="108" customWidth="1"/>
    <col min="13314" max="13314" width="29.7109375" style="108" bestFit="1" customWidth="1"/>
    <col min="13315" max="13315" width="8" style="108" bestFit="1" customWidth="1"/>
    <col min="13316" max="13325" width="9.28515625" style="108" customWidth="1"/>
    <col min="13326" max="13326" width="5.5703125" style="108" customWidth="1"/>
    <col min="13327" max="13568" width="9.140625" style="108"/>
    <col min="13569" max="13569" width="6.28515625" style="108" customWidth="1"/>
    <col min="13570" max="13570" width="29.7109375" style="108" bestFit="1" customWidth="1"/>
    <col min="13571" max="13571" width="8" style="108" bestFit="1" customWidth="1"/>
    <col min="13572" max="13581" width="9.28515625" style="108" customWidth="1"/>
    <col min="13582" max="13582" width="5.5703125" style="108" customWidth="1"/>
    <col min="13583" max="13824" width="9.140625" style="108"/>
    <col min="13825" max="13825" width="6.28515625" style="108" customWidth="1"/>
    <col min="13826" max="13826" width="29.7109375" style="108" bestFit="1" customWidth="1"/>
    <col min="13827" max="13827" width="8" style="108" bestFit="1" customWidth="1"/>
    <col min="13828" max="13837" width="9.28515625" style="108" customWidth="1"/>
    <col min="13838" max="13838" width="5.5703125" style="108" customWidth="1"/>
    <col min="13839" max="14080" width="9.140625" style="108"/>
    <col min="14081" max="14081" width="6.28515625" style="108" customWidth="1"/>
    <col min="14082" max="14082" width="29.7109375" style="108" bestFit="1" customWidth="1"/>
    <col min="14083" max="14083" width="8" style="108" bestFit="1" customWidth="1"/>
    <col min="14084" max="14093" width="9.28515625" style="108" customWidth="1"/>
    <col min="14094" max="14094" width="5.5703125" style="108" customWidth="1"/>
    <col min="14095" max="14336" width="9.140625" style="108"/>
    <col min="14337" max="14337" width="6.28515625" style="108" customWidth="1"/>
    <col min="14338" max="14338" width="29.7109375" style="108" bestFit="1" customWidth="1"/>
    <col min="14339" max="14339" width="8" style="108" bestFit="1" customWidth="1"/>
    <col min="14340" max="14349" width="9.28515625" style="108" customWidth="1"/>
    <col min="14350" max="14350" width="5.5703125" style="108" customWidth="1"/>
    <col min="14351" max="14592" width="9.140625" style="108"/>
    <col min="14593" max="14593" width="6.28515625" style="108" customWidth="1"/>
    <col min="14594" max="14594" width="29.7109375" style="108" bestFit="1" customWidth="1"/>
    <col min="14595" max="14595" width="8" style="108" bestFit="1" customWidth="1"/>
    <col min="14596" max="14605" width="9.28515625" style="108" customWidth="1"/>
    <col min="14606" max="14606" width="5.5703125" style="108" customWidth="1"/>
    <col min="14607" max="14848" width="9.140625" style="108"/>
    <col min="14849" max="14849" width="6.28515625" style="108" customWidth="1"/>
    <col min="14850" max="14850" width="29.7109375" style="108" bestFit="1" customWidth="1"/>
    <col min="14851" max="14851" width="8" style="108" bestFit="1" customWidth="1"/>
    <col min="14852" max="14861" width="9.28515625" style="108" customWidth="1"/>
    <col min="14862" max="14862" width="5.5703125" style="108" customWidth="1"/>
    <col min="14863" max="15104" width="9.140625" style="108"/>
    <col min="15105" max="15105" width="6.28515625" style="108" customWidth="1"/>
    <col min="15106" max="15106" width="29.7109375" style="108" bestFit="1" customWidth="1"/>
    <col min="15107" max="15107" width="8" style="108" bestFit="1" customWidth="1"/>
    <col min="15108" max="15117" width="9.28515625" style="108" customWidth="1"/>
    <col min="15118" max="15118" width="5.5703125" style="108" customWidth="1"/>
    <col min="15119" max="15360" width="9.140625" style="108"/>
    <col min="15361" max="15361" width="6.28515625" style="108" customWidth="1"/>
    <col min="15362" max="15362" width="29.7109375" style="108" bestFit="1" customWidth="1"/>
    <col min="15363" max="15363" width="8" style="108" bestFit="1" customWidth="1"/>
    <col min="15364" max="15373" width="9.28515625" style="108" customWidth="1"/>
    <col min="15374" max="15374" width="5.5703125" style="108" customWidth="1"/>
    <col min="15375" max="15616" width="9.140625" style="108"/>
    <col min="15617" max="15617" width="6.28515625" style="108" customWidth="1"/>
    <col min="15618" max="15618" width="29.7109375" style="108" bestFit="1" customWidth="1"/>
    <col min="15619" max="15619" width="8" style="108" bestFit="1" customWidth="1"/>
    <col min="15620" max="15629" width="9.28515625" style="108" customWidth="1"/>
    <col min="15630" max="15630" width="5.5703125" style="108" customWidth="1"/>
    <col min="15631" max="15872" width="9.140625" style="108"/>
    <col min="15873" max="15873" width="6.28515625" style="108" customWidth="1"/>
    <col min="15874" max="15874" width="29.7109375" style="108" bestFit="1" customWidth="1"/>
    <col min="15875" max="15875" width="8" style="108" bestFit="1" customWidth="1"/>
    <col min="15876" max="15885" width="9.28515625" style="108" customWidth="1"/>
    <col min="15886" max="15886" width="5.5703125" style="108" customWidth="1"/>
    <col min="15887" max="16128" width="9.140625" style="108"/>
    <col min="16129" max="16129" width="6.28515625" style="108" customWidth="1"/>
    <col min="16130" max="16130" width="29.7109375" style="108" bestFit="1" customWidth="1"/>
    <col min="16131" max="16131" width="8" style="108" bestFit="1" customWidth="1"/>
    <col min="16132" max="16141" width="9.28515625" style="108" customWidth="1"/>
    <col min="16142" max="16142" width="5.5703125" style="108" customWidth="1"/>
    <col min="16143" max="16384" width="9.140625" style="108"/>
  </cols>
  <sheetData>
    <row r="1" spans="1:13" ht="12.75">
      <c r="A1" s="1546" t="s">
        <v>233</v>
      </c>
      <c r="B1" s="1546"/>
      <c r="C1" s="1546"/>
      <c r="D1" s="1546"/>
      <c r="E1" s="1546"/>
      <c r="F1" s="1546"/>
      <c r="G1" s="1546"/>
      <c r="H1" s="1546"/>
      <c r="I1" s="1546"/>
      <c r="J1" s="1546"/>
      <c r="K1" s="1546"/>
      <c r="L1" s="1546"/>
      <c r="M1" s="1546"/>
    </row>
    <row r="2" spans="1:13" ht="15.75">
      <c r="A2" s="1520" t="s">
        <v>75</v>
      </c>
      <c r="B2" s="1520"/>
      <c r="C2" s="1520"/>
      <c r="D2" s="1520"/>
      <c r="E2" s="1520"/>
      <c r="F2" s="1520"/>
      <c r="G2" s="1520"/>
      <c r="H2" s="1520"/>
      <c r="I2" s="1520"/>
      <c r="J2" s="1520"/>
      <c r="K2" s="1520"/>
      <c r="L2" s="1520"/>
      <c r="M2" s="1520"/>
    </row>
    <row r="3" spans="1:13" ht="12.75">
      <c r="A3" s="1546" t="s">
        <v>240</v>
      </c>
      <c r="B3" s="1546"/>
      <c r="C3" s="1546"/>
      <c r="D3" s="1546"/>
      <c r="E3" s="1546"/>
      <c r="F3" s="1546"/>
      <c r="G3" s="1546"/>
      <c r="H3" s="1546"/>
      <c r="I3" s="1546"/>
      <c r="J3" s="1546"/>
      <c r="K3" s="1546"/>
      <c r="L3" s="1546"/>
      <c r="M3" s="1546"/>
    </row>
    <row r="4" spans="1:13" ht="12.75">
      <c r="A4" s="1546" t="s">
        <v>138</v>
      </c>
      <c r="B4" s="1546"/>
      <c r="C4" s="1546"/>
      <c r="D4" s="1546"/>
      <c r="E4" s="1546"/>
      <c r="F4" s="1546"/>
      <c r="G4" s="1546"/>
      <c r="H4" s="1546"/>
      <c r="I4" s="1546"/>
      <c r="J4" s="1546"/>
      <c r="K4" s="1546"/>
      <c r="L4" s="1546"/>
      <c r="M4" s="1546"/>
    </row>
    <row r="5" spans="1:13" ht="13.5" thickBo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</row>
    <row r="6" spans="1:13" ht="16.5" thickTop="1">
      <c r="A6" s="1547" t="s">
        <v>241</v>
      </c>
      <c r="B6" s="1550" t="s">
        <v>242</v>
      </c>
      <c r="C6" s="161" t="s">
        <v>243</v>
      </c>
      <c r="D6" s="162" t="s">
        <v>5</v>
      </c>
      <c r="E6" s="1551" t="s">
        <v>6</v>
      </c>
      <c r="F6" s="1552"/>
      <c r="G6" s="1553" t="s">
        <v>121</v>
      </c>
      <c r="H6" s="1554"/>
      <c r="I6" s="1552"/>
      <c r="J6" s="1555" t="s">
        <v>144</v>
      </c>
      <c r="K6" s="1556"/>
      <c r="L6" s="1556"/>
      <c r="M6" s="1557"/>
    </row>
    <row r="7" spans="1:13" ht="13.5" customHeight="1">
      <c r="A7" s="1548"/>
      <c r="B7" s="1543"/>
      <c r="C7" s="163" t="s">
        <v>244</v>
      </c>
      <c r="D7" s="68" t="s">
        <v>145</v>
      </c>
      <c r="E7" s="68" t="s">
        <v>146</v>
      </c>
      <c r="F7" s="68" t="s">
        <v>145</v>
      </c>
      <c r="G7" s="68" t="s">
        <v>147</v>
      </c>
      <c r="H7" s="68" t="s">
        <v>146</v>
      </c>
      <c r="I7" s="68" t="s">
        <v>145</v>
      </c>
      <c r="J7" s="1542" t="s">
        <v>245</v>
      </c>
      <c r="K7" s="1542" t="s">
        <v>246</v>
      </c>
      <c r="L7" s="1542" t="s">
        <v>247</v>
      </c>
      <c r="M7" s="1544" t="s">
        <v>248</v>
      </c>
    </row>
    <row r="8" spans="1:13" ht="12.75" customHeight="1">
      <c r="A8" s="1548"/>
      <c r="B8" s="164">
        <v>1</v>
      </c>
      <c r="C8" s="165">
        <v>2</v>
      </c>
      <c r="D8" s="166">
        <v>3</v>
      </c>
      <c r="E8" s="166">
        <v>4</v>
      </c>
      <c r="F8" s="166">
        <v>5</v>
      </c>
      <c r="G8" s="166">
        <v>6</v>
      </c>
      <c r="H8" s="166">
        <v>7</v>
      </c>
      <c r="I8" s="166">
        <v>8</v>
      </c>
      <c r="J8" s="1558"/>
      <c r="K8" s="1543"/>
      <c r="L8" s="1543"/>
      <c r="M8" s="1545"/>
    </row>
    <row r="9" spans="1:13" ht="24.95" customHeight="1">
      <c r="A9" s="1549"/>
      <c r="B9" s="167" t="s">
        <v>154</v>
      </c>
      <c r="C9" s="168">
        <v>100</v>
      </c>
      <c r="D9" s="168">
        <v>347.9</v>
      </c>
      <c r="E9" s="168">
        <v>365.3</v>
      </c>
      <c r="F9" s="168">
        <v>366.2</v>
      </c>
      <c r="G9" s="168">
        <v>413.3</v>
      </c>
      <c r="H9" s="168">
        <v>419</v>
      </c>
      <c r="I9" s="168">
        <v>420.9</v>
      </c>
      <c r="J9" s="168">
        <v>5.2601322219028503</v>
      </c>
      <c r="K9" s="168">
        <v>0.2463728442376123</v>
      </c>
      <c r="L9" s="168">
        <v>14.937192790824682</v>
      </c>
      <c r="M9" s="169">
        <v>0.45346062052504976</v>
      </c>
    </row>
    <row r="10" spans="1:13" ht="24.95" customHeight="1">
      <c r="A10" s="1420">
        <v>1</v>
      </c>
      <c r="B10" s="1416" t="s">
        <v>249</v>
      </c>
      <c r="C10" s="171">
        <v>26.97</v>
      </c>
      <c r="D10" s="168">
        <v>254.7</v>
      </c>
      <c r="E10" s="168">
        <v>256.7</v>
      </c>
      <c r="F10" s="168">
        <v>256.7</v>
      </c>
      <c r="G10" s="168">
        <v>305.2</v>
      </c>
      <c r="H10" s="168">
        <v>305.2</v>
      </c>
      <c r="I10" s="168">
        <v>305.2</v>
      </c>
      <c r="J10" s="171">
        <v>0.78523753435413823</v>
      </c>
      <c r="K10" s="171">
        <v>0</v>
      </c>
      <c r="L10" s="171">
        <v>18.893650175301914</v>
      </c>
      <c r="M10" s="172">
        <v>0</v>
      </c>
    </row>
    <row r="11" spans="1:13" ht="24.95" customHeight="1">
      <c r="A11" s="173"/>
      <c r="B11" s="1417" t="s">
        <v>250</v>
      </c>
      <c r="C11" s="174">
        <v>9.8000000000000007</v>
      </c>
      <c r="D11" s="175">
        <v>234.2</v>
      </c>
      <c r="E11" s="175">
        <v>236.5</v>
      </c>
      <c r="F11" s="175">
        <v>236.5</v>
      </c>
      <c r="G11" s="175">
        <v>279.3</v>
      </c>
      <c r="H11" s="175">
        <v>279.3</v>
      </c>
      <c r="I11" s="175">
        <v>279.3</v>
      </c>
      <c r="J11" s="174">
        <v>0.98206660973528415</v>
      </c>
      <c r="K11" s="174">
        <v>0</v>
      </c>
      <c r="L11" s="174">
        <v>18.097251585623681</v>
      </c>
      <c r="M11" s="176">
        <v>0</v>
      </c>
    </row>
    <row r="12" spans="1:13" ht="27.75" customHeight="1">
      <c r="A12" s="173"/>
      <c r="B12" s="1417" t="s">
        <v>251</v>
      </c>
      <c r="C12" s="174">
        <v>17.170000000000002</v>
      </c>
      <c r="D12" s="175">
        <v>266.3</v>
      </c>
      <c r="E12" s="175">
        <v>268.2</v>
      </c>
      <c r="F12" s="175">
        <v>268.2</v>
      </c>
      <c r="G12" s="175">
        <v>319.89999999999998</v>
      </c>
      <c r="H12" s="175">
        <v>319.89999999999998</v>
      </c>
      <c r="I12" s="175">
        <v>319.89999999999998</v>
      </c>
      <c r="J12" s="174">
        <v>0.71348103642507965</v>
      </c>
      <c r="K12" s="174">
        <v>0</v>
      </c>
      <c r="L12" s="174">
        <v>19.276659209545116</v>
      </c>
      <c r="M12" s="176">
        <v>0</v>
      </c>
    </row>
    <row r="13" spans="1:13" ht="18.75" customHeight="1">
      <c r="A13" s="1420">
        <v>1.1000000000000001</v>
      </c>
      <c r="B13" s="1416" t="s">
        <v>252</v>
      </c>
      <c r="C13" s="177">
        <v>2.82</v>
      </c>
      <c r="D13" s="168">
        <v>340.7</v>
      </c>
      <c r="E13" s="168">
        <v>340.7</v>
      </c>
      <c r="F13" s="168">
        <v>340.7</v>
      </c>
      <c r="G13" s="168">
        <v>423.2</v>
      </c>
      <c r="H13" s="168">
        <v>423.2</v>
      </c>
      <c r="I13" s="168">
        <v>423.2</v>
      </c>
      <c r="J13" s="171">
        <v>0</v>
      </c>
      <c r="K13" s="171">
        <v>0</v>
      </c>
      <c r="L13" s="171">
        <v>24.21485177575579</v>
      </c>
      <c r="M13" s="172">
        <v>0</v>
      </c>
    </row>
    <row r="14" spans="1:13" ht="24.95" customHeight="1">
      <c r="A14" s="170"/>
      <c r="B14" s="1417" t="s">
        <v>250</v>
      </c>
      <c r="C14" s="178">
        <v>0.31</v>
      </c>
      <c r="D14" s="175">
        <v>281.39999999999998</v>
      </c>
      <c r="E14" s="175">
        <v>281.39999999999998</v>
      </c>
      <c r="F14" s="175">
        <v>281.39999999999998</v>
      </c>
      <c r="G14" s="175">
        <v>350.7</v>
      </c>
      <c r="H14" s="175">
        <v>350.7</v>
      </c>
      <c r="I14" s="175">
        <v>350.7</v>
      </c>
      <c r="J14" s="174">
        <v>0</v>
      </c>
      <c r="K14" s="174">
        <v>0</v>
      </c>
      <c r="L14" s="174">
        <v>24.626865671641809</v>
      </c>
      <c r="M14" s="176">
        <v>0</v>
      </c>
    </row>
    <row r="15" spans="1:13" ht="24.95" customHeight="1">
      <c r="A15" s="170"/>
      <c r="B15" s="1417" t="s">
        <v>251</v>
      </c>
      <c r="C15" s="178">
        <v>2.5099999999999998</v>
      </c>
      <c r="D15" s="175">
        <v>347.9</v>
      </c>
      <c r="E15" s="175">
        <v>347.9</v>
      </c>
      <c r="F15" s="175">
        <v>347.9</v>
      </c>
      <c r="G15" s="175">
        <v>432</v>
      </c>
      <c r="H15" s="175">
        <v>432</v>
      </c>
      <c r="I15" s="175">
        <v>432</v>
      </c>
      <c r="J15" s="174">
        <v>0</v>
      </c>
      <c r="K15" s="174">
        <v>0</v>
      </c>
      <c r="L15" s="174">
        <v>24.173613107214734</v>
      </c>
      <c r="M15" s="176">
        <v>0</v>
      </c>
    </row>
    <row r="16" spans="1:13" ht="24.95" customHeight="1">
      <c r="A16" s="1420">
        <v>1.2</v>
      </c>
      <c r="B16" s="1416" t="s">
        <v>253</v>
      </c>
      <c r="C16" s="177">
        <v>1.1399999999999999</v>
      </c>
      <c r="D16" s="168">
        <v>288.10000000000002</v>
      </c>
      <c r="E16" s="168">
        <v>290.10000000000002</v>
      </c>
      <c r="F16" s="168">
        <v>290.10000000000002</v>
      </c>
      <c r="G16" s="168">
        <v>353.1</v>
      </c>
      <c r="H16" s="168">
        <v>353.1</v>
      </c>
      <c r="I16" s="168">
        <v>353.1</v>
      </c>
      <c r="J16" s="171">
        <v>0.69420340159666694</v>
      </c>
      <c r="K16" s="171">
        <v>0</v>
      </c>
      <c r="L16" s="171">
        <v>21.716649431230621</v>
      </c>
      <c r="M16" s="172">
        <v>0</v>
      </c>
    </row>
    <row r="17" spans="1:16" ht="24.95" customHeight="1">
      <c r="A17" s="170"/>
      <c r="B17" s="1417" t="s">
        <v>250</v>
      </c>
      <c r="C17" s="178">
        <v>0.19</v>
      </c>
      <c r="D17" s="175">
        <v>231.4</v>
      </c>
      <c r="E17" s="175">
        <v>233</v>
      </c>
      <c r="F17" s="175">
        <v>233</v>
      </c>
      <c r="G17" s="175">
        <v>297.2</v>
      </c>
      <c r="H17" s="175">
        <v>297.2</v>
      </c>
      <c r="I17" s="175">
        <v>297.2</v>
      </c>
      <c r="J17" s="174">
        <v>0.69144338807261363</v>
      </c>
      <c r="K17" s="174">
        <v>0</v>
      </c>
      <c r="L17" s="174">
        <v>27.553648068669531</v>
      </c>
      <c r="M17" s="176">
        <v>0</v>
      </c>
    </row>
    <row r="18" spans="1:16" ht="24.95" customHeight="1">
      <c r="A18" s="170"/>
      <c r="B18" s="1417" t="s">
        <v>251</v>
      </c>
      <c r="C18" s="178">
        <v>0.95</v>
      </c>
      <c r="D18" s="175">
        <v>299.39999999999998</v>
      </c>
      <c r="E18" s="175">
        <v>301.60000000000002</v>
      </c>
      <c r="F18" s="175">
        <v>301.60000000000002</v>
      </c>
      <c r="G18" s="175">
        <v>364.2</v>
      </c>
      <c r="H18" s="175">
        <v>364.2</v>
      </c>
      <c r="I18" s="175">
        <v>364.2</v>
      </c>
      <c r="J18" s="174">
        <v>0.7348029392117752</v>
      </c>
      <c r="K18" s="174">
        <v>0</v>
      </c>
      <c r="L18" s="174">
        <v>20.75596816976126</v>
      </c>
      <c r="M18" s="176">
        <v>0</v>
      </c>
    </row>
    <row r="19" spans="1:16" ht="24.95" customHeight="1">
      <c r="A19" s="1420">
        <v>1.3</v>
      </c>
      <c r="B19" s="1416" t="s">
        <v>254</v>
      </c>
      <c r="C19" s="177">
        <v>0.55000000000000004</v>
      </c>
      <c r="D19" s="168">
        <v>447.5</v>
      </c>
      <c r="E19" s="168">
        <v>457.7</v>
      </c>
      <c r="F19" s="168">
        <v>457.7</v>
      </c>
      <c r="G19" s="168">
        <v>516.6</v>
      </c>
      <c r="H19" s="168">
        <v>516.6</v>
      </c>
      <c r="I19" s="168">
        <v>516.6</v>
      </c>
      <c r="J19" s="171">
        <v>2.2793296089385535</v>
      </c>
      <c r="K19" s="171">
        <v>0</v>
      </c>
      <c r="L19" s="171">
        <v>12.868691282499455</v>
      </c>
      <c r="M19" s="172">
        <v>0</v>
      </c>
    </row>
    <row r="20" spans="1:16" ht="24.95" customHeight="1">
      <c r="A20" s="170"/>
      <c r="B20" s="1417" t="s">
        <v>250</v>
      </c>
      <c r="C20" s="178">
        <v>0.1</v>
      </c>
      <c r="D20" s="175">
        <v>341.8</v>
      </c>
      <c r="E20" s="175">
        <v>352.3</v>
      </c>
      <c r="F20" s="175">
        <v>352.3</v>
      </c>
      <c r="G20" s="175">
        <v>385.3</v>
      </c>
      <c r="H20" s="175">
        <v>385.3</v>
      </c>
      <c r="I20" s="175">
        <v>385.3</v>
      </c>
      <c r="J20" s="174">
        <v>3.0719719133996506</v>
      </c>
      <c r="K20" s="174">
        <v>0</v>
      </c>
      <c r="L20" s="174">
        <v>9.3670167470905454</v>
      </c>
      <c r="M20" s="176">
        <v>0</v>
      </c>
    </row>
    <row r="21" spans="1:16" ht="24.95" customHeight="1">
      <c r="A21" s="170"/>
      <c r="B21" s="1417" t="s">
        <v>251</v>
      </c>
      <c r="C21" s="178">
        <v>0.45</v>
      </c>
      <c r="D21" s="175">
        <v>471.7</v>
      </c>
      <c r="E21" s="175">
        <v>481.8</v>
      </c>
      <c r="F21" s="175">
        <v>481.8</v>
      </c>
      <c r="G21" s="175">
        <v>546.70000000000005</v>
      </c>
      <c r="H21" s="175">
        <v>546.70000000000005</v>
      </c>
      <c r="I21" s="175">
        <v>546.70000000000005</v>
      </c>
      <c r="J21" s="174"/>
      <c r="K21" s="174">
        <v>0</v>
      </c>
      <c r="L21" s="174">
        <v>13.470319634703202</v>
      </c>
      <c r="M21" s="176">
        <v>0</v>
      </c>
    </row>
    <row r="22" spans="1:16" ht="24.95" customHeight="1">
      <c r="A22" s="1420">
        <v>1.4</v>
      </c>
      <c r="B22" s="1416" t="s">
        <v>255</v>
      </c>
      <c r="C22" s="177">
        <v>4.01</v>
      </c>
      <c r="D22" s="168">
        <v>332.4</v>
      </c>
      <c r="E22" s="168">
        <v>332.4</v>
      </c>
      <c r="F22" s="168">
        <v>332.4</v>
      </c>
      <c r="G22" s="168">
        <v>410.8</v>
      </c>
      <c r="H22" s="168">
        <v>410.8</v>
      </c>
      <c r="I22" s="168">
        <v>410.8</v>
      </c>
      <c r="J22" s="171">
        <v>0</v>
      </c>
      <c r="K22" s="171">
        <v>0</v>
      </c>
      <c r="L22" s="171">
        <v>23.586040914560783</v>
      </c>
      <c r="M22" s="172">
        <v>0</v>
      </c>
    </row>
    <row r="23" spans="1:16" ht="24.95" customHeight="1">
      <c r="A23" s="170"/>
      <c r="B23" s="1417" t="s">
        <v>250</v>
      </c>
      <c r="C23" s="178">
        <v>0.17</v>
      </c>
      <c r="D23" s="175">
        <v>259.3</v>
      </c>
      <c r="E23" s="175">
        <v>259.3</v>
      </c>
      <c r="F23" s="175">
        <v>259.3</v>
      </c>
      <c r="G23" s="175">
        <v>322.60000000000002</v>
      </c>
      <c r="H23" s="175">
        <v>322.60000000000002</v>
      </c>
      <c r="I23" s="175">
        <v>322.60000000000002</v>
      </c>
      <c r="J23" s="174">
        <v>0</v>
      </c>
      <c r="K23" s="174">
        <v>0</v>
      </c>
      <c r="L23" s="174">
        <v>24.411878133436176</v>
      </c>
      <c r="M23" s="176">
        <v>0</v>
      </c>
    </row>
    <row r="24" spans="1:16" ht="24.95" customHeight="1">
      <c r="A24" s="170"/>
      <c r="B24" s="1417" t="s">
        <v>251</v>
      </c>
      <c r="C24" s="178">
        <v>3.84</v>
      </c>
      <c r="D24" s="175">
        <v>335.7</v>
      </c>
      <c r="E24" s="175">
        <v>335.7</v>
      </c>
      <c r="F24" s="175">
        <v>335.7</v>
      </c>
      <c r="G24" s="175">
        <v>414.8</v>
      </c>
      <c r="H24" s="175">
        <v>414.8</v>
      </c>
      <c r="I24" s="175">
        <v>414.8</v>
      </c>
      <c r="J24" s="174">
        <v>0</v>
      </c>
      <c r="K24" s="174">
        <v>0</v>
      </c>
      <c r="L24" s="174">
        <v>23.562704795948775</v>
      </c>
      <c r="M24" s="176">
        <v>0</v>
      </c>
    </row>
    <row r="25" spans="1:16" s="132" customFormat="1" ht="24.95" customHeight="1">
      <c r="A25" s="1420">
        <v>1.5</v>
      </c>
      <c r="B25" s="1416" t="s">
        <v>177</v>
      </c>
      <c r="C25" s="177">
        <v>10.55</v>
      </c>
      <c r="D25" s="168">
        <v>295.8</v>
      </c>
      <c r="E25" s="168">
        <v>300.2</v>
      </c>
      <c r="F25" s="168">
        <v>300.2</v>
      </c>
      <c r="G25" s="168">
        <v>362.4</v>
      </c>
      <c r="H25" s="168">
        <v>362.4</v>
      </c>
      <c r="I25" s="168">
        <v>362.4</v>
      </c>
      <c r="J25" s="171">
        <v>1.4874915483434705</v>
      </c>
      <c r="K25" s="171">
        <v>0</v>
      </c>
      <c r="L25" s="171">
        <v>20.71952031978681</v>
      </c>
      <c r="M25" s="172">
        <v>0</v>
      </c>
      <c r="O25" s="108"/>
      <c r="P25" s="108"/>
    </row>
    <row r="26" spans="1:16" ht="24.95" customHeight="1">
      <c r="A26" s="170"/>
      <c r="B26" s="1417" t="s">
        <v>250</v>
      </c>
      <c r="C26" s="178">
        <v>6.8</v>
      </c>
      <c r="D26" s="175">
        <v>268.89999999999998</v>
      </c>
      <c r="E26" s="175">
        <v>272.10000000000002</v>
      </c>
      <c r="F26" s="175">
        <v>272.10000000000002</v>
      </c>
      <c r="G26" s="175">
        <v>326.8</v>
      </c>
      <c r="H26" s="175">
        <v>326.8</v>
      </c>
      <c r="I26" s="175">
        <v>326.8</v>
      </c>
      <c r="J26" s="174">
        <v>1.1900334696913575</v>
      </c>
      <c r="K26" s="174">
        <v>0</v>
      </c>
      <c r="L26" s="174">
        <v>20.102903344358694</v>
      </c>
      <c r="M26" s="176">
        <v>0</v>
      </c>
    </row>
    <row r="27" spans="1:16" ht="24.95" customHeight="1">
      <c r="A27" s="170"/>
      <c r="B27" s="1417" t="s">
        <v>251</v>
      </c>
      <c r="C27" s="178">
        <v>3.75</v>
      </c>
      <c r="D27" s="175">
        <v>344.6</v>
      </c>
      <c r="E27" s="175">
        <v>351.2</v>
      </c>
      <c r="F27" s="175">
        <v>351.2</v>
      </c>
      <c r="G27" s="175">
        <v>426.9</v>
      </c>
      <c r="H27" s="175">
        <v>426.9</v>
      </c>
      <c r="I27" s="175">
        <v>426.9</v>
      </c>
      <c r="J27" s="174">
        <v>1.9152640742890128</v>
      </c>
      <c r="K27" s="174">
        <v>0</v>
      </c>
      <c r="L27" s="174">
        <v>21.554669703872435</v>
      </c>
      <c r="M27" s="176">
        <v>0</v>
      </c>
    </row>
    <row r="28" spans="1:16" s="132" customFormat="1" ht="24.95" customHeight="1">
      <c r="A28" s="1420">
        <v>1.6</v>
      </c>
      <c r="B28" s="1416" t="s">
        <v>256</v>
      </c>
      <c r="C28" s="177">
        <v>7.9</v>
      </c>
      <c r="D28" s="168">
        <v>111.3</v>
      </c>
      <c r="E28" s="168">
        <v>111.3</v>
      </c>
      <c r="F28" s="168">
        <v>111.3</v>
      </c>
      <c r="G28" s="168">
        <v>111.3</v>
      </c>
      <c r="H28" s="168">
        <v>111.3</v>
      </c>
      <c r="I28" s="168">
        <v>111.3</v>
      </c>
      <c r="J28" s="171">
        <v>0</v>
      </c>
      <c r="K28" s="171">
        <v>0</v>
      </c>
      <c r="L28" s="171">
        <v>0</v>
      </c>
      <c r="M28" s="172">
        <v>0</v>
      </c>
      <c r="O28" s="108"/>
      <c r="P28" s="108"/>
    </row>
    <row r="29" spans="1:16" ht="24.95" customHeight="1">
      <c r="A29" s="170"/>
      <c r="B29" s="1417" t="s">
        <v>250</v>
      </c>
      <c r="C29" s="178">
        <v>2.2400000000000002</v>
      </c>
      <c r="D29" s="175">
        <v>115.3</v>
      </c>
      <c r="E29" s="175">
        <v>115.3</v>
      </c>
      <c r="F29" s="175">
        <v>115.3</v>
      </c>
      <c r="G29" s="175">
        <v>115.3</v>
      </c>
      <c r="H29" s="175">
        <v>115.3</v>
      </c>
      <c r="I29" s="175">
        <v>115.3</v>
      </c>
      <c r="J29" s="174">
        <v>0</v>
      </c>
      <c r="K29" s="174">
        <v>0</v>
      </c>
      <c r="L29" s="174">
        <v>0</v>
      </c>
      <c r="M29" s="176">
        <v>0</v>
      </c>
    </row>
    <row r="30" spans="1:16" ht="24.95" customHeight="1">
      <c r="A30" s="170"/>
      <c r="B30" s="1417" t="s">
        <v>251</v>
      </c>
      <c r="C30" s="178">
        <v>5.66</v>
      </c>
      <c r="D30" s="175">
        <v>109.7</v>
      </c>
      <c r="E30" s="175">
        <v>109.7</v>
      </c>
      <c r="F30" s="175">
        <v>109.7</v>
      </c>
      <c r="G30" s="175">
        <v>109.7</v>
      </c>
      <c r="H30" s="175">
        <v>109.7</v>
      </c>
      <c r="I30" s="175">
        <v>109.7</v>
      </c>
      <c r="J30" s="174">
        <v>0</v>
      </c>
      <c r="K30" s="174">
        <v>0</v>
      </c>
      <c r="L30" s="174">
        <v>0</v>
      </c>
      <c r="M30" s="176">
        <v>0</v>
      </c>
    </row>
    <row r="31" spans="1:16" s="132" customFormat="1" ht="18.75" customHeight="1">
      <c r="A31" s="1420">
        <v>2</v>
      </c>
      <c r="B31" s="1418" t="s">
        <v>257</v>
      </c>
      <c r="C31" s="179">
        <v>73.03</v>
      </c>
      <c r="D31" s="168">
        <v>382.4</v>
      </c>
      <c r="E31" s="168">
        <v>405.5</v>
      </c>
      <c r="F31" s="168">
        <v>406.6</v>
      </c>
      <c r="G31" s="168">
        <v>453.2</v>
      </c>
      <c r="H31" s="168">
        <v>461.1</v>
      </c>
      <c r="I31" s="168">
        <v>463.7</v>
      </c>
      <c r="J31" s="180">
        <v>6.328451882845215</v>
      </c>
      <c r="K31" s="180">
        <v>0.27127003699136765</v>
      </c>
      <c r="L31" s="180">
        <v>14.043285784554826</v>
      </c>
      <c r="M31" s="181">
        <v>0.56386900889178548</v>
      </c>
      <c r="O31" s="108"/>
      <c r="P31" s="108"/>
    </row>
    <row r="32" spans="1:16" ht="18" customHeight="1">
      <c r="A32" s="1419">
        <v>2.1</v>
      </c>
      <c r="B32" s="1416" t="s">
        <v>258</v>
      </c>
      <c r="C32" s="177">
        <v>39.49</v>
      </c>
      <c r="D32" s="168">
        <v>434.8</v>
      </c>
      <c r="E32" s="168">
        <v>461.7</v>
      </c>
      <c r="F32" s="168">
        <v>461.7</v>
      </c>
      <c r="G32" s="168">
        <v>517.9</v>
      </c>
      <c r="H32" s="168">
        <v>517.9</v>
      </c>
      <c r="I32" s="168">
        <v>522.1</v>
      </c>
      <c r="J32" s="171">
        <v>6.1867525298987971</v>
      </c>
      <c r="K32" s="171">
        <v>0</v>
      </c>
      <c r="L32" s="171">
        <v>13.08208793588912</v>
      </c>
      <c r="M32" s="182">
        <v>0.8109673682178169</v>
      </c>
    </row>
    <row r="33" spans="1:16" ht="24.95" customHeight="1">
      <c r="A33" s="170"/>
      <c r="B33" s="1417" t="s">
        <v>259</v>
      </c>
      <c r="C33" s="174">
        <v>20.49</v>
      </c>
      <c r="D33" s="175">
        <v>433.5</v>
      </c>
      <c r="E33" s="175">
        <v>453.7</v>
      </c>
      <c r="F33" s="175">
        <v>453.7</v>
      </c>
      <c r="G33" s="175">
        <v>497</v>
      </c>
      <c r="H33" s="175">
        <v>497</v>
      </c>
      <c r="I33" s="175">
        <v>501.1</v>
      </c>
      <c r="J33" s="174">
        <v>4.6597462514417458</v>
      </c>
      <c r="K33" s="174">
        <v>0</v>
      </c>
      <c r="L33" s="174">
        <v>10.447432223936531</v>
      </c>
      <c r="M33" s="176">
        <v>0.82494969818912978</v>
      </c>
    </row>
    <row r="34" spans="1:16" ht="24.95" customHeight="1">
      <c r="A34" s="170"/>
      <c r="B34" s="1417" t="s">
        <v>260</v>
      </c>
      <c r="C34" s="174">
        <v>19</v>
      </c>
      <c r="D34" s="175">
        <v>436.2</v>
      </c>
      <c r="E34" s="175">
        <v>470.2</v>
      </c>
      <c r="F34" s="175">
        <v>470.2</v>
      </c>
      <c r="G34" s="175">
        <v>540.6</v>
      </c>
      <c r="H34" s="175">
        <v>540.6</v>
      </c>
      <c r="I34" s="175">
        <v>544.70000000000005</v>
      </c>
      <c r="J34" s="174">
        <v>7.794589637780831</v>
      </c>
      <c r="K34" s="174">
        <v>0</v>
      </c>
      <c r="L34" s="174">
        <v>15.844321565291381</v>
      </c>
      <c r="M34" s="176">
        <v>0.7584165741768345</v>
      </c>
    </row>
    <row r="35" spans="1:16" ht="24.95" customHeight="1">
      <c r="A35" s="1419">
        <v>2.2000000000000002</v>
      </c>
      <c r="B35" s="1416" t="s">
        <v>261</v>
      </c>
      <c r="C35" s="177">
        <v>25.25</v>
      </c>
      <c r="D35" s="168">
        <v>318.2</v>
      </c>
      <c r="E35" s="168">
        <v>330.7</v>
      </c>
      <c r="F35" s="168">
        <v>334.1</v>
      </c>
      <c r="G35" s="168">
        <v>367.8</v>
      </c>
      <c r="H35" s="168">
        <v>390.4</v>
      </c>
      <c r="I35" s="168">
        <v>390.4</v>
      </c>
      <c r="J35" s="171">
        <v>4.9968573224387285</v>
      </c>
      <c r="K35" s="171">
        <v>1.0281221651043211</v>
      </c>
      <c r="L35" s="171">
        <v>16.85124214307092</v>
      </c>
      <c r="M35" s="172">
        <v>0</v>
      </c>
    </row>
    <row r="36" spans="1:16" ht="24.95" customHeight="1">
      <c r="A36" s="170"/>
      <c r="B36" s="1417" t="s">
        <v>262</v>
      </c>
      <c r="C36" s="174">
        <v>6.31</v>
      </c>
      <c r="D36" s="175">
        <v>302.10000000000002</v>
      </c>
      <c r="E36" s="175">
        <v>321.7</v>
      </c>
      <c r="F36" s="175">
        <v>325.5</v>
      </c>
      <c r="G36" s="175">
        <v>357.1</v>
      </c>
      <c r="H36" s="175">
        <v>358</v>
      </c>
      <c r="I36" s="175">
        <v>358</v>
      </c>
      <c r="J36" s="174">
        <v>7.7457795431976137</v>
      </c>
      <c r="K36" s="174">
        <v>1.1812247435498904</v>
      </c>
      <c r="L36" s="174">
        <v>9.9846390168970771</v>
      </c>
      <c r="M36" s="176">
        <v>0</v>
      </c>
    </row>
    <row r="37" spans="1:16" ht="24.95" customHeight="1">
      <c r="A37" s="170"/>
      <c r="B37" s="1417" t="s">
        <v>263</v>
      </c>
      <c r="C37" s="174">
        <v>6.31</v>
      </c>
      <c r="D37" s="175">
        <v>314.5</v>
      </c>
      <c r="E37" s="175">
        <v>328.1</v>
      </c>
      <c r="F37" s="175">
        <v>332.7</v>
      </c>
      <c r="G37" s="175">
        <v>370</v>
      </c>
      <c r="H37" s="175">
        <v>371.9</v>
      </c>
      <c r="I37" s="175">
        <v>371.9</v>
      </c>
      <c r="J37" s="174">
        <v>5.7869634340222547</v>
      </c>
      <c r="K37" s="174">
        <v>1.4020115818347989</v>
      </c>
      <c r="L37" s="174">
        <v>11.782386534415394</v>
      </c>
      <c r="M37" s="176">
        <v>0</v>
      </c>
    </row>
    <row r="38" spans="1:16" ht="24.95" customHeight="1">
      <c r="A38" s="170"/>
      <c r="B38" s="1417" t="s">
        <v>264</v>
      </c>
      <c r="C38" s="174">
        <v>6.31</v>
      </c>
      <c r="D38" s="175">
        <v>315.89999999999998</v>
      </c>
      <c r="E38" s="175">
        <v>325.3</v>
      </c>
      <c r="F38" s="175">
        <v>327.8</v>
      </c>
      <c r="G38" s="175">
        <v>364.3</v>
      </c>
      <c r="H38" s="175">
        <v>365.5</v>
      </c>
      <c r="I38" s="175">
        <v>365.5</v>
      </c>
      <c r="J38" s="174">
        <v>3.7670148781260053</v>
      </c>
      <c r="K38" s="174">
        <v>0.7685213648939424</v>
      </c>
      <c r="L38" s="174">
        <v>11.500915192190362</v>
      </c>
      <c r="M38" s="176">
        <v>0</v>
      </c>
    </row>
    <row r="39" spans="1:16" ht="24.95" customHeight="1">
      <c r="A39" s="170"/>
      <c r="B39" s="1417" t="s">
        <v>265</v>
      </c>
      <c r="C39" s="174">
        <v>6.32</v>
      </c>
      <c r="D39" s="175">
        <v>340.5</v>
      </c>
      <c r="E39" s="175">
        <v>347.5</v>
      </c>
      <c r="F39" s="175">
        <v>350.4</v>
      </c>
      <c r="G39" s="175">
        <v>379.7</v>
      </c>
      <c r="H39" s="175">
        <v>466.1</v>
      </c>
      <c r="I39" s="175">
        <v>466.1</v>
      </c>
      <c r="J39" s="174">
        <v>2.9074889867841307</v>
      </c>
      <c r="K39" s="174">
        <v>0.83453237410071779</v>
      </c>
      <c r="L39" s="174">
        <v>33.019406392694066</v>
      </c>
      <c r="M39" s="176">
        <v>0</v>
      </c>
    </row>
    <row r="40" spans="1:16" ht="24.95" customHeight="1">
      <c r="A40" s="1419">
        <v>2.2999999999999998</v>
      </c>
      <c r="B40" s="1416" t="s">
        <v>266</v>
      </c>
      <c r="C40" s="177">
        <v>8.2899999999999991</v>
      </c>
      <c r="D40" s="168">
        <v>328.2</v>
      </c>
      <c r="E40" s="168">
        <v>365.4</v>
      </c>
      <c r="F40" s="168">
        <v>365.4</v>
      </c>
      <c r="G40" s="168">
        <v>404.8</v>
      </c>
      <c r="H40" s="168">
        <v>405.6</v>
      </c>
      <c r="I40" s="168">
        <v>408.6</v>
      </c>
      <c r="J40" s="171">
        <v>11.334552102376591</v>
      </c>
      <c r="K40" s="171">
        <v>0</v>
      </c>
      <c r="L40" s="171">
        <v>11.822660098522178</v>
      </c>
      <c r="M40" s="182">
        <v>0.73964497041420429</v>
      </c>
    </row>
    <row r="41" spans="1:16" s="132" customFormat="1" ht="24.95" customHeight="1">
      <c r="A41" s="170"/>
      <c r="B41" s="1416" t="s">
        <v>267</v>
      </c>
      <c r="C41" s="177">
        <v>2.76</v>
      </c>
      <c r="D41" s="168">
        <v>304.8</v>
      </c>
      <c r="E41" s="168">
        <v>340.8</v>
      </c>
      <c r="F41" s="168">
        <v>340.8</v>
      </c>
      <c r="G41" s="168">
        <v>377.8</v>
      </c>
      <c r="H41" s="168">
        <v>380.1</v>
      </c>
      <c r="I41" s="168">
        <v>382.5</v>
      </c>
      <c r="J41" s="171">
        <v>11.811023622047244</v>
      </c>
      <c r="K41" s="171">
        <v>0</v>
      </c>
      <c r="L41" s="171">
        <v>12.235915492957744</v>
      </c>
      <c r="M41" s="172">
        <v>0.63141278610892471</v>
      </c>
      <c r="O41" s="108"/>
      <c r="P41" s="108"/>
    </row>
    <row r="42" spans="1:16" ht="24.95" customHeight="1">
      <c r="A42" s="170"/>
      <c r="B42" s="1417" t="s">
        <v>263</v>
      </c>
      <c r="C42" s="174">
        <v>1.38</v>
      </c>
      <c r="D42" s="175">
        <v>295.2</v>
      </c>
      <c r="E42" s="175">
        <v>330.6</v>
      </c>
      <c r="F42" s="175">
        <v>330.6</v>
      </c>
      <c r="G42" s="175">
        <v>368.3</v>
      </c>
      <c r="H42" s="175">
        <v>368.3</v>
      </c>
      <c r="I42" s="175">
        <v>370.5</v>
      </c>
      <c r="J42" s="174">
        <v>11.991869918699209</v>
      </c>
      <c r="K42" s="174">
        <v>0</v>
      </c>
      <c r="L42" s="174">
        <v>12.068965517241367</v>
      </c>
      <c r="M42" s="176">
        <v>0.59733912571273606</v>
      </c>
    </row>
    <row r="43" spans="1:16" ht="24.95" customHeight="1">
      <c r="A43" s="183"/>
      <c r="B43" s="1417" t="s">
        <v>265</v>
      </c>
      <c r="C43" s="174">
        <v>1.38</v>
      </c>
      <c r="D43" s="175">
        <v>314.3</v>
      </c>
      <c r="E43" s="175">
        <v>351</v>
      </c>
      <c r="F43" s="175">
        <v>351</v>
      </c>
      <c r="G43" s="175">
        <v>387.2</v>
      </c>
      <c r="H43" s="175">
        <v>391.9</v>
      </c>
      <c r="I43" s="175">
        <v>394.6</v>
      </c>
      <c r="J43" s="174">
        <v>11.676741966274264</v>
      </c>
      <c r="K43" s="174">
        <v>0</v>
      </c>
      <c r="L43" s="174">
        <v>12.421652421652425</v>
      </c>
      <c r="M43" s="176">
        <v>0.68895126307732824</v>
      </c>
    </row>
    <row r="44" spans="1:16" ht="24.95" customHeight="1">
      <c r="A44" s="170"/>
      <c r="B44" s="1416" t="s">
        <v>268</v>
      </c>
      <c r="C44" s="177">
        <v>2.76</v>
      </c>
      <c r="D44" s="168">
        <v>288.5</v>
      </c>
      <c r="E44" s="168">
        <v>333.9</v>
      </c>
      <c r="F44" s="168">
        <v>333.9</v>
      </c>
      <c r="G44" s="168">
        <v>372</v>
      </c>
      <c r="H44" s="168">
        <v>372</v>
      </c>
      <c r="I44" s="168">
        <v>374.4</v>
      </c>
      <c r="J44" s="171">
        <v>15.736568457538993</v>
      </c>
      <c r="K44" s="171">
        <v>0</v>
      </c>
      <c r="L44" s="171">
        <v>12.129380053908363</v>
      </c>
      <c r="M44" s="172">
        <v>0.64516129032257652</v>
      </c>
    </row>
    <row r="45" spans="1:16" ht="24.95" customHeight="1">
      <c r="A45" s="170"/>
      <c r="B45" s="1417" t="s">
        <v>263</v>
      </c>
      <c r="C45" s="174">
        <v>1.38</v>
      </c>
      <c r="D45" s="175">
        <v>280.3</v>
      </c>
      <c r="E45" s="175">
        <v>330.3</v>
      </c>
      <c r="F45" s="175">
        <v>330.3</v>
      </c>
      <c r="G45" s="175">
        <v>358.8</v>
      </c>
      <c r="H45" s="175">
        <v>358.8</v>
      </c>
      <c r="I45" s="175">
        <v>361</v>
      </c>
      <c r="J45" s="174">
        <v>17.838030681412761</v>
      </c>
      <c r="K45" s="174">
        <v>0</v>
      </c>
      <c r="L45" s="174">
        <v>9.2945806842264602</v>
      </c>
      <c r="M45" s="176">
        <v>0.61315496098104916</v>
      </c>
    </row>
    <row r="46" spans="1:16" ht="24.95" customHeight="1">
      <c r="A46" s="170"/>
      <c r="B46" s="1417" t="s">
        <v>265</v>
      </c>
      <c r="C46" s="174">
        <v>1.38</v>
      </c>
      <c r="D46" s="175">
        <v>296.7</v>
      </c>
      <c r="E46" s="175">
        <v>337.5</v>
      </c>
      <c r="F46" s="175">
        <v>337.5</v>
      </c>
      <c r="G46" s="175">
        <v>385.3</v>
      </c>
      <c r="H46" s="175">
        <v>385.3</v>
      </c>
      <c r="I46" s="175">
        <v>387.9</v>
      </c>
      <c r="J46" s="174">
        <v>13.751263902932266</v>
      </c>
      <c r="K46" s="174">
        <v>0</v>
      </c>
      <c r="L46" s="174">
        <v>14.933333333333337</v>
      </c>
      <c r="M46" s="176">
        <v>0.67479885803270179</v>
      </c>
    </row>
    <row r="47" spans="1:16" ht="24.95" customHeight="1">
      <c r="A47" s="170"/>
      <c r="B47" s="1416" t="s">
        <v>269</v>
      </c>
      <c r="C47" s="177">
        <v>2.77</v>
      </c>
      <c r="D47" s="168">
        <v>391.2</v>
      </c>
      <c r="E47" s="168">
        <v>421.4</v>
      </c>
      <c r="F47" s="168">
        <v>421.4</v>
      </c>
      <c r="G47" s="168">
        <v>464.5</v>
      </c>
      <c r="H47" s="168">
        <v>464.5</v>
      </c>
      <c r="I47" s="168">
        <v>468.6</v>
      </c>
      <c r="J47" s="171">
        <v>7.7198364008179965</v>
      </c>
      <c r="K47" s="171">
        <v>0</v>
      </c>
      <c r="L47" s="171">
        <v>11.20075937351686</v>
      </c>
      <c r="M47" s="172">
        <v>0.88266953713672081</v>
      </c>
    </row>
    <row r="48" spans="1:16" ht="24.95" customHeight="1">
      <c r="A48" s="170"/>
      <c r="B48" s="1417" t="s">
        <v>259</v>
      </c>
      <c r="C48" s="174">
        <v>1.38</v>
      </c>
      <c r="D48" s="175">
        <v>401.3</v>
      </c>
      <c r="E48" s="175">
        <v>428.1</v>
      </c>
      <c r="F48" s="175">
        <v>428.1</v>
      </c>
      <c r="G48" s="175">
        <v>455.1</v>
      </c>
      <c r="H48" s="175">
        <v>455.1</v>
      </c>
      <c r="I48" s="175">
        <v>458.5</v>
      </c>
      <c r="J48" s="174">
        <v>6.6782955394966308</v>
      </c>
      <c r="K48" s="174">
        <v>0</v>
      </c>
      <c r="L48" s="174">
        <v>7.101144592384955</v>
      </c>
      <c r="M48" s="176">
        <v>0.74708855196658419</v>
      </c>
    </row>
    <row r="49" spans="1:13" ht="24.95" customHeight="1" thickBot="1">
      <c r="A49" s="184"/>
      <c r="B49" s="1417" t="s">
        <v>260</v>
      </c>
      <c r="C49" s="185">
        <v>1.39</v>
      </c>
      <c r="D49" s="186">
        <v>381.1</v>
      </c>
      <c r="E49" s="186">
        <v>414.8</v>
      </c>
      <c r="F49" s="186">
        <v>414.8</v>
      </c>
      <c r="G49" s="186">
        <v>473.9</v>
      </c>
      <c r="H49" s="186">
        <v>473.9</v>
      </c>
      <c r="I49" s="186">
        <v>478.7</v>
      </c>
      <c r="J49" s="185">
        <v>8.84282340593019</v>
      </c>
      <c r="K49" s="185">
        <v>0</v>
      </c>
      <c r="L49" s="185">
        <v>15.405014464802321</v>
      </c>
      <c r="M49" s="187">
        <v>1.012871913905883</v>
      </c>
    </row>
    <row r="50" spans="1:13" ht="12.75" customHeight="1" thickTop="1">
      <c r="A50" s="188"/>
      <c r="B50" s="189"/>
      <c r="C50" s="190"/>
      <c r="D50" s="191"/>
      <c r="E50" s="191"/>
      <c r="F50" s="191"/>
      <c r="G50" s="191"/>
      <c r="H50" s="191"/>
      <c r="I50" s="192"/>
      <c r="J50" s="192"/>
      <c r="K50" s="192"/>
      <c r="L50" s="192"/>
      <c r="M50" s="191"/>
    </row>
    <row r="51" spans="1:13" ht="24.95" customHeight="1">
      <c r="A51" s="188"/>
      <c r="B51" s="190"/>
      <c r="C51" s="190"/>
      <c r="D51" s="191"/>
      <c r="E51" s="191"/>
      <c r="F51" s="191"/>
      <c r="G51" s="191"/>
      <c r="H51" s="191"/>
      <c r="I51" s="192"/>
      <c r="J51" s="192"/>
      <c r="K51" s="192"/>
      <c r="L51" s="192"/>
      <c r="M51" s="191"/>
    </row>
    <row r="52" spans="1:13" ht="24.95" customHeight="1">
      <c r="D52" s="193"/>
      <c r="E52" s="193"/>
      <c r="F52" s="193"/>
      <c r="G52" s="193"/>
      <c r="H52" s="193"/>
      <c r="I52" s="193"/>
      <c r="J52" s="193"/>
      <c r="K52" s="193"/>
      <c r="L52" s="193"/>
      <c r="M52" s="193"/>
    </row>
    <row r="53" spans="1:13" ht="24.95" customHeight="1">
      <c r="D53" s="193"/>
      <c r="E53" s="193"/>
      <c r="F53" s="193"/>
      <c r="G53" s="193"/>
      <c r="H53" s="193"/>
      <c r="I53" s="193"/>
      <c r="J53" s="193"/>
      <c r="K53" s="193"/>
      <c r="L53" s="193"/>
      <c r="M53" s="193"/>
    </row>
    <row r="54" spans="1:13" ht="24.95" customHeight="1">
      <c r="D54" s="193"/>
      <c r="E54" s="193"/>
      <c r="F54" s="193"/>
      <c r="G54" s="193"/>
      <c r="H54" s="193"/>
      <c r="I54" s="193"/>
      <c r="J54" s="193"/>
      <c r="K54" s="193"/>
      <c r="L54" s="193"/>
      <c r="M54" s="193"/>
    </row>
    <row r="55" spans="1:13" ht="24.95" customHeight="1">
      <c r="D55" s="193"/>
      <c r="E55" s="193"/>
      <c r="F55" s="193"/>
      <c r="G55" s="193"/>
      <c r="H55" s="193"/>
      <c r="I55" s="193"/>
      <c r="J55" s="193"/>
      <c r="K55" s="193"/>
      <c r="L55" s="193"/>
      <c r="M55" s="193"/>
    </row>
    <row r="56" spans="1:13" ht="24.95" customHeight="1">
      <c r="D56" s="193"/>
      <c r="E56" s="193"/>
      <c r="F56" s="193"/>
      <c r="G56" s="193"/>
      <c r="H56" s="193"/>
      <c r="I56" s="193"/>
      <c r="J56" s="193"/>
      <c r="K56" s="193"/>
      <c r="L56" s="193"/>
      <c r="M56" s="193"/>
    </row>
    <row r="57" spans="1:13" ht="24.95" customHeight="1">
      <c r="D57" s="193"/>
      <c r="E57" s="193"/>
      <c r="F57" s="193"/>
      <c r="G57" s="193"/>
      <c r="H57" s="193"/>
      <c r="I57" s="193"/>
      <c r="J57" s="193"/>
      <c r="K57" s="193"/>
      <c r="L57" s="193"/>
      <c r="M57" s="193"/>
    </row>
    <row r="58" spans="1:13" ht="24.95" customHeight="1">
      <c r="D58" s="193"/>
      <c r="E58" s="193"/>
      <c r="F58" s="193"/>
      <c r="G58" s="193"/>
      <c r="H58" s="193"/>
      <c r="I58" s="193"/>
      <c r="J58" s="193"/>
      <c r="K58" s="193"/>
      <c r="L58" s="193"/>
      <c r="M58" s="193"/>
    </row>
    <row r="59" spans="1:13" ht="24.95" customHeight="1">
      <c r="D59" s="193"/>
      <c r="E59" s="193"/>
      <c r="F59" s="193"/>
      <c r="G59" s="193"/>
      <c r="H59" s="193"/>
      <c r="I59" s="193"/>
      <c r="J59" s="193"/>
      <c r="K59" s="193"/>
      <c r="L59" s="193"/>
      <c r="M59" s="193"/>
    </row>
    <row r="60" spans="1:13" ht="24.95" customHeight="1">
      <c r="D60" s="193"/>
      <c r="E60" s="193"/>
      <c r="F60" s="193"/>
      <c r="G60" s="193"/>
      <c r="H60" s="193"/>
      <c r="I60" s="193"/>
      <c r="J60" s="193"/>
      <c r="K60" s="193"/>
      <c r="L60" s="193"/>
      <c r="M60" s="193"/>
    </row>
    <row r="61" spans="1:13" ht="24.95" customHeight="1">
      <c r="D61" s="193"/>
      <c r="E61" s="193"/>
      <c r="F61" s="193"/>
      <c r="G61" s="193"/>
      <c r="H61" s="193"/>
      <c r="I61" s="193"/>
      <c r="J61" s="193"/>
      <c r="K61" s="193"/>
      <c r="L61" s="193"/>
      <c r="M61" s="193"/>
    </row>
    <row r="62" spans="1:13" ht="24.95" customHeight="1">
      <c r="D62" s="193"/>
      <c r="E62" s="193"/>
      <c r="F62" s="193"/>
      <c r="G62" s="193"/>
      <c r="H62" s="193"/>
      <c r="I62" s="193"/>
      <c r="J62" s="193"/>
      <c r="K62" s="193"/>
      <c r="L62" s="193"/>
      <c r="M62" s="193"/>
    </row>
    <row r="63" spans="1:13" ht="24.95" customHeight="1">
      <c r="D63" s="193"/>
      <c r="E63" s="193"/>
      <c r="F63" s="193"/>
      <c r="G63" s="193"/>
      <c r="H63" s="193"/>
      <c r="I63" s="193"/>
      <c r="J63" s="193"/>
      <c r="K63" s="193"/>
      <c r="L63" s="193"/>
      <c r="M63" s="193"/>
    </row>
    <row r="64" spans="1:13" ht="24.95" customHeight="1">
      <c r="D64" s="193"/>
      <c r="E64" s="193"/>
      <c r="F64" s="193"/>
      <c r="G64" s="193"/>
      <c r="H64" s="193"/>
      <c r="I64" s="193"/>
      <c r="J64" s="193"/>
      <c r="K64" s="193"/>
      <c r="L64" s="193"/>
      <c r="M64" s="193"/>
    </row>
    <row r="65" spans="4:13" ht="24.95" customHeight="1">
      <c r="D65" s="193"/>
      <c r="E65" s="193"/>
      <c r="F65" s="193"/>
      <c r="G65" s="193"/>
      <c r="H65" s="193"/>
      <c r="I65" s="193"/>
      <c r="J65" s="193"/>
      <c r="K65" s="193"/>
      <c r="L65" s="193"/>
      <c r="M65" s="193"/>
    </row>
    <row r="66" spans="4:13" ht="24.95" customHeight="1">
      <c r="D66" s="193"/>
      <c r="E66" s="193"/>
      <c r="F66" s="193"/>
      <c r="G66" s="193"/>
      <c r="H66" s="193"/>
      <c r="I66" s="193"/>
      <c r="J66" s="193"/>
      <c r="K66" s="193"/>
      <c r="L66" s="193"/>
      <c r="M66" s="193"/>
    </row>
    <row r="67" spans="4:13" ht="24.95" customHeight="1">
      <c r="D67" s="193"/>
      <c r="E67" s="193"/>
      <c r="F67" s="193"/>
      <c r="G67" s="193"/>
      <c r="H67" s="193"/>
      <c r="I67" s="193"/>
      <c r="J67" s="193"/>
      <c r="K67" s="193"/>
      <c r="L67" s="193"/>
      <c r="M67" s="193"/>
    </row>
    <row r="68" spans="4:13" ht="24.95" customHeight="1">
      <c r="D68" s="193"/>
      <c r="E68" s="193"/>
      <c r="F68" s="193"/>
      <c r="G68" s="193"/>
      <c r="H68" s="193"/>
      <c r="I68" s="193"/>
      <c r="J68" s="193"/>
      <c r="K68" s="193"/>
      <c r="L68" s="193"/>
      <c r="M68" s="193"/>
    </row>
    <row r="69" spans="4:13" ht="24.95" customHeight="1">
      <c r="D69" s="193"/>
      <c r="E69" s="193"/>
      <c r="F69" s="193"/>
      <c r="G69" s="193"/>
      <c r="H69" s="193"/>
      <c r="I69" s="193"/>
      <c r="J69" s="193"/>
      <c r="K69" s="193"/>
      <c r="L69" s="193"/>
      <c r="M69" s="193"/>
    </row>
    <row r="70" spans="4:13" ht="24.95" customHeight="1">
      <c r="D70" s="193"/>
      <c r="E70" s="193"/>
      <c r="F70" s="193"/>
      <c r="G70" s="193"/>
      <c r="H70" s="193"/>
      <c r="I70" s="193"/>
      <c r="J70" s="193"/>
      <c r="K70" s="193"/>
      <c r="L70" s="193"/>
      <c r="M70" s="193"/>
    </row>
    <row r="71" spans="4:13" ht="24.95" customHeight="1">
      <c r="D71" s="193"/>
      <c r="E71" s="193"/>
      <c r="F71" s="193"/>
      <c r="G71" s="193"/>
      <c r="H71" s="193"/>
      <c r="I71" s="193"/>
      <c r="J71" s="193"/>
      <c r="K71" s="193"/>
      <c r="L71" s="193"/>
      <c r="M71" s="193"/>
    </row>
    <row r="72" spans="4:13" ht="24.95" customHeight="1">
      <c r="D72" s="193"/>
      <c r="E72" s="193"/>
      <c r="F72" s="193"/>
      <c r="G72" s="193"/>
      <c r="H72" s="193"/>
      <c r="I72" s="193"/>
      <c r="J72" s="193"/>
      <c r="K72" s="193"/>
      <c r="L72" s="193"/>
      <c r="M72" s="193"/>
    </row>
    <row r="73" spans="4:13" ht="24.95" customHeight="1">
      <c r="D73" s="193"/>
      <c r="E73" s="193"/>
      <c r="F73" s="193"/>
      <c r="G73" s="193"/>
      <c r="H73" s="193"/>
      <c r="I73" s="193"/>
      <c r="J73" s="193"/>
      <c r="K73" s="193"/>
      <c r="L73" s="193"/>
      <c r="M73" s="193"/>
    </row>
    <row r="74" spans="4:13" ht="24.95" customHeight="1">
      <c r="D74" s="193"/>
      <c r="E74" s="193"/>
      <c r="F74" s="193"/>
      <c r="G74" s="193"/>
      <c r="H74" s="193"/>
      <c r="I74" s="193"/>
      <c r="J74" s="193"/>
      <c r="K74" s="193"/>
      <c r="L74" s="193"/>
      <c r="M74" s="193"/>
    </row>
    <row r="75" spans="4:13" ht="24.95" customHeight="1">
      <c r="D75" s="193"/>
      <c r="E75" s="193"/>
      <c r="F75" s="193"/>
      <c r="G75" s="193"/>
      <c r="H75" s="193"/>
      <c r="I75" s="193"/>
      <c r="J75" s="193"/>
      <c r="K75" s="193"/>
      <c r="L75" s="193"/>
      <c r="M75" s="193"/>
    </row>
    <row r="76" spans="4:13" ht="24.95" customHeight="1">
      <c r="D76" s="193"/>
      <c r="E76" s="193"/>
      <c r="F76" s="193"/>
      <c r="G76" s="193"/>
      <c r="H76" s="193"/>
      <c r="I76" s="193"/>
      <c r="J76" s="193"/>
      <c r="K76" s="193"/>
      <c r="L76" s="193"/>
      <c r="M76" s="193"/>
    </row>
    <row r="77" spans="4:13" ht="24.95" customHeight="1">
      <c r="D77" s="193"/>
      <c r="E77" s="193"/>
      <c r="F77" s="193"/>
      <c r="G77" s="193"/>
      <c r="H77" s="193"/>
      <c r="I77" s="193"/>
      <c r="J77" s="193"/>
      <c r="K77" s="193"/>
      <c r="L77" s="193"/>
      <c r="M77" s="193"/>
    </row>
    <row r="78" spans="4:13" ht="24.95" customHeight="1">
      <c r="D78" s="193"/>
      <c r="E78" s="193"/>
      <c r="F78" s="193"/>
      <c r="G78" s="193"/>
      <c r="H78" s="193"/>
      <c r="I78" s="193"/>
      <c r="J78" s="193"/>
      <c r="K78" s="193"/>
      <c r="L78" s="193"/>
      <c r="M78" s="193"/>
    </row>
    <row r="79" spans="4:13" ht="24.95" customHeight="1">
      <c r="D79" s="193"/>
      <c r="E79" s="193"/>
      <c r="F79" s="193"/>
      <c r="G79" s="193"/>
      <c r="H79" s="193"/>
      <c r="I79" s="193"/>
      <c r="J79" s="193"/>
      <c r="K79" s="193"/>
      <c r="L79" s="193"/>
      <c r="M79" s="193"/>
    </row>
    <row r="80" spans="4:13" ht="24.95" customHeight="1">
      <c r="D80" s="193"/>
      <c r="E80" s="193"/>
      <c r="F80" s="193"/>
      <c r="G80" s="193"/>
      <c r="H80" s="193"/>
      <c r="I80" s="193"/>
      <c r="J80" s="193"/>
      <c r="K80" s="193"/>
      <c r="L80" s="193"/>
      <c r="M80" s="193"/>
    </row>
    <row r="81" spans="4:13" ht="24.95" customHeight="1">
      <c r="D81" s="193"/>
      <c r="E81" s="193"/>
      <c r="F81" s="193"/>
      <c r="G81" s="193"/>
      <c r="H81" s="193"/>
      <c r="I81" s="193"/>
      <c r="J81" s="193"/>
      <c r="K81" s="193"/>
      <c r="L81" s="193"/>
      <c r="M81" s="193"/>
    </row>
    <row r="82" spans="4:13" ht="24.95" customHeight="1">
      <c r="D82" s="193"/>
      <c r="E82" s="193"/>
      <c r="F82" s="193"/>
      <c r="G82" s="193"/>
      <c r="H82" s="193"/>
      <c r="I82" s="193"/>
      <c r="J82" s="193"/>
      <c r="K82" s="193"/>
      <c r="L82" s="193"/>
      <c r="M82" s="193"/>
    </row>
    <row r="83" spans="4:13" ht="24.95" customHeight="1">
      <c r="D83" s="193"/>
      <c r="E83" s="193"/>
      <c r="F83" s="193"/>
      <c r="G83" s="193"/>
      <c r="H83" s="193"/>
      <c r="I83" s="193"/>
      <c r="J83" s="193"/>
      <c r="K83" s="193"/>
      <c r="L83" s="193"/>
      <c r="M83" s="193"/>
    </row>
    <row r="84" spans="4:13" ht="24.95" customHeight="1">
      <c r="D84" s="193"/>
      <c r="E84" s="193"/>
      <c r="F84" s="193"/>
      <c r="G84" s="193"/>
      <c r="H84" s="193"/>
      <c r="I84" s="193"/>
      <c r="J84" s="193"/>
      <c r="K84" s="193"/>
      <c r="L84" s="193"/>
      <c r="M84" s="193"/>
    </row>
    <row r="85" spans="4:13" ht="24.95" customHeight="1">
      <c r="D85" s="193"/>
      <c r="E85" s="193"/>
      <c r="F85" s="193"/>
      <c r="G85" s="193"/>
      <c r="H85" s="193"/>
      <c r="I85" s="193"/>
      <c r="J85" s="193"/>
      <c r="K85" s="193"/>
      <c r="L85" s="193"/>
      <c r="M85" s="193"/>
    </row>
    <row r="86" spans="4:13" ht="24.95" customHeight="1">
      <c r="D86" s="193"/>
      <c r="E86" s="193"/>
      <c r="F86" s="193"/>
      <c r="G86" s="193"/>
      <c r="H86" s="193"/>
      <c r="I86" s="193"/>
      <c r="J86" s="193"/>
      <c r="K86" s="193"/>
      <c r="L86" s="193"/>
      <c r="M86" s="193"/>
    </row>
    <row r="87" spans="4:13" ht="24.95" customHeight="1">
      <c r="D87" s="193"/>
      <c r="E87" s="193"/>
      <c r="F87" s="193"/>
      <c r="G87" s="193"/>
      <c r="H87" s="193"/>
      <c r="I87" s="193"/>
      <c r="J87" s="193"/>
      <c r="K87" s="193"/>
      <c r="L87" s="193"/>
      <c r="M87" s="193"/>
    </row>
    <row r="88" spans="4:13" ht="24.95" customHeight="1">
      <c r="D88" s="193"/>
      <c r="E88" s="193"/>
      <c r="F88" s="193"/>
      <c r="G88" s="193"/>
      <c r="H88" s="193"/>
      <c r="I88" s="193"/>
      <c r="J88" s="193"/>
      <c r="K88" s="193"/>
      <c r="L88" s="193"/>
      <c r="M88" s="193"/>
    </row>
    <row r="89" spans="4:13" ht="24.95" customHeight="1">
      <c r="D89" s="193"/>
      <c r="E89" s="193"/>
      <c r="F89" s="193"/>
      <c r="G89" s="193"/>
      <c r="H89" s="193"/>
      <c r="I89" s="193"/>
      <c r="J89" s="193"/>
      <c r="K89" s="193"/>
      <c r="L89" s="193"/>
      <c r="M89" s="193"/>
    </row>
    <row r="90" spans="4:13" ht="24.95" customHeight="1">
      <c r="D90" s="193"/>
      <c r="E90" s="193"/>
      <c r="F90" s="193"/>
      <c r="G90" s="193"/>
      <c r="H90" s="193"/>
      <c r="I90" s="193"/>
      <c r="J90" s="193"/>
      <c r="K90" s="193"/>
      <c r="L90" s="193"/>
      <c r="M90" s="193"/>
    </row>
    <row r="91" spans="4:13" ht="24.95" customHeight="1">
      <c r="D91" s="193"/>
      <c r="E91" s="193"/>
      <c r="F91" s="193"/>
      <c r="G91" s="193"/>
      <c r="H91" s="193"/>
      <c r="I91" s="193"/>
      <c r="J91" s="193"/>
      <c r="K91" s="193"/>
      <c r="L91" s="193"/>
      <c r="M91" s="193"/>
    </row>
    <row r="92" spans="4:13" ht="24.95" customHeight="1">
      <c r="D92" s="193"/>
      <c r="E92" s="193"/>
      <c r="F92" s="193"/>
      <c r="G92" s="193"/>
      <c r="H92" s="193"/>
      <c r="I92" s="193"/>
      <c r="J92" s="193"/>
      <c r="K92" s="193"/>
      <c r="L92" s="193"/>
      <c r="M92" s="193"/>
    </row>
    <row r="93" spans="4:13" ht="24.95" customHeight="1">
      <c r="D93" s="193"/>
      <c r="E93" s="193"/>
      <c r="F93" s="193"/>
      <c r="G93" s="193"/>
      <c r="H93" s="193"/>
      <c r="I93" s="193"/>
      <c r="J93" s="193"/>
      <c r="K93" s="193"/>
      <c r="L93" s="193"/>
      <c r="M93" s="193"/>
    </row>
    <row r="94" spans="4:13" ht="24.95" customHeight="1">
      <c r="D94" s="193"/>
      <c r="E94" s="193"/>
      <c r="F94" s="193"/>
      <c r="G94" s="193"/>
      <c r="H94" s="193"/>
      <c r="I94" s="193"/>
      <c r="J94" s="193"/>
      <c r="K94" s="193"/>
      <c r="L94" s="193"/>
      <c r="M94" s="193"/>
    </row>
    <row r="95" spans="4:13" ht="24.95" customHeight="1">
      <c r="D95" s="193"/>
      <c r="E95" s="193"/>
      <c r="F95" s="193"/>
      <c r="G95" s="193"/>
      <c r="H95" s="193"/>
      <c r="I95" s="193"/>
      <c r="J95" s="193"/>
      <c r="K95" s="193"/>
      <c r="L95" s="193"/>
      <c r="M95" s="193"/>
    </row>
    <row r="96" spans="4:13" ht="24.95" customHeight="1">
      <c r="D96" s="193"/>
      <c r="E96" s="193"/>
      <c r="F96" s="193"/>
      <c r="G96" s="193"/>
      <c r="H96" s="193"/>
      <c r="I96" s="193"/>
      <c r="J96" s="193"/>
      <c r="K96" s="193"/>
      <c r="L96" s="193"/>
      <c r="M96" s="193"/>
    </row>
    <row r="97" spans="4:13" ht="24.95" customHeight="1">
      <c r="D97" s="193"/>
      <c r="E97" s="193"/>
      <c r="F97" s="193"/>
      <c r="G97" s="193"/>
      <c r="H97" s="193"/>
      <c r="I97" s="193"/>
      <c r="J97" s="193"/>
      <c r="K97" s="193"/>
      <c r="L97" s="193"/>
      <c r="M97" s="193"/>
    </row>
    <row r="98" spans="4:13" ht="24.95" customHeight="1">
      <c r="D98" s="193"/>
      <c r="E98" s="193"/>
      <c r="F98" s="193"/>
      <c r="G98" s="193"/>
      <c r="H98" s="193"/>
      <c r="I98" s="193"/>
      <c r="J98" s="193"/>
      <c r="K98" s="193"/>
      <c r="L98" s="193"/>
      <c r="M98" s="193"/>
    </row>
    <row r="99" spans="4:13" ht="24.95" customHeight="1">
      <c r="D99" s="193"/>
      <c r="E99" s="193"/>
      <c r="F99" s="193"/>
      <c r="G99" s="193"/>
      <c r="H99" s="193"/>
      <c r="I99" s="193"/>
      <c r="J99" s="193"/>
      <c r="K99" s="193"/>
      <c r="L99" s="193"/>
      <c r="M99" s="193"/>
    </row>
    <row r="100" spans="4:13" ht="24.95" customHeight="1"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</row>
    <row r="101" spans="4:13" ht="24.95" customHeight="1"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</row>
    <row r="102" spans="4:13" ht="24.95" customHeight="1"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</row>
    <row r="103" spans="4:13" ht="24.95" customHeight="1"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</row>
    <row r="104" spans="4:13" ht="24.95" customHeight="1"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</row>
    <row r="105" spans="4:13" ht="24.95" customHeight="1"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</row>
    <row r="106" spans="4:13" ht="24.95" customHeight="1"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</row>
    <row r="107" spans="4:13" ht="24.95" customHeight="1"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</row>
    <row r="108" spans="4:13" ht="24.95" customHeight="1"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</row>
    <row r="109" spans="4:13" ht="24.95" customHeight="1"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</row>
    <row r="110" spans="4:13" ht="24.95" customHeight="1"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</row>
    <row r="111" spans="4:13" ht="24.95" customHeight="1"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</row>
    <row r="112" spans="4:13" ht="24.95" customHeight="1"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</row>
    <row r="113" spans="4:13" ht="24.95" customHeight="1"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</row>
    <row r="114" spans="4:13" ht="24.95" customHeight="1"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</row>
    <row r="115" spans="4:13" ht="24.95" customHeight="1"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</row>
    <row r="116" spans="4:13" ht="24.95" customHeight="1"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</row>
    <row r="117" spans="4:13" ht="24.95" customHeight="1"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</row>
    <row r="118" spans="4:13" ht="24.95" customHeight="1"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</row>
    <row r="119" spans="4:13" ht="24.95" customHeight="1"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</row>
    <row r="120" spans="4:13" ht="24.95" customHeight="1"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</row>
    <row r="121" spans="4:13" ht="24.95" customHeight="1"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</row>
    <row r="122" spans="4:13" ht="24.95" customHeight="1"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</row>
    <row r="123" spans="4:13" ht="24.95" customHeight="1"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</row>
    <row r="124" spans="4:13" ht="24.95" customHeight="1"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</row>
    <row r="125" spans="4:13" ht="24.95" customHeight="1"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</row>
    <row r="126" spans="4:13" ht="24.95" customHeight="1"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</row>
    <row r="127" spans="4:13" ht="24.95" customHeight="1"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</row>
    <row r="128" spans="4:13" ht="24.95" customHeight="1"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</row>
    <row r="129" spans="4:13" ht="24.95" customHeight="1"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</row>
    <row r="130" spans="4:13" ht="24.95" customHeight="1"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</row>
  </sheetData>
  <mergeCells count="13">
    <mergeCell ref="K7:K8"/>
    <mergeCell ref="L7:L8"/>
    <mergeCell ref="M7:M8"/>
    <mergeCell ref="A1:M1"/>
    <mergeCell ref="A2:M2"/>
    <mergeCell ref="A3:M3"/>
    <mergeCell ref="A4:M4"/>
    <mergeCell ref="A6:A9"/>
    <mergeCell ref="B6:B7"/>
    <mergeCell ref="E6:F6"/>
    <mergeCell ref="G6:I6"/>
    <mergeCell ref="J6:M6"/>
    <mergeCell ref="J7:J8"/>
  </mergeCells>
  <printOptions horizontalCentered="1"/>
  <pageMargins left="0.75" right="0.75" top="1" bottom="1" header="0.5" footer="0.5"/>
  <pageSetup paperSize="9" scale="6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1"/>
  <sheetViews>
    <sheetView workbookViewId="0">
      <selection activeCell="K10" sqref="K10"/>
    </sheetView>
  </sheetViews>
  <sheetFormatPr defaultRowHeight="12.75"/>
  <cols>
    <col min="1" max="1" width="23" style="438" bestFit="1" customWidth="1"/>
    <col min="2" max="2" width="9" style="438" bestFit="1" customWidth="1"/>
    <col min="3" max="3" width="11.85546875" style="438" bestFit="1" customWidth="1"/>
    <col min="4" max="4" width="9" style="438" bestFit="1" customWidth="1"/>
    <col min="5" max="6" width="11.85546875" style="438" bestFit="1" customWidth="1"/>
    <col min="7" max="7" width="9.42578125" style="438" customWidth="1"/>
    <col min="8" max="8" width="9.140625" style="438"/>
    <col min="9" max="9" width="9.28515625" style="438" customWidth="1"/>
    <col min="10" max="16384" width="9.140625" style="438"/>
  </cols>
  <sheetData>
    <row r="1" spans="1:8">
      <c r="A1" s="1559" t="s">
        <v>239</v>
      </c>
      <c r="B1" s="1559"/>
      <c r="C1" s="1559"/>
      <c r="D1" s="1559"/>
      <c r="E1" s="1559"/>
      <c r="F1" s="1559"/>
      <c r="G1" s="1559"/>
      <c r="H1" s="1559"/>
    </row>
    <row r="2" spans="1:8" ht="15.75">
      <c r="A2" s="1560" t="s">
        <v>586</v>
      </c>
      <c r="B2" s="1560"/>
      <c r="C2" s="1560"/>
      <c r="D2" s="1560"/>
      <c r="E2" s="1560"/>
      <c r="F2" s="1560"/>
      <c r="G2" s="1560"/>
      <c r="H2" s="1560"/>
    </row>
    <row r="3" spans="1:8" ht="17.25" customHeight="1" thickBot="1">
      <c r="A3" s="439" t="s">
        <v>232</v>
      </c>
      <c r="B3" s="439"/>
      <c r="C3" s="439"/>
      <c r="D3" s="439"/>
      <c r="E3" s="440"/>
      <c r="F3" s="440"/>
      <c r="G3" s="439"/>
      <c r="H3" s="441" t="s">
        <v>43</v>
      </c>
    </row>
    <row r="4" spans="1:8" ht="15" customHeight="1" thickTop="1">
      <c r="A4" s="1561"/>
      <c r="B4" s="1563" t="s">
        <v>5</v>
      </c>
      <c r="C4" s="1563"/>
      <c r="D4" s="1564" t="s">
        <v>587</v>
      </c>
      <c r="E4" s="1564"/>
      <c r="F4" s="442" t="s">
        <v>588</v>
      </c>
      <c r="G4" s="1565" t="s">
        <v>4</v>
      </c>
      <c r="H4" s="1566"/>
    </row>
    <row r="5" spans="1:8" ht="15" customHeight="1">
      <c r="A5" s="1562"/>
      <c r="B5" s="443" t="s">
        <v>120</v>
      </c>
      <c r="C5" s="444" t="s">
        <v>114</v>
      </c>
      <c r="D5" s="443" t="s">
        <v>120</v>
      </c>
      <c r="E5" s="444" t="str">
        <f>C5</f>
        <v>Ten Months</v>
      </c>
      <c r="F5" s="444" t="str">
        <f>E5</f>
        <v>Ten Months</v>
      </c>
      <c r="G5" s="445" t="s">
        <v>587</v>
      </c>
      <c r="H5" s="446" t="s">
        <v>588</v>
      </c>
    </row>
    <row r="6" spans="1:8">
      <c r="A6" s="447"/>
      <c r="B6" s="448"/>
      <c r="C6" s="448"/>
      <c r="D6" s="448"/>
      <c r="E6" s="448"/>
      <c r="F6" s="448"/>
      <c r="G6" s="449"/>
      <c r="H6" s="450"/>
    </row>
    <row r="7" spans="1:8">
      <c r="A7" s="451" t="s">
        <v>589</v>
      </c>
      <c r="B7" s="452">
        <v>85319.1</v>
      </c>
      <c r="C7" s="452">
        <v>70975.851588999998</v>
      </c>
      <c r="D7" s="452">
        <v>70117.120803999991</v>
      </c>
      <c r="E7" s="452">
        <v>55601.860016999999</v>
      </c>
      <c r="F7" s="452">
        <v>61024.6</v>
      </c>
      <c r="G7" s="453">
        <v>-21.66087652040612</v>
      </c>
      <c r="H7" s="454">
        <v>9.7529441844966982</v>
      </c>
    </row>
    <row r="8" spans="1:8" ht="15" customHeight="1">
      <c r="A8" s="455"/>
      <c r="B8" s="452"/>
      <c r="C8" s="456"/>
      <c r="D8" s="456"/>
      <c r="E8" s="456"/>
      <c r="F8" s="456"/>
      <c r="G8" s="453"/>
      <c r="H8" s="454"/>
    </row>
    <row r="9" spans="1:8" ht="15" customHeight="1">
      <c r="A9" s="455" t="s">
        <v>590</v>
      </c>
      <c r="B9" s="457">
        <v>55864.6</v>
      </c>
      <c r="C9" s="458">
        <v>46523.634853000003</v>
      </c>
      <c r="D9" s="458">
        <v>39493.688892999999</v>
      </c>
      <c r="E9" s="458">
        <v>30986.917981999999</v>
      </c>
      <c r="F9" s="458">
        <v>35622.5</v>
      </c>
      <c r="G9" s="459">
        <v>-33.395320292774031</v>
      </c>
      <c r="H9" s="460">
        <v>14.960032990995771</v>
      </c>
    </row>
    <row r="10" spans="1:8" ht="15" customHeight="1">
      <c r="A10" s="455" t="s">
        <v>591</v>
      </c>
      <c r="B10" s="457">
        <v>2229.9</v>
      </c>
      <c r="C10" s="458">
        <v>2095.4383549999998</v>
      </c>
      <c r="D10" s="458">
        <v>1681.5272220000002</v>
      </c>
      <c r="E10" s="458">
        <v>1348.725535</v>
      </c>
      <c r="F10" s="458">
        <v>1424.6912980000002</v>
      </c>
      <c r="G10" s="459">
        <v>-35.635160453097654</v>
      </c>
      <c r="H10" s="460">
        <v>5.6324108225622069</v>
      </c>
    </row>
    <row r="11" spans="1:8" ht="15" customHeight="1">
      <c r="A11" s="461" t="s">
        <v>592</v>
      </c>
      <c r="B11" s="462">
        <v>27224.6</v>
      </c>
      <c r="C11" s="462">
        <v>22356.778381</v>
      </c>
      <c r="D11" s="462">
        <v>28941.904688999999</v>
      </c>
      <c r="E11" s="462">
        <v>23266.216499999999</v>
      </c>
      <c r="F11" s="462">
        <v>23977.415957000001</v>
      </c>
      <c r="G11" s="463">
        <v>4.0678406499430508</v>
      </c>
      <c r="H11" s="464">
        <v>3.0567903337442175</v>
      </c>
    </row>
    <row r="12" spans="1:8" ht="15" customHeight="1">
      <c r="A12" s="447"/>
      <c r="B12" s="457"/>
      <c r="C12" s="456"/>
      <c r="D12" s="456"/>
      <c r="E12" s="456"/>
      <c r="F12" s="456"/>
      <c r="G12" s="453"/>
      <c r="H12" s="454"/>
    </row>
    <row r="13" spans="1:8">
      <c r="A13" s="451" t="s">
        <v>593</v>
      </c>
      <c r="B13" s="452">
        <v>774684.20000000007</v>
      </c>
      <c r="C13" s="452">
        <v>628104.96325999999</v>
      </c>
      <c r="D13" s="452">
        <v>773599.12336700002</v>
      </c>
      <c r="E13" s="452">
        <v>599357.82042700006</v>
      </c>
      <c r="F13" s="452">
        <v>808677.74355899997</v>
      </c>
      <c r="G13" s="453">
        <v>-4.5768055523388966</v>
      </c>
      <c r="H13" s="454">
        <v>34.924033023023583</v>
      </c>
    </row>
    <row r="14" spans="1:8" ht="15" customHeight="1">
      <c r="A14" s="455"/>
      <c r="B14" s="452"/>
      <c r="C14" s="456"/>
      <c r="D14" s="456"/>
      <c r="E14" s="456"/>
      <c r="F14" s="456"/>
      <c r="G14" s="453"/>
      <c r="H14" s="454"/>
    </row>
    <row r="15" spans="1:8" ht="15" customHeight="1">
      <c r="A15" s="455" t="s">
        <v>594</v>
      </c>
      <c r="B15" s="457">
        <v>491655.9</v>
      </c>
      <c r="C15" s="458">
        <v>396974.01107700006</v>
      </c>
      <c r="D15" s="458">
        <v>477212.56763300003</v>
      </c>
      <c r="E15" s="458">
        <v>366154.07837600005</v>
      </c>
      <c r="F15" s="458">
        <v>526148.54006699997</v>
      </c>
      <c r="G15" s="459">
        <v>-7.7637154677669713</v>
      </c>
      <c r="H15" s="460">
        <v>43.695938715368641</v>
      </c>
    </row>
    <row r="16" spans="1:8" ht="15" customHeight="1">
      <c r="A16" s="455" t="s">
        <v>595</v>
      </c>
      <c r="B16" s="457">
        <v>100166.39999999999</v>
      </c>
      <c r="C16" s="458">
        <v>84489.740036999981</v>
      </c>
      <c r="D16" s="465">
        <v>115694.31763999996</v>
      </c>
      <c r="E16" s="458">
        <v>92537.747799999983</v>
      </c>
      <c r="F16" s="458">
        <v>104071.848471</v>
      </c>
      <c r="G16" s="459">
        <v>9.5254261162072424</v>
      </c>
      <c r="H16" s="460">
        <v>12.464211573344585</v>
      </c>
    </row>
    <row r="17" spans="1:9" ht="15" customHeight="1">
      <c r="A17" s="461" t="s">
        <v>596</v>
      </c>
      <c r="B17" s="462">
        <v>182861.9</v>
      </c>
      <c r="C17" s="462">
        <v>146641.21214599998</v>
      </c>
      <c r="D17" s="462">
        <v>180692.238094</v>
      </c>
      <c r="E17" s="462">
        <v>140665.99425100003</v>
      </c>
      <c r="F17" s="462">
        <v>178457.35502100002</v>
      </c>
      <c r="G17" s="463">
        <v>-4.0747193831505228</v>
      </c>
      <c r="H17" s="464">
        <v>26.866024707127352</v>
      </c>
    </row>
    <row r="18" spans="1:9">
      <c r="A18" s="447"/>
      <c r="B18" s="452"/>
      <c r="C18" s="452"/>
      <c r="D18" s="452"/>
      <c r="E18" s="452"/>
      <c r="F18" s="452"/>
      <c r="G18" s="453"/>
      <c r="H18" s="454"/>
    </row>
    <row r="19" spans="1:9">
      <c r="A19" s="451" t="s">
        <v>597</v>
      </c>
      <c r="B19" s="452">
        <v>-689365.10000000009</v>
      </c>
      <c r="C19" s="452">
        <v>-557129.11167100002</v>
      </c>
      <c r="D19" s="452">
        <v>-703482.00256300007</v>
      </c>
      <c r="E19" s="452">
        <v>-543755.96041000006</v>
      </c>
      <c r="F19" s="452">
        <v>-747653.06516900007</v>
      </c>
      <c r="G19" s="453">
        <v>-2.4003684210451297</v>
      </c>
      <c r="H19" s="454">
        <v>37.497907076781019</v>
      </c>
    </row>
    <row r="20" spans="1:9" ht="15" customHeight="1">
      <c r="A20" s="455"/>
      <c r="B20" s="457"/>
      <c r="C20" s="457"/>
      <c r="D20" s="457"/>
      <c r="E20" s="457"/>
      <c r="F20" s="457"/>
      <c r="G20" s="453"/>
      <c r="H20" s="454"/>
    </row>
    <row r="21" spans="1:9" ht="15" customHeight="1">
      <c r="A21" s="455" t="s">
        <v>598</v>
      </c>
      <c r="B21" s="457">
        <v>-435791.30000000005</v>
      </c>
      <c r="C21" s="457">
        <v>-350450.37622400007</v>
      </c>
      <c r="D21" s="457">
        <v>-437718.87874000001</v>
      </c>
      <c r="E21" s="457">
        <v>-335167.16039400006</v>
      </c>
      <c r="F21" s="457">
        <v>-490525.96893199999</v>
      </c>
      <c r="G21" s="459">
        <v>-4.361021379024379</v>
      </c>
      <c r="H21" s="460">
        <v>46.35263441542736</v>
      </c>
    </row>
    <row r="22" spans="1:9" ht="15" customHeight="1">
      <c r="A22" s="455" t="s">
        <v>599</v>
      </c>
      <c r="B22" s="457">
        <v>-97936.5</v>
      </c>
      <c r="C22" s="457">
        <v>-82394.301681999976</v>
      </c>
      <c r="D22" s="457">
        <v>-114012.79041799996</v>
      </c>
      <c r="E22" s="457">
        <v>-91189.022264999978</v>
      </c>
      <c r="F22" s="457">
        <v>-102647.157173</v>
      </c>
      <c r="G22" s="459">
        <v>10.673942740534585</v>
      </c>
      <c r="H22" s="460">
        <v>12.565256895399202</v>
      </c>
    </row>
    <row r="23" spans="1:9" ht="15" customHeight="1">
      <c r="A23" s="461" t="s">
        <v>600</v>
      </c>
      <c r="B23" s="466">
        <v>-155637.29999999999</v>
      </c>
      <c r="C23" s="466">
        <v>-124284.43376499998</v>
      </c>
      <c r="D23" s="466">
        <v>-151750.33340500001</v>
      </c>
      <c r="E23" s="466">
        <v>-117399.77775100003</v>
      </c>
      <c r="F23" s="466">
        <v>-154479.93906400003</v>
      </c>
      <c r="G23" s="463">
        <v>-5.5394354750954733</v>
      </c>
      <c r="H23" s="464">
        <v>31.584524283892137</v>
      </c>
    </row>
    <row r="24" spans="1:9">
      <c r="A24" s="447"/>
      <c r="B24" s="457"/>
      <c r="C24" s="457"/>
      <c r="D24" s="457"/>
      <c r="E24" s="457"/>
      <c r="F24" s="457"/>
      <c r="G24" s="453"/>
      <c r="H24" s="454"/>
    </row>
    <row r="25" spans="1:9">
      <c r="A25" s="451" t="s">
        <v>601</v>
      </c>
      <c r="B25" s="452">
        <v>860003.3</v>
      </c>
      <c r="C25" s="452">
        <v>699080.81484899996</v>
      </c>
      <c r="D25" s="452">
        <v>843716.28417100001</v>
      </c>
      <c r="E25" s="452">
        <v>654959.68044400006</v>
      </c>
      <c r="F25" s="452">
        <v>869702.42194899998</v>
      </c>
      <c r="G25" s="453">
        <v>-6.3113067141643597</v>
      </c>
      <c r="H25" s="454">
        <v>32.787169640644862</v>
      </c>
    </row>
    <row r="26" spans="1:9" ht="15" customHeight="1">
      <c r="A26" s="455"/>
      <c r="B26" s="457"/>
      <c r="C26" s="457"/>
      <c r="D26" s="457"/>
      <c r="E26" s="457"/>
      <c r="F26" s="457"/>
      <c r="G26" s="453"/>
      <c r="H26" s="454"/>
    </row>
    <row r="27" spans="1:9" ht="15" customHeight="1">
      <c r="A27" s="455" t="s">
        <v>598</v>
      </c>
      <c r="B27" s="457">
        <v>547520.5</v>
      </c>
      <c r="C27" s="457">
        <v>443497.64593000006</v>
      </c>
      <c r="D27" s="457">
        <v>516706.29652600002</v>
      </c>
      <c r="E27" s="457">
        <v>397140.99635800003</v>
      </c>
      <c r="F27" s="457">
        <v>561771.11120199994</v>
      </c>
      <c r="G27" s="459">
        <v>-10.452513107435252</v>
      </c>
      <c r="H27" s="460">
        <v>41.4538202688083</v>
      </c>
    </row>
    <row r="28" spans="1:9" ht="15" customHeight="1">
      <c r="A28" s="455" t="s">
        <v>599</v>
      </c>
      <c r="B28" s="457">
        <v>102396.29999999999</v>
      </c>
      <c r="C28" s="457">
        <v>86585.178391999987</v>
      </c>
      <c r="D28" s="457">
        <v>117375.84486199997</v>
      </c>
      <c r="E28" s="457">
        <v>93886.473334999988</v>
      </c>
      <c r="F28" s="457">
        <v>105496.53976900001</v>
      </c>
      <c r="G28" s="459">
        <v>8.4324997402495399</v>
      </c>
      <c r="H28" s="460">
        <v>12.366069383151384</v>
      </c>
    </row>
    <row r="29" spans="1:9" ht="15" customHeight="1" thickBot="1">
      <c r="A29" s="467" t="s">
        <v>600</v>
      </c>
      <c r="B29" s="468">
        <v>210086.5</v>
      </c>
      <c r="C29" s="468">
        <v>168997.99052699999</v>
      </c>
      <c r="D29" s="468">
        <v>209634.14278299999</v>
      </c>
      <c r="E29" s="468">
        <v>163932.21075100004</v>
      </c>
      <c r="F29" s="468">
        <v>202434.77097800002</v>
      </c>
      <c r="G29" s="469">
        <v>-2.9975384678852919</v>
      </c>
      <c r="H29" s="470">
        <v>23.486879149993484</v>
      </c>
    </row>
    <row r="30" spans="1:9" ht="13.5" thickTop="1">
      <c r="A30" s="439"/>
      <c r="B30" s="471"/>
      <c r="C30" s="471"/>
      <c r="D30" s="471"/>
      <c r="E30" s="471"/>
      <c r="F30" s="471"/>
      <c r="G30" s="439"/>
      <c r="H30" s="439"/>
    </row>
    <row r="31" spans="1:9">
      <c r="A31" s="439"/>
      <c r="B31" s="440"/>
      <c r="C31" s="440"/>
      <c r="D31" s="440"/>
      <c r="E31" s="440"/>
      <c r="F31" s="440"/>
      <c r="G31" s="439"/>
      <c r="H31" s="439"/>
    </row>
    <row r="32" spans="1:9">
      <c r="A32" s="439"/>
      <c r="B32" s="471"/>
      <c r="C32" s="471"/>
      <c r="D32" s="471"/>
      <c r="E32" s="472"/>
      <c r="F32" s="472"/>
      <c r="G32" s="439"/>
      <c r="H32" s="439"/>
      <c r="I32" s="473"/>
    </row>
    <row r="33" spans="1:11" ht="15" customHeight="1">
      <c r="A33" s="474" t="s">
        <v>602</v>
      </c>
      <c r="B33" s="475">
        <v>11.013402921934183</v>
      </c>
      <c r="C33" s="475">
        <v>11.299998525822826</v>
      </c>
      <c r="D33" s="475">
        <v>9.0637549698960811</v>
      </c>
      <c r="E33" s="475">
        <v>9.2769057351062187</v>
      </c>
      <c r="F33" s="475">
        <v>7.5462294932749971</v>
      </c>
      <c r="G33" s="439"/>
      <c r="H33" s="439"/>
      <c r="I33" s="476"/>
    </row>
    <row r="34" spans="1:11" ht="15" customHeight="1">
      <c r="A34" s="477" t="s">
        <v>204</v>
      </c>
      <c r="B34" s="475">
        <v>11.362538486259634</v>
      </c>
      <c r="C34" s="475">
        <v>11.719566912398184</v>
      </c>
      <c r="D34" s="475">
        <v>8.2759130661013902</v>
      </c>
      <c r="E34" s="475">
        <v>8.4628083672960859</v>
      </c>
      <c r="F34" s="475">
        <v>6.7704399845837839</v>
      </c>
      <c r="G34" s="439"/>
      <c r="H34" s="439"/>
      <c r="I34" s="476"/>
      <c r="J34" s="476"/>
    </row>
    <row r="35" spans="1:11" ht="15" customHeight="1">
      <c r="A35" s="478" t="s">
        <v>603</v>
      </c>
      <c r="B35" s="479">
        <v>2.2262364958292267</v>
      </c>
      <c r="C35" s="479">
        <v>2.4801098382861158</v>
      </c>
      <c r="D35" s="479">
        <v>1.4534224811561807</v>
      </c>
      <c r="E35" s="479">
        <v>1.4574868819100439</v>
      </c>
      <c r="F35" s="479">
        <v>1.3689497389844052</v>
      </c>
      <c r="G35" s="439"/>
      <c r="H35" s="439" t="s">
        <v>232</v>
      </c>
      <c r="I35" s="476"/>
      <c r="J35" s="476"/>
    </row>
    <row r="36" spans="1:11" ht="15" customHeight="1">
      <c r="A36" s="480" t="s">
        <v>604</v>
      </c>
      <c r="B36" s="481">
        <v>14.888045313253045</v>
      </c>
      <c r="C36" s="481">
        <v>15.245903967802027</v>
      </c>
      <c r="D36" s="481">
        <v>16.01723737238995</v>
      </c>
      <c r="E36" s="481">
        <v>16.54004340131026</v>
      </c>
      <c r="F36" s="481">
        <v>13.435935971469739</v>
      </c>
      <c r="G36" s="439"/>
      <c r="H36" s="439"/>
      <c r="I36" s="476"/>
      <c r="J36" s="476"/>
    </row>
    <row r="37" spans="1:11" ht="15" customHeight="1">
      <c r="A37" s="482" t="s">
        <v>605</v>
      </c>
      <c r="B37" s="483"/>
      <c r="C37" s="483"/>
      <c r="D37" s="483"/>
      <c r="E37" s="483"/>
      <c r="F37" s="484"/>
      <c r="G37" s="439"/>
      <c r="H37" s="439"/>
      <c r="K37" s="438" t="s">
        <v>231</v>
      </c>
    </row>
    <row r="38" spans="1:11" ht="15" customHeight="1">
      <c r="A38" s="485" t="s">
        <v>204</v>
      </c>
      <c r="B38" s="475">
        <v>65.477244198652556</v>
      </c>
      <c r="C38" s="475">
        <v>65.548540540808872</v>
      </c>
      <c r="D38" s="475">
        <v>56.325320845483006</v>
      </c>
      <c r="E38" s="475">
        <v>55.730002508056209</v>
      </c>
      <c r="F38" s="475">
        <v>58.374041576001822</v>
      </c>
      <c r="G38" s="439"/>
      <c r="H38" s="439"/>
      <c r="I38" s="476"/>
      <c r="J38" s="476"/>
    </row>
    <row r="39" spans="1:11" ht="15" customHeight="1">
      <c r="A39" s="478" t="s">
        <v>603</v>
      </c>
      <c r="B39" s="479">
        <v>2.6136486832606307</v>
      </c>
      <c r="C39" s="479">
        <v>2.9523257672680825</v>
      </c>
      <c r="D39" s="479">
        <v>2.3981688964147883</v>
      </c>
      <c r="E39" s="479">
        <v>2.4256842029882342</v>
      </c>
      <c r="F39" s="479">
        <v>2.3346150042692591</v>
      </c>
      <c r="G39" s="439"/>
      <c r="H39" s="439"/>
      <c r="I39" s="476"/>
      <c r="J39" s="476"/>
    </row>
    <row r="40" spans="1:11" ht="15" customHeight="1">
      <c r="A40" s="486" t="s">
        <v>604</v>
      </c>
      <c r="B40" s="481">
        <v>31.909107118086823</v>
      </c>
      <c r="C40" s="481">
        <v>31.499133691923049</v>
      </c>
      <c r="D40" s="481">
        <v>41.276510258102213</v>
      </c>
      <c r="E40" s="481">
        <v>41.844313288955561</v>
      </c>
      <c r="F40" s="481">
        <v>39.291343419728918</v>
      </c>
      <c r="G40" s="439"/>
      <c r="H40" s="439"/>
      <c r="I40" s="476"/>
      <c r="J40" s="476"/>
    </row>
    <row r="41" spans="1:11" ht="15" customHeight="1">
      <c r="A41" s="482" t="s">
        <v>606</v>
      </c>
      <c r="B41" s="483"/>
      <c r="C41" s="483"/>
      <c r="D41" s="483"/>
      <c r="E41" s="483"/>
      <c r="F41" s="484"/>
      <c r="G41" s="439"/>
      <c r="H41" s="439"/>
    </row>
    <row r="42" spans="1:11" ht="15" customHeight="1">
      <c r="A42" s="485" t="s">
        <v>204</v>
      </c>
      <c r="B42" s="487">
        <v>63.465331576185633</v>
      </c>
      <c r="C42" s="487">
        <v>63.201858653786061</v>
      </c>
      <c r="D42" s="487">
        <v>61.687321104827994</v>
      </c>
      <c r="E42" s="487">
        <v>61.091065453211435</v>
      </c>
      <c r="F42" s="487">
        <v>65.062819430569988</v>
      </c>
      <c r="G42" s="439"/>
      <c r="H42" s="439"/>
      <c r="I42" s="438" t="s">
        <v>232</v>
      </c>
    </row>
    <row r="43" spans="1:11" ht="15" customHeight="1">
      <c r="A43" s="488" t="s">
        <v>603</v>
      </c>
      <c r="B43" s="489">
        <v>12.929967727624636</v>
      </c>
      <c r="C43" s="489">
        <v>13.451531985749648</v>
      </c>
      <c r="D43" s="489">
        <v>14.955331663948584</v>
      </c>
      <c r="E43" s="489">
        <v>15.439482834156296</v>
      </c>
      <c r="F43" s="489">
        <v>12.869384535424286</v>
      </c>
      <c r="G43" s="439"/>
      <c r="H43" s="439"/>
    </row>
    <row r="44" spans="1:11" ht="15" customHeight="1">
      <c r="A44" s="486" t="s">
        <v>604</v>
      </c>
      <c r="B44" s="489">
        <v>23.60470069618972</v>
      </c>
      <c r="C44" s="489">
        <v>23.346609360464292</v>
      </c>
      <c r="D44" s="489">
        <v>23.357347231223411</v>
      </c>
      <c r="E44" s="489">
        <v>23.469451712632271</v>
      </c>
      <c r="F44" s="489">
        <v>22.067796034005731</v>
      </c>
      <c r="G44" s="439"/>
      <c r="H44" s="439"/>
    </row>
    <row r="45" spans="1:11" ht="15" customHeight="1">
      <c r="A45" s="482" t="s">
        <v>607</v>
      </c>
      <c r="B45" s="483"/>
      <c r="C45" s="483"/>
      <c r="D45" s="483"/>
      <c r="E45" s="483"/>
      <c r="F45" s="484"/>
      <c r="G45" s="439"/>
      <c r="H45" s="439"/>
    </row>
    <row r="46" spans="1:11" ht="15" customHeight="1">
      <c r="A46" s="485" t="s">
        <v>204</v>
      </c>
      <c r="B46" s="487">
        <v>63.216327736478028</v>
      </c>
      <c r="C46" s="487">
        <v>62.90290147877797</v>
      </c>
      <c r="D46" s="487">
        <v>62.221759891948956</v>
      </c>
      <c r="E46" s="487">
        <v>61.639261874256803</v>
      </c>
      <c r="F46" s="487">
        <v>65.608768529708513</v>
      </c>
      <c r="G46" s="439"/>
      <c r="H46" s="439"/>
    </row>
    <row r="47" spans="1:11" ht="15" customHeight="1">
      <c r="A47" s="488" t="s">
        <v>603</v>
      </c>
      <c r="B47" s="489">
        <v>14.206764256961858</v>
      </c>
      <c r="C47" s="489">
        <v>14.789085681571073</v>
      </c>
      <c r="D47" s="489">
        <v>16.206923330223681</v>
      </c>
      <c r="E47" s="489">
        <v>16.770211069731005</v>
      </c>
      <c r="F47" s="489">
        <v>13.729249829236981</v>
      </c>
      <c r="G47" s="439"/>
      <c r="H47" s="439"/>
    </row>
    <row r="48" spans="1:11" ht="15" customHeight="1">
      <c r="A48" s="486" t="s">
        <v>604</v>
      </c>
      <c r="B48" s="490">
        <v>22.576908006560124</v>
      </c>
      <c r="C48" s="490">
        <v>22.308012839650953</v>
      </c>
      <c r="D48" s="490">
        <v>21.571316777827359</v>
      </c>
      <c r="E48" s="490">
        <v>21.590527056012196</v>
      </c>
      <c r="F48" s="490">
        <v>20.661981641054499</v>
      </c>
      <c r="G48" s="439"/>
      <c r="H48" s="439"/>
    </row>
    <row r="49" spans="1:10" ht="15" customHeight="1">
      <c r="A49" s="482" t="s">
        <v>608</v>
      </c>
      <c r="B49" s="483"/>
      <c r="C49" s="483"/>
      <c r="D49" s="483"/>
      <c r="E49" s="483"/>
      <c r="F49" s="484"/>
      <c r="G49" s="439"/>
      <c r="H49" s="439"/>
    </row>
    <row r="50" spans="1:10" ht="15" customHeight="1">
      <c r="A50" s="485" t="s">
        <v>204</v>
      </c>
      <c r="B50" s="487">
        <v>63.664929136225609</v>
      </c>
      <c r="C50" s="487">
        <v>63.440111144488299</v>
      </c>
      <c r="D50" s="487">
        <v>61.241711502328641</v>
      </c>
      <c r="E50" s="487">
        <v>60.635945725510368</v>
      </c>
      <c r="F50" s="487">
        <v>64.593485889469278</v>
      </c>
      <c r="G50" s="439"/>
      <c r="H50" s="439"/>
      <c r="J50" s="438" t="s">
        <v>232</v>
      </c>
    </row>
    <row r="51" spans="1:10" ht="15" customHeight="1">
      <c r="A51" s="488" t="s">
        <v>603</v>
      </c>
      <c r="B51" s="489">
        <v>11.906507719046203</v>
      </c>
      <c r="C51" s="489">
        <v>12.385574965421158</v>
      </c>
      <c r="D51" s="489">
        <v>13.911767315064358</v>
      </c>
      <c r="E51" s="489">
        <v>14.334695117622193</v>
      </c>
      <c r="F51" s="489">
        <v>12.130188108776638</v>
      </c>
      <c r="G51" s="439"/>
      <c r="H51" s="439"/>
    </row>
    <row r="52" spans="1:10" ht="15" customHeight="1">
      <c r="A52" s="486" t="s">
        <v>604</v>
      </c>
      <c r="B52" s="490">
        <v>24.428563144728173</v>
      </c>
      <c r="C52" s="490">
        <v>24.174313890090549</v>
      </c>
      <c r="D52" s="490">
        <v>24.846521182606988</v>
      </c>
      <c r="E52" s="490">
        <v>25.029359156867436</v>
      </c>
      <c r="F52" s="490">
        <v>23.276326001754075</v>
      </c>
      <c r="G52" s="439"/>
      <c r="H52" s="439"/>
    </row>
    <row r="53" spans="1:10" ht="15" customHeight="1">
      <c r="A53" s="482" t="s">
        <v>609</v>
      </c>
      <c r="B53" s="483"/>
      <c r="C53" s="483"/>
      <c r="D53" s="483"/>
      <c r="E53" s="483"/>
      <c r="F53" s="484"/>
      <c r="G53" s="439"/>
      <c r="H53" s="439"/>
    </row>
    <row r="54" spans="1:10" ht="15" customHeight="1">
      <c r="A54" s="478" t="s">
        <v>610</v>
      </c>
      <c r="B54" s="491">
        <v>9.9207867086814083</v>
      </c>
      <c r="C54" s="491">
        <v>10.152739151385614</v>
      </c>
      <c r="D54" s="491">
        <v>8.3105106480130555</v>
      </c>
      <c r="E54" s="491">
        <v>8.489356166063116</v>
      </c>
      <c r="F54" s="492">
        <v>7.0167308782748838</v>
      </c>
      <c r="G54" s="439"/>
      <c r="H54" s="439"/>
    </row>
    <row r="55" spans="1:10" ht="15" customHeight="1">
      <c r="A55" s="480" t="s">
        <v>611</v>
      </c>
      <c r="B55" s="493">
        <v>90.079213291318595</v>
      </c>
      <c r="C55" s="493">
        <v>89.847260848614383</v>
      </c>
      <c r="D55" s="493">
        <v>91.68948935198695</v>
      </c>
      <c r="E55" s="493">
        <v>91.510643833936882</v>
      </c>
      <c r="F55" s="494">
        <v>92.983269121725115</v>
      </c>
      <c r="G55" s="439"/>
      <c r="H55" s="439"/>
    </row>
    <row r="56" spans="1:10">
      <c r="A56" s="495" t="s">
        <v>612</v>
      </c>
      <c r="B56" s="439"/>
      <c r="C56" s="439"/>
      <c r="D56" s="439"/>
      <c r="E56" s="439"/>
      <c r="F56" s="439"/>
      <c r="G56" s="439"/>
      <c r="H56" s="439"/>
      <c r="I56" s="438" t="s">
        <v>232</v>
      </c>
    </row>
    <row r="57" spans="1:10">
      <c r="A57" s="439" t="s">
        <v>613</v>
      </c>
      <c r="B57" s="439"/>
      <c r="C57" s="439"/>
      <c r="D57" s="439"/>
      <c r="E57" s="439"/>
      <c r="F57" s="439"/>
      <c r="G57" s="439"/>
      <c r="H57" s="439"/>
    </row>
    <row r="58" spans="1:10">
      <c r="A58" s="439" t="s">
        <v>614</v>
      </c>
      <c r="B58" s="439"/>
      <c r="C58" s="439"/>
      <c r="D58" s="439"/>
      <c r="E58" s="439"/>
      <c r="F58" s="439"/>
      <c r="G58" s="439"/>
      <c r="H58" s="439"/>
    </row>
    <row r="59" spans="1:10">
      <c r="H59" s="438" t="s">
        <v>232</v>
      </c>
    </row>
    <row r="61" spans="1:10">
      <c r="H61" s="438" t="s">
        <v>232</v>
      </c>
    </row>
  </sheetData>
  <mergeCells count="6">
    <mergeCell ref="A1:H1"/>
    <mergeCell ref="A2:H2"/>
    <mergeCell ref="A4:A5"/>
    <mergeCell ref="B4:C4"/>
    <mergeCell ref="D4:E4"/>
    <mergeCell ref="G4:H4"/>
  </mergeCells>
  <printOptions horizontalCentered="1"/>
  <pageMargins left="0.7" right="0.7" top="0.75" bottom="0.75" header="0.3" footer="0.3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63"/>
  <sheetViews>
    <sheetView workbookViewId="0">
      <selection activeCell="K4" sqref="K4"/>
    </sheetView>
  </sheetViews>
  <sheetFormatPr defaultRowHeight="12.75"/>
  <cols>
    <col min="1" max="1" width="9.140625" style="64"/>
    <col min="2" max="2" width="5" style="64" customWidth="1"/>
    <col min="3" max="3" width="20.7109375" style="64" customWidth="1"/>
    <col min="4" max="7" width="10.7109375" style="64" customWidth="1"/>
    <col min="8" max="8" width="9.7109375" style="64" customWidth="1"/>
    <col min="9" max="9" width="8.7109375" style="64" customWidth="1"/>
    <col min="10" max="10" width="9.140625" style="64" customWidth="1"/>
    <col min="11" max="16384" width="9.140625" style="64"/>
  </cols>
  <sheetData>
    <row r="1" spans="2:12" ht="15" customHeight="1">
      <c r="B1" s="1567" t="s">
        <v>585</v>
      </c>
      <c r="C1" s="1568"/>
      <c r="D1" s="1568"/>
      <c r="E1" s="1568"/>
      <c r="F1" s="1568"/>
      <c r="G1" s="1568"/>
      <c r="H1" s="1569"/>
    </row>
    <row r="2" spans="2:12" ht="15" customHeight="1">
      <c r="B2" s="1570" t="s">
        <v>616</v>
      </c>
      <c r="C2" s="1571"/>
      <c r="D2" s="1571"/>
      <c r="E2" s="1571"/>
      <c r="F2" s="1571"/>
      <c r="G2" s="1571"/>
      <c r="H2" s="1572"/>
    </row>
    <row r="3" spans="2:12" ht="15" customHeight="1" thickBot="1">
      <c r="B3" s="1573" t="s">
        <v>43</v>
      </c>
      <c r="C3" s="1574"/>
      <c r="D3" s="1574"/>
      <c r="E3" s="1574"/>
      <c r="F3" s="1574"/>
      <c r="G3" s="1574"/>
      <c r="H3" s="1575"/>
    </row>
    <row r="4" spans="2:12" ht="15" customHeight="1" thickTop="1">
      <c r="B4" s="496"/>
      <c r="C4" s="497"/>
      <c r="D4" s="1576" t="str">
        <f>Direction!F5</f>
        <v>Ten Months</v>
      </c>
      <c r="E4" s="1576"/>
      <c r="F4" s="1576"/>
      <c r="G4" s="1577" t="s">
        <v>4</v>
      </c>
      <c r="H4" s="1578"/>
    </row>
    <row r="5" spans="2:12" ht="15" customHeight="1">
      <c r="B5" s="498"/>
      <c r="C5" s="499"/>
      <c r="D5" s="500" t="s">
        <v>5</v>
      </c>
      <c r="E5" s="501" t="s">
        <v>617</v>
      </c>
      <c r="F5" s="501" t="s">
        <v>618</v>
      </c>
      <c r="G5" s="501" t="s">
        <v>617</v>
      </c>
      <c r="H5" s="502" t="s">
        <v>618</v>
      </c>
    </row>
    <row r="6" spans="2:12" ht="15" customHeight="1">
      <c r="B6" s="503"/>
      <c r="C6" s="504" t="s">
        <v>619</v>
      </c>
      <c r="D6" s="504">
        <v>38571.928108999993</v>
      </c>
      <c r="E6" s="504">
        <v>26987.257271999999</v>
      </c>
      <c r="F6" s="504">
        <v>30132.404375999999</v>
      </c>
      <c r="G6" s="504">
        <v>-30.033942830814681</v>
      </c>
      <c r="H6" s="505">
        <v>11.654193207929936</v>
      </c>
    </row>
    <row r="7" spans="2:12" ht="15" customHeight="1">
      <c r="B7" s="506">
        <v>1</v>
      </c>
      <c r="C7" s="507" t="s">
        <v>620</v>
      </c>
      <c r="D7" s="508">
        <v>373.57829200000003</v>
      </c>
      <c r="E7" s="508">
        <v>136.974681</v>
      </c>
      <c r="F7" s="508">
        <v>218.517291</v>
      </c>
      <c r="G7" s="507">
        <v>-63.334411036923953</v>
      </c>
      <c r="H7" s="509">
        <v>59.531155250509414</v>
      </c>
    </row>
    <row r="8" spans="2:12" ht="15" customHeight="1">
      <c r="B8" s="506">
        <v>2</v>
      </c>
      <c r="C8" s="507" t="s">
        <v>621</v>
      </c>
      <c r="D8" s="508">
        <v>2.0600939999999999</v>
      </c>
      <c r="E8" s="508">
        <v>0</v>
      </c>
      <c r="F8" s="508">
        <v>2.176E-3</v>
      </c>
      <c r="G8" s="507">
        <v>-100</v>
      </c>
      <c r="H8" s="509" t="s">
        <v>25</v>
      </c>
    </row>
    <row r="9" spans="2:12" ht="15" customHeight="1">
      <c r="B9" s="506">
        <v>3</v>
      </c>
      <c r="C9" s="507" t="s">
        <v>622</v>
      </c>
      <c r="D9" s="508">
        <v>141.812668</v>
      </c>
      <c r="E9" s="508">
        <v>96.550562999999997</v>
      </c>
      <c r="F9" s="508">
        <v>227.722071</v>
      </c>
      <c r="G9" s="507">
        <v>-31.916827768870419</v>
      </c>
      <c r="H9" s="509">
        <v>135.85783855035623</v>
      </c>
    </row>
    <row r="10" spans="2:12" ht="15" customHeight="1">
      <c r="B10" s="506">
        <v>4</v>
      </c>
      <c r="C10" s="507" t="s">
        <v>623</v>
      </c>
      <c r="D10" s="508">
        <v>1.034</v>
      </c>
      <c r="E10" s="508">
        <v>0.45719999999999994</v>
      </c>
      <c r="F10" s="508">
        <v>0</v>
      </c>
      <c r="G10" s="507">
        <v>-55.783365570599621</v>
      </c>
      <c r="H10" s="509">
        <v>-100</v>
      </c>
    </row>
    <row r="11" spans="2:12" ht="15" customHeight="1">
      <c r="B11" s="506">
        <v>5</v>
      </c>
      <c r="C11" s="507" t="s">
        <v>624</v>
      </c>
      <c r="D11" s="508">
        <v>3140.5328399999999</v>
      </c>
      <c r="E11" s="508">
        <v>3919.4205509999997</v>
      </c>
      <c r="F11" s="508">
        <v>3501.4925599999997</v>
      </c>
      <c r="G11" s="507">
        <v>24.801132504635731</v>
      </c>
      <c r="H11" s="509">
        <v>-10.663004532477899</v>
      </c>
      <c r="L11" s="510"/>
    </row>
    <row r="12" spans="2:12" ht="15" customHeight="1">
      <c r="B12" s="506">
        <v>6</v>
      </c>
      <c r="C12" s="507" t="s">
        <v>625</v>
      </c>
      <c r="D12" s="508">
        <v>0</v>
      </c>
      <c r="E12" s="508">
        <v>0</v>
      </c>
      <c r="F12" s="508">
        <v>0</v>
      </c>
      <c r="G12" s="508" t="s">
        <v>25</v>
      </c>
      <c r="H12" s="509" t="s">
        <v>25</v>
      </c>
      <c r="L12" s="510"/>
    </row>
    <row r="13" spans="2:12" ht="15" customHeight="1">
      <c r="B13" s="506">
        <v>7</v>
      </c>
      <c r="C13" s="507" t="s">
        <v>626</v>
      </c>
      <c r="D13" s="508">
        <v>494.93874899999997</v>
      </c>
      <c r="E13" s="508">
        <v>285.45647600000001</v>
      </c>
      <c r="F13" s="508">
        <v>483.11639099999996</v>
      </c>
      <c r="G13" s="507">
        <v>-42.324888367146208</v>
      </c>
      <c r="H13" s="509">
        <v>69.243450970087622</v>
      </c>
      <c r="L13" s="510"/>
    </row>
    <row r="14" spans="2:12" ht="15" customHeight="1">
      <c r="B14" s="506">
        <v>8</v>
      </c>
      <c r="C14" s="507" t="s">
        <v>627</v>
      </c>
      <c r="D14" s="508">
        <v>16.044025000000001</v>
      </c>
      <c r="E14" s="508">
        <v>5.5470920000000001</v>
      </c>
      <c r="F14" s="508">
        <v>9.5333680000000012</v>
      </c>
      <c r="G14" s="507">
        <v>-65.425808050037318</v>
      </c>
      <c r="H14" s="509">
        <v>71.86244612492456</v>
      </c>
    </row>
    <row r="15" spans="2:12" ht="15" customHeight="1">
      <c r="B15" s="506">
        <v>9</v>
      </c>
      <c r="C15" s="507" t="s">
        <v>628</v>
      </c>
      <c r="D15" s="508">
        <v>70.565493000000004</v>
      </c>
      <c r="E15" s="508">
        <v>78.493369000000001</v>
      </c>
      <c r="F15" s="508">
        <v>61.317369999999997</v>
      </c>
      <c r="G15" s="507">
        <v>11.234777315309046</v>
      </c>
      <c r="H15" s="509">
        <v>-21.882101913602412</v>
      </c>
    </row>
    <row r="16" spans="2:12" ht="15" customHeight="1">
      <c r="B16" s="506">
        <v>10</v>
      </c>
      <c r="C16" s="507" t="s">
        <v>629</v>
      </c>
      <c r="D16" s="508">
        <v>1002.237966</v>
      </c>
      <c r="E16" s="508">
        <v>716.96986000000004</v>
      </c>
      <c r="F16" s="508">
        <v>643.71981199999993</v>
      </c>
      <c r="G16" s="507">
        <v>-28.463111125047931</v>
      </c>
      <c r="H16" s="509">
        <v>-10.216614684472248</v>
      </c>
    </row>
    <row r="17" spans="2:8" ht="15" customHeight="1">
      <c r="B17" s="506">
        <v>11</v>
      </c>
      <c r="C17" s="507" t="s">
        <v>630</v>
      </c>
      <c r="D17" s="508">
        <v>6.7058800000000005</v>
      </c>
      <c r="E17" s="508">
        <v>12.144870000000001</v>
      </c>
      <c r="F17" s="508">
        <v>16.897558000000004</v>
      </c>
      <c r="G17" s="507">
        <v>81.107774072903197</v>
      </c>
      <c r="H17" s="509">
        <v>39.133296610009012</v>
      </c>
    </row>
    <row r="18" spans="2:8" ht="15" customHeight="1">
      <c r="B18" s="506">
        <v>12</v>
      </c>
      <c r="C18" s="507" t="s">
        <v>631</v>
      </c>
      <c r="D18" s="508">
        <v>2488.7719289999995</v>
      </c>
      <c r="E18" s="508">
        <v>710.05969900000002</v>
      </c>
      <c r="F18" s="508">
        <v>945.59796399999993</v>
      </c>
      <c r="G18" s="507">
        <v>-71.469474935563682</v>
      </c>
      <c r="H18" s="509">
        <v>33.171614349007001</v>
      </c>
    </row>
    <row r="19" spans="2:8" ht="15" customHeight="1">
      <c r="B19" s="506">
        <v>13</v>
      </c>
      <c r="C19" s="507" t="s">
        <v>632</v>
      </c>
      <c r="D19" s="508">
        <v>0</v>
      </c>
      <c r="E19" s="508">
        <v>0</v>
      </c>
      <c r="F19" s="508">
        <v>0</v>
      </c>
      <c r="G19" s="508" t="s">
        <v>25</v>
      </c>
      <c r="H19" s="509" t="s">
        <v>25</v>
      </c>
    </row>
    <row r="20" spans="2:8" ht="15" customHeight="1">
      <c r="B20" s="506">
        <v>14</v>
      </c>
      <c r="C20" s="507" t="s">
        <v>633</v>
      </c>
      <c r="D20" s="508">
        <v>154.43681600000002</v>
      </c>
      <c r="E20" s="508">
        <v>118.287616</v>
      </c>
      <c r="F20" s="508">
        <v>127.48658399999999</v>
      </c>
      <c r="G20" s="507">
        <v>-23.407112977516974</v>
      </c>
      <c r="H20" s="509">
        <v>7.7767802844213207</v>
      </c>
    </row>
    <row r="21" spans="2:8" ht="15" customHeight="1">
      <c r="B21" s="506">
        <v>15</v>
      </c>
      <c r="C21" s="507" t="s">
        <v>634</v>
      </c>
      <c r="D21" s="508">
        <v>326.31878699999993</v>
      </c>
      <c r="E21" s="508">
        <v>351.86819099999997</v>
      </c>
      <c r="F21" s="508">
        <v>208.26065499999999</v>
      </c>
      <c r="G21" s="507">
        <v>7.8295841422087733</v>
      </c>
      <c r="H21" s="509">
        <v>-40.812878138223077</v>
      </c>
    </row>
    <row r="22" spans="2:8" ht="15" customHeight="1">
      <c r="B22" s="506">
        <v>16</v>
      </c>
      <c r="C22" s="507" t="s">
        <v>635</v>
      </c>
      <c r="D22" s="508">
        <v>16.449186000000001</v>
      </c>
      <c r="E22" s="508">
        <v>16.429297999999999</v>
      </c>
      <c r="F22" s="508">
        <v>35.504096999999994</v>
      </c>
      <c r="G22" s="507">
        <v>-0.12090567885853432</v>
      </c>
      <c r="H22" s="509">
        <v>116.10233742184235</v>
      </c>
    </row>
    <row r="23" spans="2:8" ht="15" customHeight="1">
      <c r="B23" s="506">
        <v>17</v>
      </c>
      <c r="C23" s="507" t="s">
        <v>636</v>
      </c>
      <c r="D23" s="508">
        <v>443.11118299999993</v>
      </c>
      <c r="E23" s="508">
        <v>307.48209199999997</v>
      </c>
      <c r="F23" s="508">
        <v>532.40955700000006</v>
      </c>
      <c r="G23" s="507">
        <v>-30.608365620959731</v>
      </c>
      <c r="H23" s="509">
        <v>73.151403236842867</v>
      </c>
    </row>
    <row r="24" spans="2:8" ht="15" customHeight="1">
      <c r="B24" s="506">
        <v>18</v>
      </c>
      <c r="C24" s="507" t="s">
        <v>637</v>
      </c>
      <c r="D24" s="508">
        <v>3737.1990770000002</v>
      </c>
      <c r="E24" s="508">
        <v>2163.1433720000005</v>
      </c>
      <c r="F24" s="508">
        <v>4381.1942639999997</v>
      </c>
      <c r="G24" s="507">
        <v>-42.118593967532426</v>
      </c>
      <c r="H24" s="509">
        <v>102.53832088574103</v>
      </c>
    </row>
    <row r="25" spans="2:8" ht="15" customHeight="1">
      <c r="B25" s="506">
        <v>19</v>
      </c>
      <c r="C25" s="507" t="s">
        <v>638</v>
      </c>
      <c r="D25" s="508">
        <v>3465.6623910000003</v>
      </c>
      <c r="E25" s="508">
        <v>3445.6910500000004</v>
      </c>
      <c r="F25" s="508">
        <v>3811.7333589999998</v>
      </c>
      <c r="G25" s="507">
        <v>-0.57626331554578769</v>
      </c>
      <c r="H25" s="509">
        <v>10.623190056461951</v>
      </c>
    </row>
    <row r="26" spans="2:8" ht="15" customHeight="1">
      <c r="B26" s="506"/>
      <c r="C26" s="507" t="s">
        <v>639</v>
      </c>
      <c r="D26" s="508">
        <v>10.736265</v>
      </c>
      <c r="E26" s="508">
        <v>54.133513000000008</v>
      </c>
      <c r="F26" s="508">
        <v>91.229420000000005</v>
      </c>
      <c r="G26" s="508">
        <v>404.21178128520501</v>
      </c>
      <c r="H26" s="509">
        <v>68.526694360293959</v>
      </c>
    </row>
    <row r="27" spans="2:8" ht="15" customHeight="1">
      <c r="B27" s="506"/>
      <c r="C27" s="507" t="s">
        <v>640</v>
      </c>
      <c r="D27" s="508">
        <v>3039.7361780000001</v>
      </c>
      <c r="E27" s="508">
        <v>3065.1943700000002</v>
      </c>
      <c r="F27" s="508">
        <v>3101.3771950000005</v>
      </c>
      <c r="G27" s="507">
        <v>0.83751320868741175</v>
      </c>
      <c r="H27" s="509">
        <v>1.1804414543538542</v>
      </c>
    </row>
    <row r="28" spans="2:8" ht="15" customHeight="1">
      <c r="B28" s="506"/>
      <c r="C28" s="507" t="s">
        <v>641</v>
      </c>
      <c r="D28" s="508">
        <v>415.18994800000002</v>
      </c>
      <c r="E28" s="508">
        <v>326.36316699999998</v>
      </c>
      <c r="F28" s="508">
        <v>619.12674400000003</v>
      </c>
      <c r="G28" s="507">
        <v>-21.394251336739984</v>
      </c>
      <c r="H28" s="509">
        <v>89.704846196691079</v>
      </c>
    </row>
    <row r="29" spans="2:8" ht="15" customHeight="1">
      <c r="B29" s="506">
        <v>20</v>
      </c>
      <c r="C29" s="507" t="s">
        <v>642</v>
      </c>
      <c r="D29" s="508">
        <v>141.16624999999999</v>
      </c>
      <c r="E29" s="508">
        <v>104.6574</v>
      </c>
      <c r="F29" s="508">
        <v>124.892171</v>
      </c>
      <c r="G29" s="507">
        <v>-25.862307739987429</v>
      </c>
      <c r="H29" s="509">
        <v>19.334295520431439</v>
      </c>
    </row>
    <row r="30" spans="2:8" ht="15" customHeight="1">
      <c r="B30" s="506">
        <v>21</v>
      </c>
      <c r="C30" s="507" t="s">
        <v>643</v>
      </c>
      <c r="D30" s="508">
        <v>158.01543799999999</v>
      </c>
      <c r="E30" s="508">
        <v>50.290616</v>
      </c>
      <c r="F30" s="508">
        <v>45.836485000000003</v>
      </c>
      <c r="G30" s="507">
        <v>-68.173605923238966</v>
      </c>
      <c r="H30" s="509">
        <v>-8.8567835398953889</v>
      </c>
    </row>
    <row r="31" spans="2:8" ht="15" customHeight="1">
      <c r="B31" s="506">
        <v>22</v>
      </c>
      <c r="C31" s="507" t="s">
        <v>644</v>
      </c>
      <c r="D31" s="508">
        <v>0</v>
      </c>
      <c r="E31" s="508">
        <v>2.5000000000000001E-3</v>
      </c>
      <c r="F31" s="508">
        <v>24.753730000000001</v>
      </c>
      <c r="G31" s="508" t="s">
        <v>25</v>
      </c>
      <c r="H31" s="509" t="s">
        <v>25</v>
      </c>
    </row>
    <row r="32" spans="2:8" ht="15" customHeight="1">
      <c r="B32" s="506">
        <v>23</v>
      </c>
      <c r="C32" s="507" t="s">
        <v>645</v>
      </c>
      <c r="D32" s="508">
        <v>657.42663600000003</v>
      </c>
      <c r="E32" s="508">
        <v>535.70427500000005</v>
      </c>
      <c r="F32" s="508">
        <v>518.11997399999996</v>
      </c>
      <c r="G32" s="507">
        <v>-18.514972520827399</v>
      </c>
      <c r="H32" s="509">
        <v>-3.2824641916475485</v>
      </c>
    </row>
    <row r="33" spans="2:8" ht="15" customHeight="1">
      <c r="B33" s="506">
        <v>24</v>
      </c>
      <c r="C33" s="507" t="s">
        <v>646</v>
      </c>
      <c r="D33" s="508">
        <v>45.980089</v>
      </c>
      <c r="E33" s="508">
        <v>35.651507000000002</v>
      </c>
      <c r="F33" s="508">
        <v>28.227240999999999</v>
      </c>
      <c r="G33" s="507">
        <v>-22.463162261386657</v>
      </c>
      <c r="H33" s="509">
        <v>-20.824550277776481</v>
      </c>
    </row>
    <row r="34" spans="2:8" ht="15" customHeight="1">
      <c r="B34" s="506">
        <v>25</v>
      </c>
      <c r="C34" s="507" t="s">
        <v>647</v>
      </c>
      <c r="D34" s="508">
        <v>507.81193900000005</v>
      </c>
      <c r="E34" s="508">
        <v>311.73442699999998</v>
      </c>
      <c r="F34" s="508">
        <v>543.90226499999994</v>
      </c>
      <c r="G34" s="507">
        <v>-38.612229634876712</v>
      </c>
      <c r="H34" s="509">
        <v>74.476162364960743</v>
      </c>
    </row>
    <row r="35" spans="2:8" ht="15" customHeight="1">
      <c r="B35" s="506">
        <v>26</v>
      </c>
      <c r="C35" s="507" t="s">
        <v>648</v>
      </c>
      <c r="D35" s="508">
        <v>491.617389</v>
      </c>
      <c r="E35" s="508">
        <v>757.41841399999998</v>
      </c>
      <c r="F35" s="508">
        <v>1218.9963319999999</v>
      </c>
      <c r="G35" s="507">
        <v>54.066644294390471</v>
      </c>
      <c r="H35" s="509">
        <v>60.940942214800714</v>
      </c>
    </row>
    <row r="36" spans="2:8" ht="15" customHeight="1">
      <c r="B36" s="506">
        <v>27</v>
      </c>
      <c r="C36" s="507" t="s">
        <v>649</v>
      </c>
      <c r="D36" s="508">
        <v>1.0866400000000001</v>
      </c>
      <c r="E36" s="508">
        <v>0.436749</v>
      </c>
      <c r="F36" s="508">
        <v>8.5390080000000008</v>
      </c>
      <c r="G36" s="507">
        <v>-59.80738791135979</v>
      </c>
      <c r="H36" s="509">
        <v>-114.28</v>
      </c>
    </row>
    <row r="37" spans="2:8" ht="15" customHeight="1">
      <c r="B37" s="506">
        <v>28</v>
      </c>
      <c r="C37" s="507" t="s">
        <v>650</v>
      </c>
      <c r="D37" s="508">
        <v>91.602588000000011</v>
      </c>
      <c r="E37" s="508">
        <v>25.278511999999996</v>
      </c>
      <c r="F37" s="508">
        <v>16.496582</v>
      </c>
      <c r="G37" s="507">
        <v>-72.404150852157159</v>
      </c>
      <c r="H37" s="509">
        <v>-34.740692015416087</v>
      </c>
    </row>
    <row r="38" spans="2:8" ht="15" customHeight="1">
      <c r="B38" s="506">
        <v>29</v>
      </c>
      <c r="C38" s="507" t="s">
        <v>651</v>
      </c>
      <c r="D38" s="508">
        <v>44.216068999999997</v>
      </c>
      <c r="E38" s="508">
        <v>62.258583999999992</v>
      </c>
      <c r="F38" s="508">
        <v>71.504833000000005</v>
      </c>
      <c r="G38" s="507">
        <v>40.805334820696061</v>
      </c>
      <c r="H38" s="509">
        <v>14.851364110690369</v>
      </c>
    </row>
    <row r="39" spans="2:8" ht="15" customHeight="1">
      <c r="B39" s="506">
        <v>30</v>
      </c>
      <c r="C39" s="507" t="s">
        <v>652</v>
      </c>
      <c r="D39" s="508">
        <v>282.34814700000004</v>
      </c>
      <c r="E39" s="508">
        <v>173.12324599999999</v>
      </c>
      <c r="F39" s="508">
        <v>155.02113100000003</v>
      </c>
      <c r="G39" s="507">
        <v>-38.684475942390385</v>
      </c>
      <c r="H39" s="509">
        <v>-10.45620124289951</v>
      </c>
    </row>
    <row r="40" spans="2:8" ht="15" customHeight="1">
      <c r="B40" s="506">
        <v>31</v>
      </c>
      <c r="C40" s="507" t="s">
        <v>653</v>
      </c>
      <c r="D40" s="508">
        <v>4225.3725880000002</v>
      </c>
      <c r="E40" s="508">
        <v>2677.8338659999999</v>
      </c>
      <c r="F40" s="508">
        <v>2268.0207559999999</v>
      </c>
      <c r="G40" s="507">
        <v>-36.624905609389067</v>
      </c>
      <c r="H40" s="509">
        <v>-15.303903472255215</v>
      </c>
    </row>
    <row r="41" spans="2:8" ht="15" customHeight="1">
      <c r="B41" s="506">
        <v>32</v>
      </c>
      <c r="C41" s="507" t="s">
        <v>654</v>
      </c>
      <c r="D41" s="508">
        <v>126.409013</v>
      </c>
      <c r="E41" s="508">
        <v>169.29724999999999</v>
      </c>
      <c r="F41" s="508">
        <v>0.44400000000000001</v>
      </c>
      <c r="G41" s="507">
        <v>33.928147987359068</v>
      </c>
      <c r="H41" s="509">
        <v>-99.737739390332678</v>
      </c>
    </row>
    <row r="42" spans="2:8" ht="15" customHeight="1">
      <c r="B42" s="506">
        <v>33</v>
      </c>
      <c r="C42" s="507" t="s">
        <v>655</v>
      </c>
      <c r="D42" s="508">
        <v>1.705306</v>
      </c>
      <c r="E42" s="508">
        <v>5.6138819999999994</v>
      </c>
      <c r="F42" s="508">
        <v>39.538391000000004</v>
      </c>
      <c r="G42" s="507">
        <v>229.20085896607407</v>
      </c>
      <c r="H42" s="509">
        <v>604.29679498072824</v>
      </c>
    </row>
    <row r="43" spans="2:8" ht="15" customHeight="1">
      <c r="B43" s="506">
        <v>34</v>
      </c>
      <c r="C43" s="507" t="s">
        <v>656</v>
      </c>
      <c r="D43" s="508">
        <v>252.01182299999999</v>
      </c>
      <c r="E43" s="508">
        <v>145.70210399999996</v>
      </c>
      <c r="F43" s="508">
        <v>189.94264299999998</v>
      </c>
      <c r="G43" s="507">
        <v>-42.184417276327558</v>
      </c>
      <c r="H43" s="509">
        <v>30.363692620389372</v>
      </c>
    </row>
    <row r="44" spans="2:8" ht="15" customHeight="1">
      <c r="B44" s="506">
        <v>35</v>
      </c>
      <c r="C44" s="507" t="s">
        <v>657</v>
      </c>
      <c r="D44" s="508">
        <v>40.301372000000001</v>
      </c>
      <c r="E44" s="508">
        <v>35.979237999999995</v>
      </c>
      <c r="F44" s="508">
        <v>24.193461000000003</v>
      </c>
      <c r="G44" s="507">
        <v>-10.724533149888799</v>
      </c>
      <c r="H44" s="509">
        <v>-32.757161227261093</v>
      </c>
    </row>
    <row r="45" spans="2:8" ht="15" customHeight="1">
      <c r="B45" s="506">
        <v>36</v>
      </c>
      <c r="C45" s="507" t="s">
        <v>658</v>
      </c>
      <c r="D45" s="508">
        <v>1498.972855</v>
      </c>
      <c r="E45" s="508">
        <v>1294.5158429999999</v>
      </c>
      <c r="F45" s="508">
        <v>1418.764447</v>
      </c>
      <c r="G45" s="507">
        <v>-13.639807506720999</v>
      </c>
      <c r="H45" s="509">
        <v>9.5980751932751787</v>
      </c>
    </row>
    <row r="46" spans="2:8" ht="15" customHeight="1">
      <c r="B46" s="506">
        <v>37</v>
      </c>
      <c r="C46" s="507" t="s">
        <v>659</v>
      </c>
      <c r="D46" s="508">
        <v>0</v>
      </c>
      <c r="E46" s="508">
        <v>0</v>
      </c>
      <c r="F46" s="508">
        <v>0</v>
      </c>
      <c r="G46" s="508" t="s">
        <v>25</v>
      </c>
      <c r="H46" s="509" t="s">
        <v>25</v>
      </c>
    </row>
    <row r="47" spans="2:8" ht="15" customHeight="1">
      <c r="B47" s="506">
        <v>38</v>
      </c>
      <c r="C47" s="507" t="s">
        <v>660</v>
      </c>
      <c r="D47" s="508">
        <v>1990.5483690000001</v>
      </c>
      <c r="E47" s="508">
        <v>1295.089524</v>
      </c>
      <c r="F47" s="508">
        <v>1133.7086540000003</v>
      </c>
      <c r="G47" s="507">
        <v>-34.938053042608587</v>
      </c>
      <c r="H47" s="509">
        <v>-12.460981809316195</v>
      </c>
    </row>
    <row r="48" spans="2:8" ht="15" customHeight="1">
      <c r="B48" s="506">
        <v>39</v>
      </c>
      <c r="C48" s="507" t="s">
        <v>661</v>
      </c>
      <c r="D48" s="508">
        <v>266.04805300000004</v>
      </c>
      <c r="E48" s="508">
        <v>85.115497999999988</v>
      </c>
      <c r="F48" s="508">
        <v>168.84500299999999</v>
      </c>
      <c r="G48" s="507">
        <v>-68.007471943423695</v>
      </c>
      <c r="H48" s="509">
        <v>98.371632625588376</v>
      </c>
    </row>
    <row r="49" spans="2:12" ht="15" customHeight="1">
      <c r="B49" s="506">
        <v>40</v>
      </c>
      <c r="C49" s="507" t="s">
        <v>662</v>
      </c>
      <c r="D49" s="508">
        <v>18.106223999999997</v>
      </c>
      <c r="E49" s="508">
        <v>6.7029110000000003</v>
      </c>
      <c r="F49" s="508">
        <v>1.8559109999999999</v>
      </c>
      <c r="G49" s="507">
        <v>-62.980072487780994</v>
      </c>
      <c r="H49" s="509">
        <v>-72.311865695367288</v>
      </c>
    </row>
    <row r="50" spans="2:12" ht="15" customHeight="1">
      <c r="B50" s="506">
        <v>41</v>
      </c>
      <c r="C50" s="507" t="s">
        <v>663</v>
      </c>
      <c r="D50" s="508">
        <v>0</v>
      </c>
      <c r="E50" s="508">
        <v>0</v>
      </c>
      <c r="F50" s="508">
        <v>0</v>
      </c>
      <c r="G50" s="508" t="s">
        <v>25</v>
      </c>
      <c r="H50" s="509" t="s">
        <v>25</v>
      </c>
    </row>
    <row r="51" spans="2:12" ht="15" customHeight="1">
      <c r="B51" s="506">
        <v>42</v>
      </c>
      <c r="C51" s="507" t="s">
        <v>664</v>
      </c>
      <c r="D51" s="508">
        <v>245.31911200000002</v>
      </c>
      <c r="E51" s="508">
        <v>168.64998399999999</v>
      </c>
      <c r="F51" s="508">
        <v>241.85998799999999</v>
      </c>
      <c r="G51" s="507">
        <v>-31.252814905020529</v>
      </c>
      <c r="H51" s="509">
        <v>43.409434299145857</v>
      </c>
    </row>
    <row r="52" spans="2:12" ht="15" customHeight="1">
      <c r="B52" s="506">
        <v>43</v>
      </c>
      <c r="C52" s="507" t="s">
        <v>665</v>
      </c>
      <c r="D52" s="508">
        <v>4248.7208550000005</v>
      </c>
      <c r="E52" s="508">
        <v>2724.1466679999999</v>
      </c>
      <c r="F52" s="508">
        <v>2704.2066179999997</v>
      </c>
      <c r="G52" s="507">
        <v>-35.883133748498537</v>
      </c>
      <c r="H52" s="509">
        <v>-0.73197417137012621</v>
      </c>
    </row>
    <row r="53" spans="2:12" ht="15" customHeight="1">
      <c r="B53" s="506">
        <v>44</v>
      </c>
      <c r="C53" s="507" t="s">
        <v>666</v>
      </c>
      <c r="D53" s="508">
        <v>112.01483399999999</v>
      </c>
      <c r="E53" s="508">
        <v>49.097476999999998</v>
      </c>
      <c r="F53" s="508">
        <v>17.361183999999998</v>
      </c>
      <c r="G53" s="507">
        <v>-56.168772253860588</v>
      </c>
      <c r="H53" s="509">
        <v>-64.639356111924045</v>
      </c>
    </row>
    <row r="54" spans="2:12" ht="15" customHeight="1">
      <c r="B54" s="506">
        <v>45</v>
      </c>
      <c r="C54" s="507" t="s">
        <v>667</v>
      </c>
      <c r="D54" s="508">
        <v>749.32218399999999</v>
      </c>
      <c r="E54" s="508">
        <v>737.87588299999993</v>
      </c>
      <c r="F54" s="508">
        <v>550.71986099999992</v>
      </c>
      <c r="G54" s="507">
        <v>-1.5275540007234127</v>
      </c>
      <c r="H54" s="509">
        <v>-25.364160329929092</v>
      </c>
    </row>
    <row r="55" spans="2:12" ht="15" customHeight="1">
      <c r="B55" s="506">
        <v>46</v>
      </c>
      <c r="C55" s="507" t="s">
        <v>668</v>
      </c>
      <c r="D55" s="508">
        <v>0.48685800000000001</v>
      </c>
      <c r="E55" s="508">
        <v>8.4206350000000008</v>
      </c>
      <c r="F55" s="508">
        <v>7.7350289999999999</v>
      </c>
      <c r="G55" s="508" t="s">
        <v>25</v>
      </c>
      <c r="H55" s="509">
        <v>-8.1419750410747014</v>
      </c>
    </row>
    <row r="56" spans="2:12" ht="15" customHeight="1">
      <c r="B56" s="506">
        <v>47</v>
      </c>
      <c r="C56" s="507" t="s">
        <v>158</v>
      </c>
      <c r="D56" s="508">
        <v>224.08494099999999</v>
      </c>
      <c r="E56" s="508">
        <v>264.18855600000001</v>
      </c>
      <c r="F56" s="508">
        <v>76.864038999999991</v>
      </c>
      <c r="G56" s="507">
        <v>17.896613141888906</v>
      </c>
      <c r="H56" s="509">
        <v>-70.905613716288315</v>
      </c>
    </row>
    <row r="57" spans="2:12" ht="15" customHeight="1">
      <c r="B57" s="506">
        <v>48</v>
      </c>
      <c r="C57" s="507" t="s">
        <v>669</v>
      </c>
      <c r="D57" s="508">
        <v>1890.3482370000002</v>
      </c>
      <c r="E57" s="508">
        <v>1182.3699780000002</v>
      </c>
      <c r="F57" s="508">
        <v>1412.9302340000002</v>
      </c>
      <c r="G57" s="507">
        <v>-37.452266473587315</v>
      </c>
      <c r="H57" s="509">
        <v>19.499840176084035</v>
      </c>
    </row>
    <row r="58" spans="2:12" ht="15" customHeight="1">
      <c r="B58" s="506">
        <v>49</v>
      </c>
      <c r="C58" s="507" t="s">
        <v>670</v>
      </c>
      <c r="D58" s="508">
        <v>4379.4249239999999</v>
      </c>
      <c r="E58" s="508">
        <v>1715.125765</v>
      </c>
      <c r="F58" s="508">
        <v>1914.6193279999998</v>
      </c>
      <c r="G58" s="507">
        <v>-60.836735535736288</v>
      </c>
      <c r="H58" s="509">
        <v>11.631424766101617</v>
      </c>
      <c r="J58" s="64" t="s">
        <v>232</v>
      </c>
    </row>
    <row r="59" spans="2:12" ht="15" customHeight="1">
      <c r="B59" s="511"/>
      <c r="C59" s="504" t="s">
        <v>671</v>
      </c>
      <c r="D59" s="504">
        <v>7951.7067440000101</v>
      </c>
      <c r="E59" s="504">
        <v>3999.6607100000001</v>
      </c>
      <c r="F59" s="504">
        <v>5490.1667589999979</v>
      </c>
      <c r="G59" s="507">
        <v>-49.700600905359607</v>
      </c>
      <c r="H59" s="512">
        <v>37.265812204355655</v>
      </c>
      <c r="L59" s="64" t="s">
        <v>232</v>
      </c>
    </row>
    <row r="60" spans="2:12" ht="15" customHeight="1" thickBot="1">
      <c r="B60" s="513"/>
      <c r="C60" s="514" t="s">
        <v>672</v>
      </c>
      <c r="D60" s="515">
        <v>46523.634853000003</v>
      </c>
      <c r="E60" s="515">
        <v>30986.917981999999</v>
      </c>
      <c r="F60" s="515">
        <v>35622.571134999998</v>
      </c>
      <c r="G60" s="515">
        <v>-33.395320292774031</v>
      </c>
      <c r="H60" s="516">
        <v>14.960032990995771</v>
      </c>
    </row>
    <row r="61" spans="2:12" ht="13.5" thickTop="1">
      <c r="B61" s="517" t="s">
        <v>673</v>
      </c>
      <c r="C61" s="518"/>
      <c r="D61" s="519"/>
      <c r="E61" s="519"/>
      <c r="F61" s="520"/>
      <c r="G61" s="521"/>
      <c r="H61" s="521"/>
    </row>
    <row r="62" spans="2:12" ht="15" customHeight="1">
      <c r="B62" s="64" t="s">
        <v>674</v>
      </c>
      <c r="C62" s="517"/>
      <c r="D62" s="517"/>
      <c r="E62" s="517"/>
      <c r="F62" s="517"/>
      <c r="G62" s="517"/>
      <c r="H62" s="517"/>
    </row>
    <row r="63" spans="2:12" ht="15" customHeight="1">
      <c r="B63" s="522"/>
      <c r="C63" s="522"/>
      <c r="D63" s="522"/>
      <c r="E63" s="522"/>
      <c r="F63" s="522"/>
      <c r="G63" s="522"/>
      <c r="H63" s="522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1:L31"/>
  <sheetViews>
    <sheetView view="pageBreakPreview" zoomScaleSheetLayoutView="100" workbookViewId="0">
      <selection activeCell="J3" sqref="J3"/>
    </sheetView>
  </sheetViews>
  <sheetFormatPr defaultRowHeight="12.75"/>
  <cols>
    <col min="1" max="1" width="9.140625" style="64"/>
    <col min="2" max="2" width="5" style="64" customWidth="1"/>
    <col min="3" max="3" width="31.28515625" style="64" bestFit="1" customWidth="1"/>
    <col min="4" max="4" width="10.42578125" style="64" customWidth="1"/>
    <col min="5" max="5" width="11.42578125" style="64" customWidth="1"/>
    <col min="6" max="6" width="11.140625" style="64" customWidth="1"/>
    <col min="7" max="7" width="9.7109375" style="64" customWidth="1"/>
    <col min="8" max="8" width="9.5703125" style="64" customWidth="1"/>
    <col min="9" max="9" width="9.140625" style="64"/>
    <col min="10" max="10" width="7.28515625" style="64" customWidth="1"/>
    <col min="11" max="16384" width="9.140625" style="64"/>
  </cols>
  <sheetData>
    <row r="1" spans="2:12" ht="15" customHeight="1">
      <c r="B1" s="1567" t="s">
        <v>615</v>
      </c>
      <c r="C1" s="1568"/>
      <c r="D1" s="1568"/>
      <c r="E1" s="1568"/>
      <c r="F1" s="1568"/>
      <c r="G1" s="1569"/>
      <c r="H1" s="1569"/>
    </row>
    <row r="2" spans="2:12" ht="15" customHeight="1">
      <c r="B2" s="1579" t="s">
        <v>676</v>
      </c>
      <c r="C2" s="1580"/>
      <c r="D2" s="1580"/>
      <c r="E2" s="1580"/>
      <c r="F2" s="1580"/>
      <c r="G2" s="1581"/>
      <c r="H2" s="1581"/>
    </row>
    <row r="3" spans="2:12" ht="15" customHeight="1" thickBot="1">
      <c r="B3" s="1582" t="s">
        <v>43</v>
      </c>
      <c r="C3" s="1583"/>
      <c r="D3" s="1583"/>
      <c r="E3" s="1583"/>
      <c r="F3" s="1583"/>
      <c r="G3" s="1584"/>
      <c r="H3" s="1584"/>
    </row>
    <row r="4" spans="2:12" ht="15" customHeight="1" thickTop="1">
      <c r="B4" s="523"/>
      <c r="C4" s="524"/>
      <c r="D4" s="1585" t="str">
        <f>'X-India'!D4:F4</f>
        <v>Ten Months</v>
      </c>
      <c r="E4" s="1585"/>
      <c r="F4" s="1585"/>
      <c r="G4" s="1586" t="s">
        <v>4</v>
      </c>
      <c r="H4" s="1587"/>
    </row>
    <row r="5" spans="2:12" ht="15" customHeight="1">
      <c r="B5" s="525"/>
      <c r="C5" s="526"/>
      <c r="D5" s="527" t="s">
        <v>5</v>
      </c>
      <c r="E5" s="528" t="s">
        <v>617</v>
      </c>
      <c r="F5" s="528" t="s">
        <v>618</v>
      </c>
      <c r="G5" s="528" t="s">
        <v>617</v>
      </c>
      <c r="H5" s="502" t="s">
        <v>618</v>
      </c>
    </row>
    <row r="6" spans="2:12" ht="15" customHeight="1">
      <c r="B6" s="503"/>
      <c r="C6" s="504" t="s">
        <v>677</v>
      </c>
      <c r="D6" s="504">
        <v>805.48687400000006</v>
      </c>
      <c r="E6" s="504">
        <v>802.28807199999983</v>
      </c>
      <c r="F6" s="504">
        <v>817.19149800000002</v>
      </c>
      <c r="G6" s="529">
        <v>-0.39712652102139145</v>
      </c>
      <c r="H6" s="530">
        <v>1.8576153030479361</v>
      </c>
    </row>
    <row r="7" spans="2:12" ht="15" customHeight="1">
      <c r="B7" s="506">
        <v>1</v>
      </c>
      <c r="C7" s="507" t="s">
        <v>678</v>
      </c>
      <c r="D7" s="508">
        <v>13.768776000000001</v>
      </c>
      <c r="E7" s="508">
        <v>4.5196719999999999</v>
      </c>
      <c r="F7" s="508">
        <v>8.3027090000000001</v>
      </c>
      <c r="G7" s="531">
        <v>-67.174482321449631</v>
      </c>
      <c r="H7" s="532">
        <v>83.701582769723132</v>
      </c>
    </row>
    <row r="8" spans="2:12" ht="15" customHeight="1">
      <c r="B8" s="506">
        <v>2</v>
      </c>
      <c r="C8" s="507" t="s">
        <v>679</v>
      </c>
      <c r="D8" s="508">
        <v>0</v>
      </c>
      <c r="E8" s="508">
        <v>0</v>
      </c>
      <c r="F8" s="508">
        <v>0</v>
      </c>
      <c r="G8" s="531" t="s">
        <v>25</v>
      </c>
      <c r="H8" s="533" t="s">
        <v>25</v>
      </c>
    </row>
    <row r="9" spans="2:12" ht="15" customHeight="1">
      <c r="B9" s="506">
        <v>3</v>
      </c>
      <c r="C9" s="507" t="s">
        <v>680</v>
      </c>
      <c r="D9" s="508">
        <v>165.900193</v>
      </c>
      <c r="E9" s="508">
        <v>338.03150199999999</v>
      </c>
      <c r="F9" s="508">
        <v>337.64120400000007</v>
      </c>
      <c r="G9" s="531">
        <v>103.75594258651643</v>
      </c>
      <c r="H9" s="534">
        <v>-0.1154620198681755</v>
      </c>
    </row>
    <row r="10" spans="2:12" ht="15" customHeight="1">
      <c r="B10" s="506">
        <v>4</v>
      </c>
      <c r="C10" s="507" t="s">
        <v>636</v>
      </c>
      <c r="D10" s="508">
        <v>0</v>
      </c>
      <c r="E10" s="508">
        <v>0</v>
      </c>
      <c r="F10" s="508">
        <v>0</v>
      </c>
      <c r="G10" s="531" t="s">
        <v>25</v>
      </c>
      <c r="H10" s="534" t="s">
        <v>25</v>
      </c>
    </row>
    <row r="11" spans="2:12" ht="15" customHeight="1">
      <c r="B11" s="506">
        <v>5</v>
      </c>
      <c r="C11" s="507" t="s">
        <v>681</v>
      </c>
      <c r="D11" s="508">
        <v>14.931025999999999</v>
      </c>
      <c r="E11" s="508">
        <v>13.279845999999999</v>
      </c>
      <c r="F11" s="508">
        <v>0</v>
      </c>
      <c r="G11" s="531">
        <v>-11.058717599179062</v>
      </c>
      <c r="H11" s="534">
        <v>-100</v>
      </c>
      <c r="L11" s="510"/>
    </row>
    <row r="12" spans="2:12" ht="15" customHeight="1">
      <c r="B12" s="506">
        <v>6</v>
      </c>
      <c r="C12" s="507" t="s">
        <v>682</v>
      </c>
      <c r="D12" s="508">
        <v>7.4140999999999999E-2</v>
      </c>
      <c r="E12" s="508">
        <v>0</v>
      </c>
      <c r="F12" s="508">
        <v>0</v>
      </c>
      <c r="G12" s="531">
        <v>-100</v>
      </c>
      <c r="H12" s="534" t="s">
        <v>25</v>
      </c>
      <c r="L12" s="510"/>
    </row>
    <row r="13" spans="2:12" ht="15" customHeight="1">
      <c r="B13" s="506">
        <v>7</v>
      </c>
      <c r="C13" s="507" t="s">
        <v>683</v>
      </c>
      <c r="D13" s="508">
        <v>0</v>
      </c>
      <c r="E13" s="508">
        <v>0</v>
      </c>
      <c r="F13" s="508">
        <v>0</v>
      </c>
      <c r="G13" s="531" t="s">
        <v>25</v>
      </c>
      <c r="H13" s="534" t="s">
        <v>25</v>
      </c>
      <c r="L13" s="510"/>
    </row>
    <row r="14" spans="2:12" ht="15" customHeight="1">
      <c r="B14" s="506">
        <v>8</v>
      </c>
      <c r="C14" s="507" t="s">
        <v>647</v>
      </c>
      <c r="D14" s="508">
        <v>47.319586000000001</v>
      </c>
      <c r="E14" s="508">
        <v>11.024197000000001</v>
      </c>
      <c r="F14" s="508">
        <v>23.471350999999999</v>
      </c>
      <c r="G14" s="531">
        <v>-76.702676561878633</v>
      </c>
      <c r="H14" s="534">
        <v>112.90757957246225</v>
      </c>
    </row>
    <row r="15" spans="2:12" ht="15" customHeight="1">
      <c r="B15" s="506">
        <v>9</v>
      </c>
      <c r="C15" s="507" t="s">
        <v>684</v>
      </c>
      <c r="D15" s="508">
        <v>41.796893000000004</v>
      </c>
      <c r="E15" s="508">
        <v>44.115870999999999</v>
      </c>
      <c r="F15" s="508">
        <v>45.360683000000002</v>
      </c>
      <c r="G15" s="531">
        <v>5.5482066573704287</v>
      </c>
      <c r="H15" s="534">
        <v>2.8216874602793354</v>
      </c>
    </row>
    <row r="16" spans="2:12" ht="15" customHeight="1">
      <c r="B16" s="506">
        <v>10</v>
      </c>
      <c r="C16" s="507" t="s">
        <v>651</v>
      </c>
      <c r="D16" s="508">
        <v>23.771069000000001</v>
      </c>
      <c r="E16" s="508">
        <v>40.219680999999994</v>
      </c>
      <c r="F16" s="508">
        <v>23.866552000000002</v>
      </c>
      <c r="G16" s="531">
        <v>69.195928883130989</v>
      </c>
      <c r="H16" s="534">
        <v>-40.659519402950991</v>
      </c>
    </row>
    <row r="17" spans="2:10" ht="15" customHeight="1">
      <c r="B17" s="506">
        <v>11</v>
      </c>
      <c r="C17" s="507" t="s">
        <v>685</v>
      </c>
      <c r="D17" s="508">
        <v>43.555147000000005</v>
      </c>
      <c r="E17" s="508">
        <v>12.772124000000002</v>
      </c>
      <c r="F17" s="508">
        <v>48.537841</v>
      </c>
      <c r="G17" s="531">
        <v>-70.675970855981731</v>
      </c>
      <c r="H17" s="534">
        <v>280.02951584247063</v>
      </c>
    </row>
    <row r="18" spans="2:10" ht="15" customHeight="1">
      <c r="B18" s="506">
        <v>12</v>
      </c>
      <c r="C18" s="507" t="s">
        <v>686</v>
      </c>
      <c r="D18" s="508">
        <v>0.39155000000000001</v>
      </c>
      <c r="E18" s="508">
        <v>0.16850999999999999</v>
      </c>
      <c r="F18" s="508">
        <v>0.88708899999999991</v>
      </c>
      <c r="G18" s="531">
        <v>-56.963350785340317</v>
      </c>
      <c r="H18" s="534">
        <v>426.43107233992043</v>
      </c>
    </row>
    <row r="19" spans="2:10" ht="15" customHeight="1">
      <c r="B19" s="506">
        <v>13</v>
      </c>
      <c r="C19" s="507" t="s">
        <v>687</v>
      </c>
      <c r="D19" s="508">
        <v>10.122132000000001</v>
      </c>
      <c r="E19" s="508">
        <v>0</v>
      </c>
      <c r="F19" s="508">
        <v>0</v>
      </c>
      <c r="G19" s="531">
        <v>-100</v>
      </c>
      <c r="H19" s="534" t="s">
        <v>25</v>
      </c>
    </row>
    <row r="20" spans="2:10" ht="15" customHeight="1">
      <c r="B20" s="506">
        <v>14</v>
      </c>
      <c r="C20" s="507" t="s">
        <v>688</v>
      </c>
      <c r="D20" s="508">
        <v>4.3182</v>
      </c>
      <c r="E20" s="508">
        <v>0.237624</v>
      </c>
      <c r="F20" s="508">
        <v>2.6153400000000002</v>
      </c>
      <c r="G20" s="531">
        <v>-94.497151590940675</v>
      </c>
      <c r="H20" s="535" t="s">
        <v>25</v>
      </c>
    </row>
    <row r="21" spans="2:10" ht="15" customHeight="1">
      <c r="B21" s="506">
        <v>15</v>
      </c>
      <c r="C21" s="507" t="s">
        <v>689</v>
      </c>
      <c r="D21" s="508">
        <v>288.77370300000001</v>
      </c>
      <c r="E21" s="508">
        <v>142.80493999999999</v>
      </c>
      <c r="F21" s="508">
        <v>133.39532800000001</v>
      </c>
      <c r="G21" s="531">
        <v>-50.547803170290756</v>
      </c>
      <c r="H21" s="534">
        <v>-6.5891362021509821</v>
      </c>
    </row>
    <row r="22" spans="2:10" ht="15" customHeight="1">
      <c r="B22" s="506">
        <v>16</v>
      </c>
      <c r="C22" s="507" t="s">
        <v>690</v>
      </c>
      <c r="D22" s="508">
        <v>13.430605000000002</v>
      </c>
      <c r="E22" s="508">
        <v>11.475301</v>
      </c>
      <c r="F22" s="508">
        <v>7.2528519999999999</v>
      </c>
      <c r="G22" s="531">
        <v>-14.558569774034751</v>
      </c>
      <c r="H22" s="534">
        <v>-36.795975983549368</v>
      </c>
    </row>
    <row r="23" spans="2:10" ht="15" customHeight="1">
      <c r="B23" s="506">
        <v>17</v>
      </c>
      <c r="C23" s="507" t="s">
        <v>691</v>
      </c>
      <c r="D23" s="508">
        <v>0</v>
      </c>
      <c r="E23" s="508">
        <v>0</v>
      </c>
      <c r="F23" s="508">
        <v>0</v>
      </c>
      <c r="G23" s="531" t="s">
        <v>25</v>
      </c>
      <c r="H23" s="534" t="s">
        <v>25</v>
      </c>
    </row>
    <row r="24" spans="2:10" ht="15" customHeight="1">
      <c r="B24" s="506">
        <v>18</v>
      </c>
      <c r="C24" s="507" t="s">
        <v>692</v>
      </c>
      <c r="D24" s="508">
        <v>22.295610999999997</v>
      </c>
      <c r="E24" s="508">
        <v>4.8393769999999998</v>
      </c>
      <c r="F24" s="508">
        <v>5.7247400000000006</v>
      </c>
      <c r="G24" s="531">
        <v>-78.294485851946376</v>
      </c>
      <c r="H24" s="534">
        <v>18.294978878479611</v>
      </c>
    </row>
    <row r="25" spans="2:10" ht="15" customHeight="1">
      <c r="B25" s="506">
        <v>19</v>
      </c>
      <c r="C25" s="507" t="s">
        <v>693</v>
      </c>
      <c r="D25" s="508">
        <v>115.03824200000001</v>
      </c>
      <c r="E25" s="508">
        <v>178.79942699999998</v>
      </c>
      <c r="F25" s="508">
        <v>180.13580900000002</v>
      </c>
      <c r="G25" s="531">
        <v>55.426077356084733</v>
      </c>
      <c r="H25" s="534">
        <v>0.74741962120496908</v>
      </c>
    </row>
    <row r="26" spans="2:10" ht="15" customHeight="1">
      <c r="B26" s="536"/>
      <c r="C26" s="504" t="s">
        <v>694</v>
      </c>
      <c r="D26" s="537">
        <v>1289.9514809999996</v>
      </c>
      <c r="E26" s="537">
        <v>546.43746299999998</v>
      </c>
      <c r="F26" s="537">
        <v>607.49980000000005</v>
      </c>
      <c r="G26" s="538">
        <v>-57.638913474761907</v>
      </c>
      <c r="H26" s="534">
        <v>11.174624935992</v>
      </c>
      <c r="J26" s="64" t="s">
        <v>232</v>
      </c>
    </row>
    <row r="27" spans="2:10" ht="15" customHeight="1" thickBot="1">
      <c r="B27" s="539"/>
      <c r="C27" s="540" t="s">
        <v>695</v>
      </c>
      <c r="D27" s="515">
        <v>2095.4383549999998</v>
      </c>
      <c r="E27" s="515">
        <v>1348.725535</v>
      </c>
      <c r="F27" s="515">
        <v>1424.6912980000002</v>
      </c>
      <c r="G27" s="529">
        <v>-35.635160453097654</v>
      </c>
      <c r="H27" s="541">
        <v>5.6324108225622069</v>
      </c>
    </row>
    <row r="28" spans="2:10" ht="15" customHeight="1" thickTop="1">
      <c r="B28" s="542" t="s">
        <v>674</v>
      </c>
      <c r="C28" s="543"/>
      <c r="D28" s="543"/>
      <c r="E28" s="543"/>
      <c r="F28" s="543"/>
      <c r="G28" s="543"/>
      <c r="H28" s="543"/>
    </row>
    <row r="29" spans="2:10" ht="15" customHeight="1">
      <c r="B29" s="522"/>
      <c r="C29" s="522"/>
      <c r="D29" s="522"/>
      <c r="E29" s="522"/>
      <c r="F29" s="522"/>
      <c r="G29" s="522"/>
      <c r="H29" s="522"/>
    </row>
    <row r="30" spans="2:10">
      <c r="D30" s="544"/>
      <c r="E30" s="544"/>
      <c r="F30" s="544"/>
      <c r="G30" s="544"/>
    </row>
    <row r="31" spans="2:10">
      <c r="H31" s="64" t="s">
        <v>232</v>
      </c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43</vt:i4>
      </vt:variant>
    </vt:vector>
  </HeadingPairs>
  <TitlesOfParts>
    <vt:vector size="87" baseType="lpstr">
      <vt:lpstr>Cover</vt:lpstr>
      <vt:lpstr>CPI_new</vt:lpstr>
      <vt:lpstr>CPI_Y-O-Y</vt:lpstr>
      <vt:lpstr>WPI</vt:lpstr>
      <vt:lpstr>WPI YOY</vt:lpstr>
      <vt:lpstr>NSWI</vt:lpstr>
      <vt:lpstr>Direction</vt:lpstr>
      <vt:lpstr>X-India</vt:lpstr>
      <vt:lpstr>X-China</vt:lpstr>
      <vt:lpstr>X-Other</vt:lpstr>
      <vt:lpstr>M-India</vt:lpstr>
      <vt:lpstr>M-China</vt:lpstr>
      <vt:lpstr>M-Other</vt:lpstr>
      <vt:lpstr>BOP</vt:lpstr>
      <vt:lpstr>M_India$</vt:lpstr>
      <vt:lpstr>X&amp;MPrice Index &amp;TOT</vt:lpstr>
      <vt:lpstr>Reserve</vt:lpstr>
      <vt:lpstr>Reserve$</vt:lpstr>
      <vt:lpstr>Exchange Rate &amp; Price of Oil ..</vt:lpstr>
      <vt:lpstr>Customwise Trade</vt:lpstr>
      <vt:lpstr>GBO</vt:lpstr>
      <vt:lpstr>Revenue</vt:lpstr>
      <vt:lpstr>ODD</vt:lpstr>
      <vt:lpstr>MS</vt:lpstr>
      <vt:lpstr>CBS</vt:lpstr>
      <vt:lpstr>ODCS</vt:lpstr>
      <vt:lpstr>CALCB</vt:lpstr>
      <vt:lpstr>CALDB</vt:lpstr>
      <vt:lpstr>CALFC</vt:lpstr>
      <vt:lpstr>Deposits</vt:lpstr>
      <vt:lpstr>Sect credit</vt:lpstr>
      <vt:lpstr>Secu Credit</vt:lpstr>
      <vt:lpstr>Loan to Gov Ent</vt:lpstr>
      <vt:lpstr>Monetary Operation</vt:lpstr>
      <vt:lpstr>Purchase &amp; Sale of FC</vt:lpstr>
      <vt:lpstr>Inter bank</vt:lpstr>
      <vt:lpstr>Int Rate</vt:lpstr>
      <vt:lpstr>TBs 91_364</vt:lpstr>
      <vt:lpstr>Stock Mkt Indicator</vt:lpstr>
      <vt:lpstr>Issue Approval</vt:lpstr>
      <vt:lpstr>Listed Co</vt:lpstr>
      <vt:lpstr>Share Mkt Acti</vt:lpstr>
      <vt:lpstr>Turnover Detail</vt:lpstr>
      <vt:lpstr>Securities List</vt:lpstr>
      <vt:lpstr>BOP!Print_Area</vt:lpstr>
      <vt:lpstr>CALCB!Print_Area</vt:lpstr>
      <vt:lpstr>CALDB!Print_Area</vt:lpstr>
      <vt:lpstr>CALFC!Print_Area</vt:lpstr>
      <vt:lpstr>CBS!Print_Area</vt:lpstr>
      <vt:lpstr>Cover!Print_Area</vt:lpstr>
      <vt:lpstr>CPI_new!Print_Area</vt:lpstr>
      <vt:lpstr>'CPI_Y-O-Y'!Print_Area</vt:lpstr>
      <vt:lpstr>'Customwise Trade'!Print_Area</vt:lpstr>
      <vt:lpstr>Deposits!Print_Area</vt:lpstr>
      <vt:lpstr>Direction!Print_Area</vt:lpstr>
      <vt:lpstr>'Exchange Rate &amp; Price of Oil ..'!Print_Area</vt:lpstr>
      <vt:lpstr>GBO!Print_Area</vt:lpstr>
      <vt:lpstr>'Int Rate'!Print_Area</vt:lpstr>
      <vt:lpstr>'Inter bank'!Print_Area</vt:lpstr>
      <vt:lpstr>'Issue Approval'!Print_Area</vt:lpstr>
      <vt:lpstr>'Listed Co'!Print_Area</vt:lpstr>
      <vt:lpstr>'Loan to Gov Ent'!Print_Area</vt:lpstr>
      <vt:lpstr>'M_India$'!Print_Area</vt:lpstr>
      <vt:lpstr>'M-China'!Print_Area</vt:lpstr>
      <vt:lpstr>'M-India'!Print_Area</vt:lpstr>
      <vt:lpstr>'Monetary Operation'!Print_Area</vt:lpstr>
      <vt:lpstr>'M-Other'!Print_Area</vt:lpstr>
      <vt:lpstr>MS!Print_Area</vt:lpstr>
      <vt:lpstr>NSWI!Print_Area</vt:lpstr>
      <vt:lpstr>ODCS!Print_Area</vt:lpstr>
      <vt:lpstr>ODD!Print_Area</vt:lpstr>
      <vt:lpstr>'Purchase &amp; Sale of FC'!Print_Area</vt:lpstr>
      <vt:lpstr>Reserve!Print_Area</vt:lpstr>
      <vt:lpstr>'Reserve$'!Print_Area</vt:lpstr>
      <vt:lpstr>Revenue!Print_Area</vt:lpstr>
      <vt:lpstr>'Secu Credit'!Print_Area</vt:lpstr>
      <vt:lpstr>'Securities List'!Print_Area</vt:lpstr>
      <vt:lpstr>'Share Mkt Acti'!Print_Area</vt:lpstr>
      <vt:lpstr>'Stock Mkt Indicator'!Print_Area</vt:lpstr>
      <vt:lpstr>'TBs 91_364'!Print_Area</vt:lpstr>
      <vt:lpstr>'Turnover Detail'!Print_Area</vt:lpstr>
      <vt:lpstr>WPI!Print_Area</vt:lpstr>
      <vt:lpstr>'WPI YOY'!Print_Area</vt:lpstr>
      <vt:lpstr>'X&amp;MPrice Index &amp;TOT'!Print_Area</vt:lpstr>
      <vt:lpstr>'X-China'!Print_Area</vt:lpstr>
      <vt:lpstr>'X-India'!Print_Area</vt:lpstr>
      <vt:lpstr>'X-Other'!Print_Area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S00677</dc:creator>
  <cp:lastModifiedBy>M00326</cp:lastModifiedBy>
  <cp:lastPrinted>2017-06-09T04:50:40Z</cp:lastPrinted>
  <dcterms:created xsi:type="dcterms:W3CDTF">2017-05-31T07:00:39Z</dcterms:created>
  <dcterms:modified xsi:type="dcterms:W3CDTF">2017-06-12T06:35:29Z</dcterms:modified>
</cp:coreProperties>
</file>