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71.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59.xml" ContentType="application/vnd.openxmlformats-officedocument.spreadsheetml.worksheet+xml"/>
  <Override PartName="/xl/worksheets/sheet68.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5" windowWidth="15255" windowHeight="7935"/>
  </bookViews>
  <sheets>
    <sheet name="Cover" sheetId="126" r:id="rId1"/>
    <sheet name="Content" sheetId="77" r:id="rId2"/>
    <sheet name="GDP at Current Prices" sheetId="79" r:id="rId3"/>
    <sheet name="GDP at Constant Prices" sheetId="80" r:id="rId4"/>
    <sheet name="GDP by Expenditure Catagory" sheetId="81" r:id="rId5"/>
    <sheet name="GNI GNDI and Savings" sheetId="82" r:id="rId6"/>
    <sheet name="Summary of Macro Eco. Indicator" sheetId="83" r:id="rId7"/>
    <sheet name="CPI_new" sheetId="53" r:id="rId8"/>
    <sheet name="CPI Annuals" sheetId="70" r:id="rId9"/>
    <sheet name="CPI_Y-O-Y" sheetId="67" r:id="rId10"/>
    <sheet name="CPI_Nep &amp; Ind." sheetId="68" r:id="rId11"/>
    <sheet name="WPI" sheetId="65" r:id="rId12"/>
    <sheet name="WPI Annuals" sheetId="71" r:id="rId13"/>
    <sheet name="WPI YOY" sheetId="69" r:id="rId14"/>
    <sheet name="NSWI" sheetId="66" r:id="rId15"/>
    <sheet name="NSWI Annuals" sheetId="72" r:id="rId16"/>
    <sheet name="Direction" sheetId="96" r:id="rId17"/>
    <sheet name="X-India" sheetId="97" r:id="rId18"/>
    <sheet name="X-China" sheetId="98" r:id="rId19"/>
    <sheet name="X-Other" sheetId="99" r:id="rId20"/>
    <sheet name="M-India" sheetId="100" r:id="rId21"/>
    <sheet name="M-China" sheetId="101" r:id="rId22"/>
    <sheet name="M-Other" sheetId="102" r:id="rId23"/>
    <sheet name="Customwise Trade" sheetId="109" r:id="rId24"/>
    <sheet name="M_India$" sheetId="104" r:id="rId25"/>
    <sheet name="X&amp;MPrice Index &amp;TOT" sheetId="105" r:id="rId26"/>
    <sheet name="BOP" sheetId="123" r:id="rId27"/>
    <sheet name="IIP " sheetId="122" r:id="rId28"/>
    <sheet name="Reserve" sheetId="106" r:id="rId29"/>
    <sheet name="Reserve$" sheetId="107" r:id="rId30"/>
    <sheet name="Exchange Rate &amp; Price of Oil .." sheetId="108" r:id="rId31"/>
    <sheet name="GBO " sheetId="73" r:id="rId32"/>
    <sheet name="Revenue " sheetId="74" r:id="rId33"/>
    <sheet name="ODD" sheetId="75" r:id="rId34"/>
    <sheet name="NDBoG" sheetId="76" r:id="rId35"/>
    <sheet name="MS" sheetId="124" r:id="rId36"/>
    <sheet name="CBS" sheetId="125" r:id="rId37"/>
    <sheet name="ODCS" sheetId="87" r:id="rId38"/>
    <sheet name="CALCB" sheetId="88" r:id="rId39"/>
    <sheet name="CALDB" sheetId="89" r:id="rId40"/>
    <sheet name="CALFC" sheetId="90" r:id="rId41"/>
    <sheet name="Deposits" sheetId="91" r:id="rId42"/>
    <sheet name="Sect credit" sheetId="92" r:id="rId43"/>
    <sheet name="Secu Credit" sheetId="93" r:id="rId44"/>
    <sheet name="Product Credit" sheetId="94" r:id="rId45"/>
    <sheet name="Loan to Gov Ent" sheetId="95" r:id="rId46"/>
    <sheet name="Monetary Operation" sheetId="110" r:id="rId47"/>
    <sheet name="Purchase &amp; Sale of FC" sheetId="111" r:id="rId48"/>
    <sheet name="Inter bank" sheetId="112" r:id="rId49"/>
    <sheet name="Int Rate" sheetId="113" r:id="rId50"/>
    <sheet name="TBs 91_364" sheetId="114" r:id="rId51"/>
    <sheet name="Stock Mkt Indicator" sheetId="115" r:id="rId52"/>
    <sheet name="Issue Approval" sheetId="116" r:id="rId53"/>
    <sheet name="Listed Co" sheetId="117" r:id="rId54"/>
    <sheet name="Share Mkt Acti" sheetId="118" r:id="rId55"/>
    <sheet name="Turnover Detail" sheetId="119" r:id="rId56"/>
    <sheet name="Securities List" sheetId="120" r:id="rId57"/>
    <sheet name="Cover (TimeSeries)" sheetId="127" r:id="rId58"/>
    <sheet name="Content (TimeSeries)" sheetId="128" r:id="rId59"/>
    <sheet name="GDP" sheetId="129" r:id="rId60"/>
    <sheet name="Sectoral current Prices" sheetId="143" r:id="rId61"/>
    <sheet name="Sectoral Growth" sheetId="142" r:id="rId62"/>
    <sheet name="CPI_Annual " sheetId="130" r:id="rId63"/>
    <sheet name="Monthwise CPI" sheetId="131" r:id="rId64"/>
    <sheet name="BoP (2)" sheetId="132" r:id="rId65"/>
    <sheet name="Trade" sheetId="133" r:id="rId66"/>
    <sheet name="Gov Finance" sheetId="134" r:id="rId67"/>
    <sheet name="Gov.Fin(Growth Rate)" sheetId="135" r:id="rId68"/>
    <sheet name="Gov.Fin(as percent of GDP)" sheetId="136" r:id="rId69"/>
    <sheet name="Monetary Indicator" sheetId="137" r:id="rId70"/>
    <sheet name="Monetary Ind. % of GDP" sheetId="138" r:id="rId71"/>
  </sheets>
  <definedNames>
    <definedName name="a" localSheetId="1">#REF!</definedName>
    <definedName name="a" localSheetId="62">#REF!</definedName>
    <definedName name="a" localSheetId="27">#REF!</definedName>
    <definedName name="a" localSheetId="63">#REF!</definedName>
    <definedName name="a" localSheetId="25">#REF!</definedName>
    <definedName name="a">#REF!</definedName>
    <definedName name="b" localSheetId="1">#REF!</definedName>
    <definedName name="b" localSheetId="62">#REF!</definedName>
    <definedName name="b" localSheetId="27">#REF!</definedName>
    <definedName name="b" localSheetId="63">#REF!</definedName>
    <definedName name="b" localSheetId="25">#REF!</definedName>
    <definedName name="b">#REF!</definedName>
    <definedName name="ll">#REF!</definedName>
    <definedName name="manoj" localSheetId="1">#REF!</definedName>
    <definedName name="manoj" localSheetId="62">#REF!</definedName>
    <definedName name="manoj" localSheetId="27">#REF!</definedName>
    <definedName name="manoj" localSheetId="63">#REF!</definedName>
    <definedName name="manoj" localSheetId="25">#REF!</definedName>
    <definedName name="manoj">#REF!</definedName>
    <definedName name="_xlnm.Print_Area" localSheetId="26">BOP!$A$1:$J$69</definedName>
    <definedName name="_xlnm.Print_Area" localSheetId="64">'BoP (2)'!$A$1:$J$48</definedName>
    <definedName name="_xlnm.Print_Area" localSheetId="1">Content!$A$1:$E$67</definedName>
    <definedName name="_xlnm.Print_Area" localSheetId="57">'Cover (TimeSeries)'!$A$1:$G$44</definedName>
    <definedName name="_xlnm.Print_Area" localSheetId="8">'CPI Annuals'!$A$1:$H$47</definedName>
    <definedName name="_xlnm.Print_Area" localSheetId="62">'CPI_Annual '!$A$1:$H$50</definedName>
    <definedName name="_xlnm.Print_Area" localSheetId="23">'Customwise Trade'!$A$1:$H$21</definedName>
    <definedName name="_xlnm.Print_Area" localSheetId="16">Direction!$A$1:$F$53</definedName>
    <definedName name="_xlnm.Print_Area" localSheetId="30">'Exchange Rate &amp; Price of Oil ..'!$B$1:$I$96</definedName>
    <definedName name="_xlnm.Print_Area" localSheetId="31">'GBO '!$A$1:$G$50</definedName>
    <definedName name="_xlnm.Print_Area" localSheetId="59">GDP!$A$1:$F$50</definedName>
    <definedName name="_xlnm.Print_Area" localSheetId="3">'GDP at Constant Prices'!$A$1:$K$55</definedName>
    <definedName name="_xlnm.Print_Area" localSheetId="2">'GDP at Current Prices'!$A$1:$K$49</definedName>
    <definedName name="_xlnm.Print_Area" localSheetId="4">'GDP by Expenditure Catagory'!$A$1:$J$30</definedName>
    <definedName name="_xlnm.Print_Area" localSheetId="5">'GNI GNDI and Savings'!$A$1:$J$22</definedName>
    <definedName name="_xlnm.Print_Area" localSheetId="66">'Gov Finance'!$A$1:$K$52</definedName>
    <definedName name="_xlnm.Print_Area" localSheetId="68">'Gov.Fin(as percent of GDP)'!$A$1:$K$52</definedName>
    <definedName name="_xlnm.Print_Area" localSheetId="67">'Gov.Fin(Growth Rate)'!$A$1:$K$51</definedName>
    <definedName name="_xlnm.Print_Area" localSheetId="27">'IIP '!$D$1:$J$30</definedName>
    <definedName name="_xlnm.Print_Area" localSheetId="49">'Int Rate'!$A$1:$BD$33</definedName>
    <definedName name="_xlnm.Print_Area" localSheetId="48">'Inter bank'!$A$1:$I$20</definedName>
    <definedName name="_xlnm.Print_Area" localSheetId="52">'Issue Approval'!$A$1:$C$111</definedName>
    <definedName name="_xlnm.Print_Area" localSheetId="53">'Listed Co'!$A$1:$L$21</definedName>
    <definedName name="_xlnm.Print_Area" localSheetId="24">'M_India$'!$A$1:$L$19</definedName>
    <definedName name="_xlnm.Print_Area" localSheetId="21">'M-China'!$B$1:$H$49</definedName>
    <definedName name="_xlnm.Print_Area" localSheetId="20">'M-India'!$B$1:$H$58</definedName>
    <definedName name="_xlnm.Print_Area" localSheetId="70">'Monetary Ind. % of GDP'!$A$1:$G$66</definedName>
    <definedName name="_xlnm.Print_Area" localSheetId="69">'Monetary Indicator'!$A$1:$L$67</definedName>
    <definedName name="_xlnm.Print_Area" localSheetId="46">'Monetary Operation'!$B$1:$K$69</definedName>
    <definedName name="_xlnm.Print_Area" localSheetId="63">'Monthwise CPI'!$B$1:$H$200</definedName>
    <definedName name="_xlnm.Print_Area" localSheetId="22">'M-Other'!$B$1:$H$73</definedName>
    <definedName name="_xlnm.Print_Area" localSheetId="15">'NSWI Annuals'!$A$1:$I$47</definedName>
    <definedName name="_xlnm.Print_Area" localSheetId="47">'Purchase &amp; Sale of FC'!$A$1:$Q$20</definedName>
    <definedName name="_xlnm.Print_Area" localSheetId="28">Reserve!$A$1:$F$49</definedName>
    <definedName name="_xlnm.Print_Area" localSheetId="29">'Reserve$'!$A$1:$F$49</definedName>
    <definedName name="_xlnm.Print_Area" localSheetId="32">'Revenue '!$B$1:$I$20</definedName>
    <definedName name="_xlnm.Print_Area" localSheetId="60">'Sectoral current Prices'!$A$1:$P$53</definedName>
    <definedName name="_xlnm.Print_Area" localSheetId="61">'Sectoral Growth'!$A$1:$L$51</definedName>
    <definedName name="_xlnm.Print_Area" localSheetId="56">'Securities List'!$A$1:$J$27</definedName>
    <definedName name="_xlnm.Print_Area" localSheetId="54">'Share Mkt Acti'!$A$1:$J$23</definedName>
    <definedName name="_xlnm.Print_Area" localSheetId="51">'Stock Mkt Indicator'!$A$1:$F$25</definedName>
    <definedName name="_xlnm.Print_Area" localSheetId="6">'Summary of Macro Eco. Indicator'!$A$1:$J$32</definedName>
    <definedName name="_xlnm.Print_Area" localSheetId="50">'TBs 91_364'!$A$1:$K$19</definedName>
    <definedName name="_xlnm.Print_Area" localSheetId="65">Trade!$A$1:$J$48</definedName>
    <definedName name="_xlnm.Print_Area" localSheetId="55">'Turnover Detail'!$A$1:$J$22</definedName>
    <definedName name="_xlnm.Print_Area" localSheetId="11">WPI!$A$1:$L$28</definedName>
    <definedName name="_xlnm.Print_Area" localSheetId="12">'WPI Annuals'!$A$1:$H$28</definedName>
    <definedName name="_xlnm.Print_Area" localSheetId="13">'WPI YOY'!$A$1:$I$19</definedName>
    <definedName name="_xlnm.Print_Area" localSheetId="25">'X&amp;MPrice Index &amp;TOT'!$A$1:$S$19</definedName>
    <definedName name="_xlnm.Print_Area" localSheetId="18">'X-China'!$B$1:$H$28</definedName>
    <definedName name="_xlnm.Print_Area" localSheetId="17">'X-India'!$B$1:$H$62</definedName>
    <definedName name="_xlnm.Print_Area" localSheetId="19">'X-Other'!$B$1:$H$21</definedName>
    <definedName name="_xlnm.Print_Titles" localSheetId="52">'Issue Approval'!$5:$5</definedName>
    <definedName name="_xlnm.Print_Titles" localSheetId="63">'Monthwise CPI'!$1:$5</definedName>
    <definedName name="q" localSheetId="1">#REF!</definedName>
    <definedName name="q" localSheetId="62">#REF!</definedName>
    <definedName name="q" localSheetId="27">#REF!</definedName>
    <definedName name="q" localSheetId="63">#REF!</definedName>
    <definedName name="q" localSheetId="25">#REF!</definedName>
    <definedName name="q">#REF!</definedName>
    <definedName name="table">#REF!</definedName>
  </definedNames>
  <calcPr calcId="124519"/>
</workbook>
</file>

<file path=xl/calcChain.xml><?xml version="1.0" encoding="utf-8"?>
<calcChain xmlns="http://schemas.openxmlformats.org/spreadsheetml/2006/main">
  <c r="K47" i="135"/>
  <c r="I47"/>
  <c r="H47"/>
  <c r="G47"/>
  <c r="E47"/>
  <c r="D47"/>
  <c r="C47"/>
  <c r="K45"/>
  <c r="I45"/>
  <c r="H45"/>
  <c r="G45"/>
  <c r="E45"/>
  <c r="D45"/>
  <c r="C45"/>
  <c r="K44"/>
  <c r="I44"/>
  <c r="H44"/>
  <c r="G44"/>
  <c r="E44"/>
  <c r="D44"/>
  <c r="C44"/>
  <c r="K43"/>
  <c r="I43"/>
  <c r="H43"/>
  <c r="G43"/>
  <c r="E43"/>
  <c r="D43"/>
  <c r="C43"/>
  <c r="K42"/>
  <c r="I42"/>
  <c r="H42"/>
  <c r="G42"/>
  <c r="E42"/>
  <c r="D42"/>
  <c r="C42"/>
  <c r="K41"/>
  <c r="I41"/>
  <c r="H41"/>
  <c r="G41"/>
  <c r="E41"/>
  <c r="D41"/>
  <c r="C41"/>
  <c r="K40"/>
  <c r="I40"/>
  <c r="H40"/>
  <c r="G40"/>
  <c r="E40"/>
  <c r="D40"/>
  <c r="C40"/>
  <c r="K39"/>
  <c r="I39"/>
  <c r="H39"/>
  <c r="G39"/>
  <c r="E39"/>
  <c r="D39"/>
  <c r="C39"/>
  <c r="K38"/>
  <c r="I38"/>
  <c r="H38"/>
  <c r="G38"/>
  <c r="E38"/>
  <c r="D38"/>
  <c r="C38"/>
  <c r="K37"/>
  <c r="I37"/>
  <c r="H37"/>
  <c r="G37"/>
  <c r="E37"/>
  <c r="D37"/>
  <c r="C37"/>
  <c r="K36"/>
  <c r="I36"/>
  <c r="H36"/>
  <c r="G36"/>
  <c r="E36"/>
  <c r="D36"/>
  <c r="C36"/>
  <c r="K35"/>
  <c r="I35"/>
  <c r="H35"/>
  <c r="G35"/>
  <c r="E35"/>
  <c r="D35"/>
  <c r="C35"/>
  <c r="K34"/>
  <c r="I34"/>
  <c r="H34"/>
  <c r="G34"/>
  <c r="E34"/>
  <c r="D34"/>
  <c r="C34"/>
  <c r="K33"/>
  <c r="I33"/>
  <c r="H33"/>
  <c r="G33"/>
  <c r="E33"/>
  <c r="D33"/>
  <c r="C33"/>
  <c r="K32"/>
  <c r="I32"/>
  <c r="H32"/>
  <c r="G32"/>
  <c r="E32"/>
  <c r="D32"/>
  <c r="C32"/>
  <c r="K31"/>
  <c r="I31"/>
  <c r="H31"/>
  <c r="G31"/>
  <c r="E31"/>
  <c r="D31"/>
  <c r="C31"/>
  <c r="K30"/>
  <c r="I30"/>
  <c r="H30"/>
  <c r="G30"/>
  <c r="E30"/>
  <c r="D30"/>
  <c r="C30"/>
  <c r="K29"/>
  <c r="I29"/>
  <c r="H29"/>
  <c r="G29"/>
  <c r="E29"/>
  <c r="D29"/>
  <c r="K28"/>
  <c r="I28"/>
  <c r="H28"/>
  <c r="G28"/>
  <c r="E28"/>
  <c r="D28"/>
  <c r="K27"/>
  <c r="I27"/>
  <c r="H27"/>
  <c r="G27"/>
  <c r="E27"/>
  <c r="D27"/>
  <c r="K26"/>
  <c r="I26"/>
  <c r="H26"/>
  <c r="G26"/>
  <c r="E26"/>
  <c r="D26"/>
  <c r="K25"/>
  <c r="I25"/>
  <c r="H25"/>
  <c r="G25"/>
  <c r="E25"/>
  <c r="D25"/>
  <c r="K24"/>
  <c r="I24"/>
  <c r="H24"/>
  <c r="G24"/>
  <c r="E24"/>
  <c r="D24"/>
  <c r="K23"/>
  <c r="I23"/>
  <c r="H23"/>
  <c r="G23"/>
  <c r="E23"/>
  <c r="D23"/>
  <c r="K22"/>
  <c r="I22"/>
  <c r="H22"/>
  <c r="G22"/>
  <c r="E22"/>
  <c r="D22"/>
  <c r="K21"/>
  <c r="I21"/>
  <c r="H21"/>
  <c r="G21"/>
  <c r="E21"/>
  <c r="D21"/>
  <c r="K20"/>
  <c r="I20"/>
  <c r="H20"/>
  <c r="G20"/>
  <c r="E20"/>
  <c r="D20"/>
  <c r="K19"/>
  <c r="I19"/>
  <c r="H19"/>
  <c r="G19"/>
  <c r="E19"/>
  <c r="D19"/>
  <c r="K18"/>
  <c r="I18"/>
  <c r="H18"/>
  <c r="G18"/>
  <c r="E18"/>
  <c r="D18"/>
  <c r="K17"/>
  <c r="I17"/>
  <c r="H17"/>
  <c r="G17"/>
  <c r="E17"/>
  <c r="D17"/>
  <c r="K16"/>
  <c r="I16"/>
  <c r="H16"/>
  <c r="G16"/>
  <c r="E16"/>
  <c r="D16"/>
  <c r="K15"/>
  <c r="I15"/>
  <c r="H15"/>
  <c r="G15"/>
  <c r="E15"/>
  <c r="D15"/>
  <c r="K14"/>
  <c r="I14"/>
  <c r="H14"/>
  <c r="G14"/>
  <c r="E14"/>
  <c r="D14"/>
  <c r="K13"/>
  <c r="I13"/>
  <c r="H13"/>
  <c r="G13"/>
  <c r="E13"/>
  <c r="D13"/>
  <c r="K12"/>
  <c r="I12"/>
  <c r="H12"/>
  <c r="G12"/>
  <c r="E12"/>
  <c r="D12"/>
  <c r="K11"/>
  <c r="I11"/>
  <c r="H11"/>
  <c r="G11"/>
  <c r="E11"/>
  <c r="D11"/>
  <c r="K10"/>
  <c r="I10"/>
  <c r="H10"/>
  <c r="G10"/>
  <c r="E10"/>
  <c r="D10"/>
  <c r="K9"/>
  <c r="I9"/>
  <c r="H9"/>
  <c r="G9"/>
  <c r="E9"/>
  <c r="D9"/>
  <c r="K8"/>
  <c r="I8"/>
  <c r="H8"/>
  <c r="G8"/>
  <c r="E8"/>
  <c r="D8"/>
  <c r="K7"/>
  <c r="I7"/>
  <c r="H7"/>
  <c r="G7"/>
  <c r="E7"/>
  <c r="D7"/>
  <c r="K6"/>
  <c r="I6"/>
  <c r="H6"/>
  <c r="G6"/>
  <c r="E6"/>
  <c r="D6"/>
  <c r="J48" i="134"/>
  <c r="J47" i="135" s="1"/>
  <c r="F48" i="134"/>
  <c r="F47" i="135" s="1"/>
  <c r="J47" i="134"/>
  <c r="F47"/>
  <c r="J46"/>
  <c r="J45" i="135" s="1"/>
  <c r="F46" i="134"/>
  <c r="F45" i="135" s="1"/>
  <c r="J45" i="134"/>
  <c r="J44" i="135" s="1"/>
  <c r="F45" i="134"/>
  <c r="F44" i="135" s="1"/>
  <c r="J44" i="134"/>
  <c r="J43" i="135" s="1"/>
  <c r="F44" i="134"/>
  <c r="F43" i="135" s="1"/>
  <c r="J43" i="134"/>
  <c r="J42" i="135" s="1"/>
  <c r="F43" i="134"/>
  <c r="F42" i="135" s="1"/>
  <c r="J42" i="134"/>
  <c r="J41" i="135" s="1"/>
  <c r="F42" i="134"/>
  <c r="F41" i="135" s="1"/>
  <c r="J41" i="134"/>
  <c r="J40" i="135" s="1"/>
  <c r="F41" i="134"/>
  <c r="F40" i="135" s="1"/>
  <c r="J40" i="134"/>
  <c r="J39" i="135" s="1"/>
  <c r="F40" i="134"/>
  <c r="F39" i="135" s="1"/>
  <c r="J39" i="134"/>
  <c r="J38" i="135" s="1"/>
  <c r="F39" i="134"/>
  <c r="F38" i="135" s="1"/>
  <c r="J38" i="134"/>
  <c r="J37" i="135" s="1"/>
  <c r="F38" i="134"/>
  <c r="F37" i="135" s="1"/>
  <c r="J37" i="134"/>
  <c r="J36" i="135" s="1"/>
  <c r="F37" i="134"/>
  <c r="F36" i="135" s="1"/>
  <c r="J36" i="134"/>
  <c r="J35" i="135" s="1"/>
  <c r="F36" i="134"/>
  <c r="F35" i="135" s="1"/>
  <c r="J35" i="134"/>
  <c r="J34" i="135" s="1"/>
  <c r="F35" i="134"/>
  <c r="F34" i="135" s="1"/>
  <c r="J34" i="134"/>
  <c r="J33" i="135" s="1"/>
  <c r="F34" i="134"/>
  <c r="F33" i="135" s="1"/>
  <c r="J33" i="134"/>
  <c r="J32" i="135" s="1"/>
  <c r="F33" i="134"/>
  <c r="F32" i="135" s="1"/>
  <c r="J32" i="134"/>
  <c r="J31" i="135" s="1"/>
  <c r="F32" i="134"/>
  <c r="F31" i="135" s="1"/>
  <c r="J31" i="134"/>
  <c r="J30" i="135" s="1"/>
  <c r="F31" i="134"/>
  <c r="F30" i="135" s="1"/>
  <c r="J30" i="134"/>
  <c r="J29" i="135" s="1"/>
  <c r="F30" i="134"/>
  <c r="F29" i="135" s="1"/>
  <c r="J29" i="134"/>
  <c r="J28" i="135" s="1"/>
  <c r="F29" i="134"/>
  <c r="C29"/>
  <c r="C28" i="135" s="1"/>
  <c r="J28" i="134"/>
  <c r="J27" i="135" s="1"/>
  <c r="C28" i="134"/>
  <c r="C27" i="135" s="1"/>
  <c r="J27" i="134"/>
  <c r="J26" i="135" s="1"/>
  <c r="C27" i="134"/>
  <c r="F27" s="1"/>
  <c r="F26" i="135" s="1"/>
  <c r="J26" i="134"/>
  <c r="J25" i="135" s="1"/>
  <c r="F26" i="134"/>
  <c r="F25" i="135" s="1"/>
  <c r="C26" i="134"/>
  <c r="C25" i="135" s="1"/>
  <c r="J25" i="134"/>
  <c r="J24" i="135" s="1"/>
  <c r="F25" i="134"/>
  <c r="C25"/>
  <c r="C24" i="135" s="1"/>
  <c r="J24" i="134"/>
  <c r="J23" i="135" s="1"/>
  <c r="C24" i="134"/>
  <c r="C23" i="135" s="1"/>
  <c r="J23" i="134"/>
  <c r="J22" i="135" s="1"/>
  <c r="C23" i="134"/>
  <c r="F23" s="1"/>
  <c r="F22" i="135" s="1"/>
  <c r="J22" i="134"/>
  <c r="J21" i="135" s="1"/>
  <c r="F22" i="134"/>
  <c r="F21" i="135" s="1"/>
  <c r="C22" i="134"/>
  <c r="C21" i="135" s="1"/>
  <c r="J21" i="134"/>
  <c r="J20" i="135" s="1"/>
  <c r="F21" i="134"/>
  <c r="C21"/>
  <c r="C20" i="135" s="1"/>
  <c r="J20" i="134"/>
  <c r="J19" i="135" s="1"/>
  <c r="C20" i="134"/>
  <c r="C19" i="135" s="1"/>
  <c r="J19" i="134"/>
  <c r="J18" i="135" s="1"/>
  <c r="C19" i="134"/>
  <c r="F19" s="1"/>
  <c r="F18" i="135" s="1"/>
  <c r="J18" i="134"/>
  <c r="J17" i="135" s="1"/>
  <c r="F18" i="134"/>
  <c r="F17" i="135" s="1"/>
  <c r="C18" i="134"/>
  <c r="C17" i="135" s="1"/>
  <c r="J17" i="134"/>
  <c r="J16" i="135" s="1"/>
  <c r="F17" i="134"/>
  <c r="C17"/>
  <c r="C16" i="135" s="1"/>
  <c r="J16" i="134"/>
  <c r="J15" i="135" s="1"/>
  <c r="C16" i="134"/>
  <c r="C15" i="135" s="1"/>
  <c r="J15" i="134"/>
  <c r="J14" i="135" s="1"/>
  <c r="C15" i="134"/>
  <c r="F15" s="1"/>
  <c r="F14" i="135" s="1"/>
  <c r="J14" i="134"/>
  <c r="J13" i="135" s="1"/>
  <c r="F14" i="134"/>
  <c r="F13" i="135" s="1"/>
  <c r="C14" i="134"/>
  <c r="C13" i="135" s="1"/>
  <c r="J13" i="134"/>
  <c r="J12" i="135" s="1"/>
  <c r="F13" i="134"/>
  <c r="C13"/>
  <c r="C12" i="135" s="1"/>
  <c r="J12" i="134"/>
  <c r="J11" i="135" s="1"/>
  <c r="C12" i="134"/>
  <c r="C11" i="135" s="1"/>
  <c r="J11" i="134"/>
  <c r="J10" i="135" s="1"/>
  <c r="C11" i="134"/>
  <c r="F11" s="1"/>
  <c r="F10" i="135" s="1"/>
  <c r="J10" i="134"/>
  <c r="J9" i="135" s="1"/>
  <c r="F10" i="134"/>
  <c r="F9" i="135" s="1"/>
  <c r="C10" i="134"/>
  <c r="C9" i="135" s="1"/>
  <c r="J9" i="134"/>
  <c r="J8" i="135" s="1"/>
  <c r="F9" i="134"/>
  <c r="C9"/>
  <c r="C8" i="135" s="1"/>
  <c r="J8" i="134"/>
  <c r="J7" i="135" s="1"/>
  <c r="C8" i="134"/>
  <c r="C7" i="135" s="1"/>
  <c r="J7" i="134"/>
  <c r="J6" i="135" s="1"/>
  <c r="C7" i="134"/>
  <c r="F7" s="1"/>
  <c r="F6" i="135" s="1"/>
  <c r="J6" i="134"/>
  <c r="F6"/>
  <c r="C6"/>
  <c r="F16" i="135" l="1"/>
  <c r="F28"/>
  <c r="C6"/>
  <c r="C10"/>
  <c r="C14"/>
  <c r="C18"/>
  <c r="C22"/>
  <c r="C26"/>
  <c r="C29"/>
  <c r="F8" i="134"/>
  <c r="F7" i="135" s="1"/>
  <c r="F12" i="134"/>
  <c r="F11" i="135" s="1"/>
  <c r="F16" i="134"/>
  <c r="F15" i="135" s="1"/>
  <c r="F20" i="134"/>
  <c r="F19" i="135" s="1"/>
  <c r="F24" i="134"/>
  <c r="F23" i="135" s="1"/>
  <c r="F28" i="134"/>
  <c r="F27" i="135" s="1"/>
  <c r="F12" l="1"/>
  <c r="F20"/>
  <c r="F8"/>
  <c r="F24"/>
  <c r="E82" i="108" l="1"/>
  <c r="F82"/>
  <c r="G82"/>
  <c r="H82"/>
  <c r="I82"/>
  <c r="D82"/>
  <c r="J66" i="123"/>
  <c r="J63"/>
  <c r="J62"/>
  <c r="J61"/>
  <c r="J60"/>
  <c r="J59"/>
  <c r="J58"/>
  <c r="J57"/>
  <c r="J52"/>
  <c r="J51"/>
  <c r="J50"/>
  <c r="J49"/>
  <c r="J48"/>
  <c r="J47"/>
  <c r="J46"/>
  <c r="J44"/>
  <c r="J41"/>
  <c r="J40"/>
  <c r="J39"/>
  <c r="J38"/>
  <c r="J36"/>
  <c r="J35"/>
  <c r="J34"/>
  <c r="J33"/>
  <c r="J32"/>
  <c r="J31"/>
  <c r="J29"/>
  <c r="J28"/>
  <c r="J27"/>
  <c r="J26"/>
  <c r="J25"/>
  <c r="J24"/>
  <c r="J23"/>
  <c r="J22"/>
  <c r="J21"/>
  <c r="J20"/>
  <c r="J19"/>
  <c r="J18"/>
  <c r="J17"/>
  <c r="J16"/>
  <c r="J15"/>
  <c r="J14"/>
  <c r="J13"/>
  <c r="J12"/>
  <c r="J11"/>
  <c r="J9"/>
  <c r="J26" i="122"/>
  <c r="I26"/>
  <c r="J25"/>
  <c r="I25"/>
  <c r="J24"/>
  <c r="J23"/>
  <c r="I23"/>
  <c r="J22"/>
  <c r="I22"/>
  <c r="J21"/>
  <c r="I21"/>
  <c r="J19"/>
  <c r="I19"/>
  <c r="J17"/>
  <c r="I17"/>
  <c r="J16"/>
  <c r="I16"/>
  <c r="J15"/>
  <c r="I15"/>
  <c r="J14"/>
  <c r="I14"/>
  <c r="I13"/>
  <c r="I12"/>
  <c r="J11"/>
  <c r="I11"/>
  <c r="J10"/>
  <c r="I10"/>
  <c r="J9"/>
  <c r="I9"/>
  <c r="J6"/>
  <c r="I6"/>
  <c r="H40" i="75" l="1"/>
  <c r="B105" i="116"/>
  <c r="B83"/>
  <c r="B110" s="1"/>
  <c r="B6"/>
  <c r="F53" i="115"/>
  <c r="E53"/>
  <c r="F37" i="113"/>
  <c r="D37"/>
  <c r="F36"/>
  <c r="D36"/>
  <c r="D35"/>
  <c r="H19" i="112"/>
  <c r="F19"/>
  <c r="D19"/>
  <c r="B19"/>
  <c r="Q20" i="111"/>
  <c r="P20"/>
  <c r="O20"/>
  <c r="N20"/>
  <c r="K20"/>
  <c r="J20"/>
  <c r="I20"/>
  <c r="H20"/>
  <c r="G20"/>
  <c r="F20"/>
  <c r="E20"/>
  <c r="D20"/>
  <c r="C20"/>
  <c r="B20"/>
  <c r="M19"/>
  <c r="L19"/>
  <c r="M18"/>
  <c r="L18"/>
  <c r="M17"/>
  <c r="L17"/>
  <c r="M16"/>
  <c r="L16"/>
  <c r="M15"/>
  <c r="L15"/>
  <c r="M14"/>
  <c r="L14"/>
  <c r="M13"/>
  <c r="L13"/>
  <c r="M12"/>
  <c r="L12"/>
  <c r="M11"/>
  <c r="L11"/>
  <c r="M10"/>
  <c r="L10"/>
  <c r="M9"/>
  <c r="L9"/>
  <c r="L20" s="1"/>
  <c r="M8"/>
  <c r="M20" s="1"/>
  <c r="L8"/>
  <c r="E68" i="110"/>
  <c r="C68"/>
  <c r="K51"/>
  <c r="J51"/>
  <c r="I51"/>
  <c r="G51"/>
  <c r="E51"/>
  <c r="C51"/>
  <c r="I35"/>
  <c r="G35"/>
  <c r="E35"/>
  <c r="C35"/>
  <c r="I19"/>
  <c r="G19"/>
  <c r="E19"/>
  <c r="C19"/>
  <c r="H21" i="109"/>
  <c r="E21"/>
  <c r="H19"/>
  <c r="E19"/>
  <c r="H18"/>
  <c r="E18"/>
  <c r="H16"/>
  <c r="E16"/>
  <c r="H15"/>
  <c r="E15"/>
  <c r="H14"/>
  <c r="E14"/>
  <c r="H13"/>
  <c r="E13"/>
  <c r="H12"/>
  <c r="E12"/>
  <c r="H11"/>
  <c r="E11"/>
  <c r="H10"/>
  <c r="E10"/>
  <c r="H9"/>
  <c r="E9"/>
  <c r="H8"/>
  <c r="E8"/>
  <c r="H7"/>
  <c r="E7"/>
  <c r="D4" i="97"/>
  <c r="D4" i="98" s="1"/>
  <c r="D4" i="99" s="1"/>
  <c r="D4" i="101" s="1"/>
  <c r="D4" i="102" s="1"/>
  <c r="D5" i="95"/>
  <c r="C5"/>
  <c r="B5"/>
  <c r="D4"/>
  <c r="C4"/>
  <c r="B4"/>
  <c r="E5" i="93"/>
  <c r="E5" i="95" s="1"/>
  <c r="E4" i="93"/>
  <c r="E4" i="95" s="1"/>
  <c r="M5" i="92"/>
  <c r="K5"/>
  <c r="G5"/>
  <c r="G5" i="93" s="1"/>
  <c r="G5" i="95" s="1"/>
  <c r="E5" i="92"/>
  <c r="N5" s="1"/>
  <c r="D5"/>
  <c r="D5" i="93" s="1"/>
  <c r="C5" i="92"/>
  <c r="L5" s="1"/>
  <c r="B5"/>
  <c r="B5" i="93" s="1"/>
  <c r="E4" i="92"/>
  <c r="N4" s="1"/>
  <c r="D4"/>
  <c r="D4" i="93" s="1"/>
  <c r="C4" i="92"/>
  <c r="L4" s="1"/>
  <c r="B4"/>
  <c r="K4" s="1"/>
  <c r="M18" i="68"/>
  <c r="G44" i="75"/>
  <c r="A10" i="77"/>
  <c r="A11" s="1"/>
  <c r="A12" s="1"/>
  <c r="A13" s="1"/>
  <c r="A14" s="1"/>
  <c r="A15" s="1"/>
  <c r="A16" s="1"/>
  <c r="A17" s="1"/>
  <c r="A18" s="1"/>
  <c r="A20" s="1"/>
  <c r="A21" s="1"/>
  <c r="A22" s="1"/>
  <c r="A23" s="1"/>
  <c r="A24" s="1"/>
  <c r="A25" s="1"/>
  <c r="A26" s="1"/>
  <c r="A27" s="1"/>
  <c r="A28" s="1"/>
  <c r="A29" s="1"/>
  <c r="A30" s="1"/>
  <c r="A31" s="1"/>
  <c r="A32" s="1"/>
  <c r="A33" s="1"/>
  <c r="A34" s="1"/>
  <c r="A35" s="1"/>
  <c r="A37" s="1"/>
  <c r="A38" s="1"/>
  <c r="A39" s="1"/>
  <c r="A40" s="1"/>
  <c r="A42" s="1"/>
  <c r="A43" s="1"/>
  <c r="A44" s="1"/>
  <c r="A45" s="1"/>
  <c r="A46" s="1"/>
  <c r="A47" s="1"/>
  <c r="A48" s="1"/>
  <c r="A49" s="1"/>
  <c r="A50" s="1"/>
  <c r="A54" s="1"/>
  <c r="A55" s="1"/>
  <c r="A57" s="1"/>
  <c r="A58" s="1"/>
  <c r="A59" s="1"/>
  <c r="A61" s="1"/>
  <c r="A62" s="1"/>
  <c r="A63" s="1"/>
  <c r="A64" s="1"/>
  <c r="A65" s="1"/>
  <c r="A66" s="1"/>
  <c r="P5" i="92" l="1"/>
  <c r="D4" i="100"/>
  <c r="C4" i="93"/>
  <c r="C5"/>
  <c r="M4" i="92"/>
  <c r="B4" i="93"/>
  <c r="U31" i="76"/>
  <c r="S31"/>
  <c r="Q31"/>
  <c r="O31"/>
  <c r="M31"/>
  <c r="K31"/>
  <c r="I31"/>
  <c r="G31"/>
  <c r="E31"/>
  <c r="U30"/>
  <c r="S30"/>
  <c r="O30"/>
  <c r="M30"/>
  <c r="K30"/>
  <c r="I30"/>
  <c r="G30"/>
  <c r="E30"/>
  <c r="E29"/>
  <c r="U28"/>
  <c r="S28"/>
  <c r="Q28"/>
  <c r="O28"/>
  <c r="M28"/>
  <c r="K28"/>
  <c r="I28"/>
  <c r="G28"/>
  <c r="E28"/>
  <c r="U27"/>
  <c r="S27"/>
  <c r="Q27"/>
  <c r="O27"/>
  <c r="M27"/>
  <c r="K27"/>
  <c r="I27"/>
  <c r="G27"/>
  <c r="E27"/>
  <c r="U26"/>
  <c r="S26"/>
  <c r="Q26"/>
  <c r="O26"/>
  <c r="M26"/>
  <c r="I26"/>
  <c r="G26"/>
  <c r="E26"/>
  <c r="T25"/>
  <c r="U25" s="1"/>
  <c r="R25"/>
  <c r="S25" s="1"/>
  <c r="P25"/>
  <c r="Q25" s="1"/>
  <c r="N25"/>
  <c r="O25" s="1"/>
  <c r="L25"/>
  <c r="M25" s="1"/>
  <c r="J25"/>
  <c r="K25" s="1"/>
  <c r="H25"/>
  <c r="I25" s="1"/>
  <c r="F25"/>
  <c r="G25" s="1"/>
  <c r="E25"/>
  <c r="U24"/>
  <c r="T24"/>
  <c r="S24"/>
  <c r="R24"/>
  <c r="Q24"/>
  <c r="P24"/>
  <c r="O24"/>
  <c r="N24"/>
  <c r="M24"/>
  <c r="L24"/>
  <c r="K24"/>
  <c r="J24"/>
  <c r="I24"/>
  <c r="H24"/>
  <c r="G24"/>
  <c r="F24"/>
  <c r="U23"/>
  <c r="T23"/>
  <c r="S23"/>
  <c r="R23"/>
  <c r="Q23"/>
  <c r="P23"/>
  <c r="O23"/>
  <c r="N23"/>
  <c r="M23"/>
  <c r="L23"/>
  <c r="K23"/>
  <c r="J23"/>
  <c r="I23"/>
  <c r="H23"/>
  <c r="G23"/>
  <c r="F23"/>
  <c r="E23"/>
  <c r="T22"/>
  <c r="U22" s="1"/>
  <c r="R22"/>
  <c r="S22" s="1"/>
  <c r="P22"/>
  <c r="Q22" s="1"/>
  <c r="N22"/>
  <c r="O22" s="1"/>
  <c r="L22"/>
  <c r="M22" s="1"/>
  <c r="J22"/>
  <c r="K22" s="1"/>
  <c r="H22"/>
  <c r="I22" s="1"/>
  <c r="F22"/>
  <c r="G22" s="1"/>
  <c r="E22"/>
  <c r="U21"/>
  <c r="T21"/>
  <c r="S21"/>
  <c r="R21"/>
  <c r="Q21"/>
  <c r="P21"/>
  <c r="O21"/>
  <c r="N21"/>
  <c r="M21"/>
  <c r="L21"/>
  <c r="K21"/>
  <c r="J21"/>
  <c r="I21"/>
  <c r="H21"/>
  <c r="G21"/>
  <c r="F21"/>
  <c r="E21"/>
  <c r="T20"/>
  <c r="U20" s="1"/>
  <c r="R20"/>
  <c r="S20" s="1"/>
  <c r="P20"/>
  <c r="Q20" s="1"/>
  <c r="N20"/>
  <c r="O20" s="1"/>
  <c r="L20"/>
  <c r="M20" s="1"/>
  <c r="J20"/>
  <c r="K20" s="1"/>
  <c r="H20"/>
  <c r="I20" s="1"/>
  <c r="F20"/>
  <c r="G20" s="1"/>
  <c r="E20"/>
  <c r="E19"/>
  <c r="U18"/>
  <c r="S18"/>
  <c r="Q18"/>
  <c r="M18"/>
  <c r="K18"/>
  <c r="I18"/>
  <c r="G18"/>
  <c r="E18"/>
  <c r="U17"/>
  <c r="S17"/>
  <c r="Q17"/>
  <c r="O17"/>
  <c r="M17"/>
  <c r="K17"/>
  <c r="I17"/>
  <c r="G17"/>
  <c r="U16"/>
  <c r="S16"/>
  <c r="Q16"/>
  <c r="O16"/>
  <c r="M16"/>
  <c r="K16"/>
  <c r="I16"/>
  <c r="G16"/>
  <c r="E16"/>
  <c r="U15"/>
  <c r="S15"/>
  <c r="Q15"/>
  <c r="O15"/>
  <c r="M15"/>
  <c r="K15"/>
  <c r="I15"/>
  <c r="G15"/>
  <c r="E15"/>
  <c r="U14"/>
  <c r="S14"/>
  <c r="Q14"/>
  <c r="O14"/>
  <c r="M14"/>
  <c r="K14"/>
  <c r="I14"/>
  <c r="G14"/>
  <c r="E14"/>
  <c r="U13"/>
  <c r="S13"/>
  <c r="Q13"/>
  <c r="O13"/>
  <c r="M13"/>
  <c r="K13"/>
  <c r="I13"/>
  <c r="G13"/>
  <c r="E13"/>
  <c r="T12"/>
  <c r="U12" s="1"/>
  <c r="R12"/>
  <c r="S12" s="1"/>
  <c r="P12"/>
  <c r="Q12" s="1"/>
  <c r="N12"/>
  <c r="O12" s="1"/>
  <c r="L12"/>
  <c r="M12" s="1"/>
  <c r="J12"/>
  <c r="K12" s="1"/>
  <c r="H12"/>
  <c r="I12" s="1"/>
  <c r="F12"/>
  <c r="G12" s="1"/>
  <c r="E12"/>
  <c r="U11"/>
  <c r="S11"/>
  <c r="Q11"/>
  <c r="O11"/>
  <c r="M11"/>
  <c r="K11"/>
  <c r="I11"/>
  <c r="G11"/>
  <c r="E11"/>
  <c r="U10"/>
  <c r="S10"/>
  <c r="Q10"/>
  <c r="O10"/>
  <c r="M10"/>
  <c r="K10"/>
  <c r="I10"/>
  <c r="G10"/>
  <c r="U9"/>
  <c r="S9"/>
  <c r="Q9"/>
  <c r="O9"/>
  <c r="M9"/>
  <c r="K9"/>
  <c r="I9"/>
  <c r="G9"/>
  <c r="E9"/>
  <c r="U8"/>
  <c r="S8"/>
  <c r="Q8"/>
  <c r="O8"/>
  <c r="M8"/>
  <c r="K8"/>
  <c r="I8"/>
  <c r="G8"/>
  <c r="E8"/>
  <c r="U7"/>
  <c r="S7"/>
  <c r="Q7"/>
  <c r="O7"/>
  <c r="M7"/>
  <c r="K7"/>
  <c r="I7"/>
  <c r="G7"/>
  <c r="E7"/>
  <c r="U6"/>
  <c r="S6"/>
  <c r="Q6"/>
  <c r="O6"/>
  <c r="M6"/>
  <c r="K6"/>
  <c r="I6"/>
  <c r="G6"/>
  <c r="E6"/>
  <c r="T5"/>
  <c r="T19" s="1"/>
  <c r="R5"/>
  <c r="S5" s="1"/>
  <c r="P5"/>
  <c r="P19" s="1"/>
  <c r="N5"/>
  <c r="O5" s="1"/>
  <c r="L5"/>
  <c r="L19" s="1"/>
  <c r="J5"/>
  <c r="K5" s="1"/>
  <c r="H5"/>
  <c r="H19" s="1"/>
  <c r="F5"/>
  <c r="G5" s="1"/>
  <c r="E5"/>
  <c r="C44" i="75"/>
  <c r="I40"/>
  <c r="G39"/>
  <c r="F39"/>
  <c r="I39" s="1"/>
  <c r="D39"/>
  <c r="G38"/>
  <c r="I38" s="1"/>
  <c r="F38"/>
  <c r="H38" s="1"/>
  <c r="G37"/>
  <c r="I37" s="1"/>
  <c r="F37"/>
  <c r="H37" s="1"/>
  <c r="E37"/>
  <c r="D37"/>
  <c r="H36"/>
  <c r="G36"/>
  <c r="F36"/>
  <c r="I36" s="1"/>
  <c r="E36"/>
  <c r="D36"/>
  <c r="G35"/>
  <c r="I35" s="1"/>
  <c r="F35"/>
  <c r="H35" s="1"/>
  <c r="E35"/>
  <c r="D35"/>
  <c r="D34"/>
  <c r="C34"/>
  <c r="I33"/>
  <c r="H33"/>
  <c r="I32"/>
  <c r="H32"/>
  <c r="G31"/>
  <c r="I31" s="1"/>
  <c r="F31"/>
  <c r="E31"/>
  <c r="H31" s="1"/>
  <c r="D31"/>
  <c r="C31"/>
  <c r="I30"/>
  <c r="H30"/>
  <c r="E30"/>
  <c r="E39" s="1"/>
  <c r="I29"/>
  <c r="H29"/>
  <c r="I28"/>
  <c r="H28"/>
  <c r="I27"/>
  <c r="H27"/>
  <c r="I26"/>
  <c r="H26"/>
  <c r="I25"/>
  <c r="G25"/>
  <c r="F25"/>
  <c r="H25" s="1"/>
  <c r="E25"/>
  <c r="D25"/>
  <c r="C25"/>
  <c r="I24"/>
  <c r="H24"/>
  <c r="I23"/>
  <c r="H23"/>
  <c r="I22"/>
  <c r="H22"/>
  <c r="I21"/>
  <c r="H21"/>
  <c r="I20"/>
  <c r="H20"/>
  <c r="G19"/>
  <c r="I19" s="1"/>
  <c r="F19"/>
  <c r="H19" s="1"/>
  <c r="E19"/>
  <c r="D19"/>
  <c r="C19"/>
  <c r="I18"/>
  <c r="H18"/>
  <c r="I17"/>
  <c r="H17"/>
  <c r="I16"/>
  <c r="H16"/>
  <c r="I15"/>
  <c r="H15"/>
  <c r="I14"/>
  <c r="H14"/>
  <c r="G13"/>
  <c r="I13" s="1"/>
  <c r="F13"/>
  <c r="E13"/>
  <c r="H13" s="1"/>
  <c r="D13"/>
  <c r="C13"/>
  <c r="I12"/>
  <c r="H12"/>
  <c r="I11"/>
  <c r="H11"/>
  <c r="I10"/>
  <c r="H10"/>
  <c r="I9"/>
  <c r="H9"/>
  <c r="I8"/>
  <c r="H8"/>
  <c r="H7"/>
  <c r="G7"/>
  <c r="F7"/>
  <c r="I7" s="1"/>
  <c r="E7"/>
  <c r="D7"/>
  <c r="C7"/>
  <c r="I17" i="74"/>
  <c r="H17"/>
  <c r="G17"/>
  <c r="F17"/>
  <c r="I16"/>
  <c r="H16"/>
  <c r="G16"/>
  <c r="F16"/>
  <c r="I15"/>
  <c r="H15"/>
  <c r="G15"/>
  <c r="F15"/>
  <c r="I14"/>
  <c r="H14"/>
  <c r="G14"/>
  <c r="F14"/>
  <c r="I13"/>
  <c r="H13"/>
  <c r="G13"/>
  <c r="F13"/>
  <c r="I12"/>
  <c r="H12"/>
  <c r="G12"/>
  <c r="F12"/>
  <c r="I11"/>
  <c r="H11"/>
  <c r="G11"/>
  <c r="F11"/>
  <c r="I10"/>
  <c r="H10"/>
  <c r="G10"/>
  <c r="F10"/>
  <c r="I9"/>
  <c r="H9"/>
  <c r="G9"/>
  <c r="F9"/>
  <c r="I8"/>
  <c r="H8"/>
  <c r="G8"/>
  <c r="F8"/>
  <c r="I7"/>
  <c r="H7"/>
  <c r="G7"/>
  <c r="F7"/>
  <c r="J49" i="73"/>
  <c r="F44"/>
  <c r="E44"/>
  <c r="F43"/>
  <c r="E43"/>
  <c r="F42"/>
  <c r="E42"/>
  <c r="F41"/>
  <c r="E41"/>
  <c r="F40"/>
  <c r="E40"/>
  <c r="F39"/>
  <c r="E39"/>
  <c r="F37"/>
  <c r="E37"/>
  <c r="F36"/>
  <c r="E36"/>
  <c r="F35"/>
  <c r="B35"/>
  <c r="F34"/>
  <c r="F33"/>
  <c r="F32"/>
  <c r="E32"/>
  <c r="F31"/>
  <c r="E31"/>
  <c r="E30"/>
  <c r="F29"/>
  <c r="E29"/>
  <c r="F28"/>
  <c r="E28"/>
  <c r="F27"/>
  <c r="E27"/>
  <c r="F26"/>
  <c r="E26"/>
  <c r="F25"/>
  <c r="E25"/>
  <c r="F24"/>
  <c r="E24"/>
  <c r="F23"/>
  <c r="E23"/>
  <c r="F22"/>
  <c r="B22"/>
  <c r="F21"/>
  <c r="E21"/>
  <c r="B21"/>
  <c r="F20"/>
  <c r="E20"/>
  <c r="F19"/>
  <c r="E19"/>
  <c r="F18"/>
  <c r="E18"/>
  <c r="F17"/>
  <c r="E17"/>
  <c r="G16"/>
  <c r="F16"/>
  <c r="E16"/>
  <c r="F15"/>
  <c r="E15"/>
  <c r="F14"/>
  <c r="E14"/>
  <c r="G13"/>
  <c r="I13" s="1"/>
  <c r="F13"/>
  <c r="E13"/>
  <c r="G12"/>
  <c r="I12" s="1"/>
  <c r="F12"/>
  <c r="E12"/>
  <c r="G11"/>
  <c r="I11" s="1"/>
  <c r="F11"/>
  <c r="E11"/>
  <c r="G10"/>
  <c r="I10" s="1"/>
  <c r="F10"/>
  <c r="E10"/>
  <c r="G9"/>
  <c r="I9" s="1"/>
  <c r="F9"/>
  <c r="E9"/>
  <c r="F8"/>
  <c r="E8"/>
  <c r="B34" l="1"/>
  <c r="E35"/>
  <c r="E22"/>
  <c r="H39" i="75"/>
  <c r="E34"/>
  <c r="L29" i="76"/>
  <c r="M29" s="1"/>
  <c r="M19"/>
  <c r="T29"/>
  <c r="U29" s="1"/>
  <c r="U19"/>
  <c r="H29"/>
  <c r="I29" s="1"/>
  <c r="I19"/>
  <c r="P29"/>
  <c r="Q29" s="1"/>
  <c r="Q19"/>
  <c r="B33" i="73"/>
  <c r="G34" i="75"/>
  <c r="I34" s="1"/>
  <c r="I5" i="76"/>
  <c r="M5"/>
  <c r="Q5"/>
  <c r="U5"/>
  <c r="F19"/>
  <c r="J19"/>
  <c r="N19"/>
  <c r="R19"/>
  <c r="F34" i="75"/>
  <c r="D44"/>
  <c r="E33" i="73" l="1"/>
  <c r="E34"/>
  <c r="S19" i="76"/>
  <c r="R29"/>
  <c r="S29" s="1"/>
  <c r="E44" i="75"/>
  <c r="G19" i="76"/>
  <c r="F29"/>
  <c r="G29" s="1"/>
  <c r="K19"/>
  <c r="J29"/>
  <c r="K29" s="1"/>
  <c r="H34" i="75"/>
  <c r="F44"/>
  <c r="O19" i="76"/>
  <c r="N29"/>
  <c r="O29" s="1"/>
  <c r="H9" i="71"/>
  <c r="H10"/>
  <c r="H11"/>
  <c r="H12"/>
  <c r="H13"/>
  <c r="H14"/>
  <c r="H15"/>
  <c r="H16"/>
  <c r="H17"/>
  <c r="H18"/>
  <c r="H19"/>
  <c r="H20"/>
  <c r="H21"/>
  <c r="H22"/>
  <c r="H23"/>
  <c r="H24"/>
  <c r="H25"/>
  <c r="H26"/>
  <c r="H27"/>
  <c r="H28"/>
  <c r="H8"/>
  <c r="G9"/>
  <c r="G10"/>
  <c r="G11"/>
  <c r="G12"/>
  <c r="G13"/>
  <c r="G14"/>
  <c r="G15"/>
  <c r="G16"/>
  <c r="G17"/>
  <c r="G18"/>
  <c r="G19"/>
  <c r="G20"/>
  <c r="G21"/>
  <c r="G22"/>
  <c r="G23"/>
  <c r="G24"/>
  <c r="G25"/>
  <c r="G26"/>
  <c r="G27"/>
  <c r="G28"/>
  <c r="G8"/>
  <c r="M17" i="68"/>
  <c r="M16"/>
  <c r="M15"/>
  <c r="M19"/>
  <c r="M14"/>
  <c r="G19" i="67"/>
  <c r="M13" i="68"/>
  <c r="M12"/>
  <c r="G19" i="69"/>
  <c r="M11" i="68"/>
  <c r="M10"/>
  <c r="M9"/>
  <c r="M8"/>
  <c r="J8"/>
  <c r="J9"/>
  <c r="J19"/>
  <c r="J10"/>
  <c r="J11"/>
  <c r="J12"/>
  <c r="J13"/>
  <c r="J14"/>
  <c r="J15"/>
  <c r="J16"/>
  <c r="J17"/>
  <c r="J18"/>
  <c r="J7"/>
  <c r="M7"/>
  <c r="E19" i="69"/>
  <c r="D19"/>
  <c r="C19"/>
  <c r="B19"/>
  <c r="F19"/>
  <c r="L19" i="68"/>
  <c r="K19"/>
  <c r="I19"/>
  <c r="H19"/>
  <c r="G19"/>
  <c r="F19"/>
  <c r="E19"/>
  <c r="C19"/>
  <c r="B19"/>
  <c r="D18"/>
  <c r="D17"/>
  <c r="D16"/>
  <c r="D15"/>
  <c r="D14"/>
  <c r="D13"/>
  <c r="D12"/>
  <c r="D11"/>
  <c r="D10"/>
  <c r="D9"/>
  <c r="D8"/>
  <c r="D7"/>
  <c r="D19"/>
  <c r="C19" i="67"/>
  <c r="E19"/>
  <c r="D19"/>
  <c r="F19"/>
</calcChain>
</file>

<file path=xl/comments1.xml><?xml version="1.0" encoding="utf-8"?>
<comments xmlns="http://schemas.openxmlformats.org/spreadsheetml/2006/main">
  <authors>
    <author>Author</author>
  </authors>
  <commentList>
    <comment ref="J23" authorId="0">
      <text>
        <r>
          <rPr>
            <b/>
            <sz val="9"/>
            <color indexed="81"/>
            <rFont val="Tahoma"/>
            <family val="2"/>
          </rPr>
          <t xml:space="preserve">Author:
</t>
        </r>
      </text>
    </comment>
  </commentList>
</comments>
</file>

<file path=xl/sharedStrings.xml><?xml version="1.0" encoding="utf-8"?>
<sst xmlns="http://schemas.openxmlformats.org/spreadsheetml/2006/main" count="4707" uniqueCount="1728">
  <si>
    <t>2014/15</t>
  </si>
  <si>
    <t>2015/16</t>
  </si>
  <si>
    <t xml:space="preserve">National Consumer Price Index </t>
  </si>
  <si>
    <t>National Consumer Price Index (Monthly Series)</t>
  </si>
  <si>
    <t>National Salary and Wage Rate Index</t>
  </si>
  <si>
    <t xml:space="preserve"> July</t>
  </si>
  <si>
    <t xml:space="preserve"> June</t>
  </si>
  <si>
    <t xml:space="preserve"> May</t>
  </si>
  <si>
    <t xml:space="preserve"> April</t>
  </si>
  <si>
    <t xml:space="preserve"> March</t>
  </si>
  <si>
    <t xml:space="preserve"> February</t>
  </si>
  <si>
    <t xml:space="preserve"> January</t>
  </si>
  <si>
    <t xml:space="preserve"> December</t>
  </si>
  <si>
    <t xml:space="preserve"> November</t>
  </si>
  <si>
    <t xml:space="preserve"> October</t>
  </si>
  <si>
    <t xml:space="preserve"> September</t>
  </si>
  <si>
    <t xml:space="preserve"> August</t>
  </si>
  <si>
    <t>(2014/15=100)</t>
  </si>
  <si>
    <t>Groups &amp; Sub-Groups</t>
  </si>
  <si>
    <t>Weight %</t>
  </si>
  <si>
    <t>Percentage Change</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</si>
  <si>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</si>
  <si>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</si>
  <si>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</si>
  <si>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</si>
  <si>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</si>
  <si>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</si>
  <si>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</si>
  <si>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</si>
  <si>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</si>
  <si>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</si>
  <si>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</si>
  <si>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</si>
  <si>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</si>
  <si>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</si>
  <si>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</si>
  <si>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</si>
  <si>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</si>
  <si>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</si>
  <si>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</si>
  <si>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</si>
  <si>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</si>
  <si>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</si>
  <si>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</si>
  <si>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</si>
  <si>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</si>
  <si>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</si>
  <si>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</si>
  <si>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</si>
  <si>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</si>
  <si>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</si>
  <si>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</si>
  <si>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(2014/15 = 100)</t>
  </si>
  <si>
    <t>(y-o-y)</t>
  </si>
  <si>
    <t>Index</t>
  </si>
  <si>
    <t>Percent Change</t>
  </si>
  <si>
    <t>Average</t>
  </si>
  <si>
    <t>Consumer Price Inflation in Nepal and India (Monthly Series)</t>
  </si>
  <si>
    <t>(y-o-y changes)</t>
  </si>
  <si>
    <t>Months</t>
  </si>
  <si>
    <t>2012/13 (2069/70)</t>
  </si>
  <si>
    <t>Nepal</t>
  </si>
  <si>
    <t>India</t>
  </si>
  <si>
    <t>Deviation</t>
  </si>
  <si>
    <t xml:space="preserve">Note : </t>
  </si>
  <si>
    <t>1) CPI in Nepal (2014/15 = 100)</t>
  </si>
  <si>
    <t>2) CPI in India (2012 = 100)</t>
  </si>
  <si>
    <t>National Wholesale Price Index</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</si>
  <si>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</si>
  <si>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</si>
  <si>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</si>
  <si>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</si>
  <si>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</si>
  <si>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</si>
  <si>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</si>
  <si>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</si>
  <si>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</si>
  <si>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</si>
  <si>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</si>
  <si>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</si>
  <si>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</si>
  <si>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</si>
  <si>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</si>
  <si>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</si>
  <si>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</si>
  <si>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</si>
  <si>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</si>
  <si>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</si>
  <si>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</si>
  <si>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(1999/00 = 100)</t>
  </si>
  <si>
    <t xml:space="preserve">     2005/06P</t>
  </si>
  <si>
    <t>INDEX</t>
  </si>
  <si>
    <t>%CHANGES</t>
  </si>
  <si>
    <t>(2004/05=100)</t>
  </si>
  <si>
    <t>S.No.</t>
  </si>
  <si>
    <t>Groups/Sub-groups</t>
  </si>
  <si>
    <t>Weight</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</si>
  <si>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</si>
  <si>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</si>
  <si>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</si>
  <si>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</si>
  <si>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</si>
  <si>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</si>
  <si>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</si>
  <si>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</si>
  <si>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</si>
  <si>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</si>
  <si>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</si>
  <si>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</si>
  <si>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</si>
  <si>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</si>
  <si>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</si>
  <si>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</si>
  <si>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</si>
  <si>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</si>
  <si>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</si>
  <si>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</si>
  <si>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</si>
  <si>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</si>
  <si>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</si>
  <si>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</si>
  <si>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</si>
  <si>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</si>
  <si>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2014/2015</t>
  </si>
  <si>
    <t>(1999/00=100)</t>
  </si>
  <si>
    <t xml:space="preserve">Groups and Sub-groups </t>
  </si>
  <si>
    <t xml:space="preserve">Weight % </t>
  </si>
  <si>
    <t>`</t>
  </si>
  <si>
    <t>Table 6</t>
  </si>
  <si>
    <t>2015/2016</t>
  </si>
  <si>
    <t>2016/17</t>
  </si>
  <si>
    <t xml:space="preserve"> </t>
  </si>
  <si>
    <t xml:space="preserve">2016/2017 </t>
  </si>
  <si>
    <t>National Wholesale Price Index (Monthly Series)</t>
  </si>
  <si>
    <t>CPI : Kathmandu Valley</t>
  </si>
  <si>
    <t>CPI : Terai</t>
  </si>
  <si>
    <t>CPI : Hill</t>
  </si>
  <si>
    <t>CPI : Mountain</t>
  </si>
  <si>
    <t>Apr/May</t>
  </si>
  <si>
    <t>May/June</t>
  </si>
  <si>
    <t>June/July</t>
  </si>
  <si>
    <t>(Annual Average)</t>
  </si>
  <si>
    <t>Groups &amp; Sub-groups</t>
  </si>
  <si>
    <t>2013/14</t>
  </si>
  <si>
    <t>6 over 5</t>
  </si>
  <si>
    <t xml:space="preserve">Overall Index </t>
  </si>
  <si>
    <t xml:space="preserve">Consumer Price Index : Kathmandu Valley </t>
  </si>
  <si>
    <t xml:space="preserve">Consumer Price Index : Terai </t>
  </si>
  <si>
    <t xml:space="preserve">Consumer Price Index : Hill </t>
  </si>
  <si>
    <t>Consumer Price Index : Mountain</t>
  </si>
  <si>
    <t>Table 7</t>
  </si>
  <si>
    <t xml:space="preserve"> National Wholesale Price Index </t>
  </si>
  <si>
    <t>Groups &amp; sub-groups</t>
  </si>
  <si>
    <t>Table 9</t>
  </si>
  <si>
    <t>(2004/05 = 100)</t>
  </si>
  <si>
    <t>Mid-months</t>
  </si>
  <si>
    <t>Table 8</t>
  </si>
  <si>
    <t xml:space="preserve">        Cash Crops </t>
  </si>
  <si>
    <t>S.N.</t>
  </si>
  <si>
    <t>Table 31</t>
  </si>
  <si>
    <t>Government Budgetary Operation+</t>
  </si>
  <si>
    <t>Annual</t>
  </si>
  <si>
    <t xml:space="preserve"> (Rs. in million)</t>
  </si>
  <si>
    <t>Heads</t>
  </si>
  <si>
    <t xml:space="preserve">Percent Change </t>
  </si>
  <si>
    <t>2016/17P</t>
  </si>
  <si>
    <t>Expenditure of Budget</t>
  </si>
  <si>
    <t>8 months</t>
  </si>
  <si>
    <t xml:space="preserve">Annual </t>
  </si>
  <si>
    <t>share % in eight months</t>
  </si>
  <si>
    <t xml:space="preserve">  Recurrent</t>
  </si>
  <si>
    <t>Total</t>
  </si>
  <si>
    <t xml:space="preserve">a.Domestic Resources </t>
  </si>
  <si>
    <t>Recurrent</t>
  </si>
  <si>
    <t>b.Foreign Loans</t>
  </si>
  <si>
    <t>Capital</t>
  </si>
  <si>
    <t>c.Foreign Grants</t>
  </si>
  <si>
    <t>Financial</t>
  </si>
  <si>
    <t xml:space="preserve">  Capital</t>
  </si>
  <si>
    <t>Revenue</t>
  </si>
  <si>
    <t xml:space="preserve">  Financial</t>
  </si>
  <si>
    <t>Total Expenditure</t>
  </si>
  <si>
    <t>Total Resources</t>
  </si>
  <si>
    <t>Revenue and Grants</t>
  </si>
  <si>
    <t xml:space="preserve">   Revenue</t>
  </si>
  <si>
    <t xml:space="preserve">   Foreign Grants</t>
  </si>
  <si>
    <t>Non-Budgetary Receipts, net</t>
  </si>
  <si>
    <t xml:space="preserve">Others </t>
  </si>
  <si>
    <t>V. A. T. Fund Account</t>
  </si>
  <si>
    <t>Customs Fund Account</t>
  </si>
  <si>
    <t>Reconstruction Fund Account</t>
  </si>
  <si>
    <t xml:space="preserve"> Local Authorities' Accounts (LAA)#</t>
  </si>
  <si>
    <t>Deficits(-) Surplus(+)</t>
  </si>
  <si>
    <t>Sources of Financing</t>
  </si>
  <si>
    <t xml:space="preserve"> Internal Loans</t>
  </si>
  <si>
    <t xml:space="preserve">      Domestic Borrowings</t>
  </si>
  <si>
    <t xml:space="preserve">            (i) Treasury Bills</t>
  </si>
  <si>
    <t xml:space="preserve">           (ii) Development Bonds</t>
  </si>
  <si>
    <t xml:space="preserve">          (iii) National Savings Certificates</t>
  </si>
  <si>
    <t xml:space="preserve">          (iv) Citizen Saving Certificates</t>
  </si>
  <si>
    <t xml:space="preserve">          (v) Foreign Employment Bond</t>
  </si>
  <si>
    <r>
      <t xml:space="preserve">      Overdrafts</t>
    </r>
    <r>
      <rPr>
        <vertAlign val="superscript"/>
        <sz val="10"/>
        <rFont val="Times New Roman"/>
        <family val="1"/>
      </rPr>
      <t>++</t>
    </r>
  </si>
  <si>
    <t xml:space="preserve">      Others@</t>
  </si>
  <si>
    <t xml:space="preserve"> Principal Refund and Share Divestment</t>
  </si>
  <si>
    <t xml:space="preserve"> Foreign Loans</t>
  </si>
  <si>
    <t xml:space="preserve"> +  Based on data reported by 8 offices of NRB,  69 branches of Rastriya Banijya Bank Limited, 49 branches of Nepal Bank Limited,  22 branches of Agriculture Development Bank, 9  branches of Everest Bank Limited, 4 branches of Global IME Bank Limited and 1 branch each from, NMB Bank Limited and Bank of Kathmandu Lumbini Limited and Century Commercial Bank Limited conducting government transactions and release report from 79  DTCOs and payment centres.</t>
  </si>
  <si>
    <t xml:space="preserve"> #  Change in outstanding amount disbursed to VDC/DDC remaining unspent.</t>
  </si>
  <si>
    <t xml:space="preserve"> ++ Minus (-) indicates surplus.</t>
  </si>
  <si>
    <t>@ Interest from Government Treasury transactions and others.</t>
  </si>
  <si>
    <t xml:space="preserve"> P :  Provisional.</t>
  </si>
  <si>
    <t>Table 32</t>
  </si>
  <si>
    <t>Government Revenue Collection</t>
  </si>
  <si>
    <t>(Annual)</t>
  </si>
  <si>
    <t>(Rs. in million)</t>
  </si>
  <si>
    <t xml:space="preserve">Amount </t>
  </si>
  <si>
    <t>Growth rate</t>
  </si>
  <si>
    <t>Composition</t>
  </si>
  <si>
    <t>Value Added Tax</t>
  </si>
  <si>
    <t>Customs</t>
  </si>
  <si>
    <t>Income Tax</t>
  </si>
  <si>
    <t>Excise</t>
  </si>
  <si>
    <t>Registration Fee</t>
  </si>
  <si>
    <t>Vehicle Tax</t>
  </si>
  <si>
    <t>Educational Service Tax</t>
  </si>
  <si>
    <t>Health Service Tax</t>
  </si>
  <si>
    <t>Other Tax*</t>
  </si>
  <si>
    <t>Non-Tax Revenue</t>
  </si>
  <si>
    <t>Total  Revenue</t>
  </si>
  <si>
    <t>P: Provisional</t>
  </si>
  <si>
    <t>Source: Ministry of Finance</t>
  </si>
  <si>
    <t>Table 33</t>
  </si>
  <si>
    <t>Outstanding Domestic Debt of the GoN</t>
  </si>
  <si>
    <t>No.</t>
  </si>
  <si>
    <t xml:space="preserve"> Name of Bonds/Ownership</t>
  </si>
  <si>
    <t>Mid-Jul</t>
  </si>
  <si>
    <t>Amount Change</t>
  </si>
  <si>
    <t>Treasury Bills</t>
  </si>
  <si>
    <t xml:space="preserve">    a. Nepal Rastra Bank</t>
  </si>
  <si>
    <t xml:space="preserve">    b. Commercial Banks</t>
  </si>
  <si>
    <t xml:space="preserve">    c. Development Banks</t>
  </si>
  <si>
    <t xml:space="preserve">    d. Finance Companies</t>
  </si>
  <si>
    <t xml:space="preserve">    e. Others</t>
  </si>
  <si>
    <t>Development Bond</t>
  </si>
  <si>
    <t>National Saving Bond</t>
  </si>
  <si>
    <t>Citizen Saving Bond</t>
  </si>
  <si>
    <t xml:space="preserve">    a. Nepal Rastra Bank (Secondary Market)</t>
  </si>
  <si>
    <t>Foreign Employment Bond</t>
  </si>
  <si>
    <t>a. Nepal Rastra Bank</t>
  </si>
  <si>
    <t>b. Others</t>
  </si>
  <si>
    <t>Total Domestic Debt</t>
  </si>
  <si>
    <t>Balance at NRB (Overdraft (+)/Surplus(-)</t>
  </si>
  <si>
    <t>Memorandum Item</t>
  </si>
  <si>
    <t>a. IMF Promissory Note</t>
  </si>
  <si>
    <t>b. Foreign Debt</t>
  </si>
  <si>
    <t>c. Total Public Debt (Excluding IMF Promissory Note)</t>
  </si>
  <si>
    <t>Table 34</t>
  </si>
  <si>
    <t>Net Domestic Borrowings of the GoN</t>
  </si>
  <si>
    <t>2008/09</t>
  </si>
  <si>
    <t>% of GDP</t>
  </si>
  <si>
    <t>2009/10</t>
  </si>
  <si>
    <t>2010/11</t>
  </si>
  <si>
    <t>2011/12</t>
  </si>
  <si>
    <t>2012/13</t>
  </si>
  <si>
    <t>A</t>
  </si>
  <si>
    <t xml:space="preserve">Gross Borrowings </t>
  </si>
  <si>
    <t xml:space="preserve">   Treasury Bills</t>
  </si>
  <si>
    <t xml:space="preserve">   Development Bonds</t>
  </si>
  <si>
    <t xml:space="preserve">   National Saving Certificates</t>
  </si>
  <si>
    <t xml:space="preserve">   Citizen Saving Bonds</t>
  </si>
  <si>
    <t xml:space="preserve">   Foreign Employment Bond</t>
  </si>
  <si>
    <t>-</t>
  </si>
  <si>
    <t xml:space="preserve">   Special Bonds</t>
  </si>
  <si>
    <t>B</t>
  </si>
  <si>
    <t>Payments</t>
  </si>
  <si>
    <t>C</t>
  </si>
  <si>
    <t>Net Domestic Borrowings (NDB) (A-B)</t>
  </si>
  <si>
    <t>D</t>
  </si>
  <si>
    <t>Overdraft *</t>
  </si>
  <si>
    <t>LAA</t>
  </si>
  <si>
    <t>Overdraft (Excluding LAA)</t>
  </si>
  <si>
    <t>E</t>
  </si>
  <si>
    <t>NDB net of Overdraft Borrowings (C+D)</t>
  </si>
  <si>
    <t>NDB Excluding LAA</t>
  </si>
  <si>
    <t>F</t>
  </si>
  <si>
    <t>GDP</t>
  </si>
  <si>
    <t>NDB net off Overdraft /GDP (E/F) Excluding LAA in %</t>
  </si>
  <si>
    <t xml:space="preserve"> * Minus (-) indicates surplus.</t>
  </si>
  <si>
    <t xml:space="preserve">Current Macroeconomic and Financial Situation </t>
  </si>
  <si>
    <t>Table No.</t>
  </si>
  <si>
    <t>Real Sector</t>
  </si>
  <si>
    <t>Gross Domestic Product  at Current Prices</t>
  </si>
  <si>
    <t>Gross Domestic Product  at Constant Prices</t>
  </si>
  <si>
    <t>Gross Domestic Product by  Expenditure Category</t>
  </si>
  <si>
    <t>Gross National Disposable Income and Saving</t>
  </si>
  <si>
    <t>Summary of Macro Economic Indicators</t>
  </si>
  <si>
    <t>Prices</t>
  </si>
  <si>
    <t>National Consumer Price Index (Annual Average)</t>
  </si>
  <si>
    <t xml:space="preserve">National Wholesale Price Index </t>
  </si>
  <si>
    <t>National Wholesale Price Index (Annual Average)</t>
  </si>
  <si>
    <t xml:space="preserve">National Salary and Wage Rate Index </t>
  </si>
  <si>
    <t>National Salary and Wage Rate Index (Annual Average)</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</si>
  <si>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</si>
  <si>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</si>
  <si>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</si>
  <si>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</si>
  <si>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</si>
  <si>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</si>
  <si>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</si>
  <si>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</si>
  <si>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Customs Wise Trade</t>
  </si>
  <si>
    <t>Imports from India against Payment  in US Dollar</t>
  </si>
  <si>
    <t>Export and Import Unit Value Price Index and Terms of Trade</t>
  </si>
  <si>
    <t>Summary of Balance of Payments Presentation</t>
  </si>
  <si>
    <t>International Investment Postion (IIP)</t>
  </si>
  <si>
    <t>Gross Foreign Exchange Holding of the Banking Sector</t>
  </si>
  <si>
    <t>Gross Foreign Exchange Holding of the Banking Sector in US Dollar</t>
  </si>
  <si>
    <t>Exchange Rate of US Dollar</t>
  </si>
  <si>
    <t>Price of Oil and Gold in the International Market</t>
  </si>
  <si>
    <t>Government Finance</t>
  </si>
  <si>
    <t>Government Budgetary Operation</t>
  </si>
  <si>
    <t>Net Domestic Borrowing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</si>
  <si>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</si>
  <si>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</si>
  <si>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</si>
  <si>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</si>
  <si>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</si>
  <si>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</si>
  <si>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</si>
  <si>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</si>
  <si>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</si>
  <si>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</si>
  <si>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</si>
  <si>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</si>
  <si>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</si>
  <si>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</si>
  <si>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</si>
  <si>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</si>
  <si>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</si>
  <si>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 xml:space="preserve">                                    </t>
  </si>
  <si>
    <t>(Based on the Annual Data of 2016/17)</t>
  </si>
  <si>
    <t>Table 10</t>
  </si>
  <si>
    <t>Table 11</t>
  </si>
  <si>
    <t>Table 12</t>
  </si>
  <si>
    <t>Table 13</t>
  </si>
  <si>
    <t>Table 14</t>
  </si>
  <si>
    <t>* Other tax includes road maintenance and improvement duty, road construction and maintenance duty, firm and agency registration
 fee and ownership certificate charge .</t>
  </si>
  <si>
    <t>Table 1</t>
  </si>
  <si>
    <t xml:space="preserve">Gross Domestic Product  </t>
  </si>
  <si>
    <t>(at current prices)</t>
  </si>
  <si>
    <t>(Rs. in millions)</t>
  </si>
  <si>
    <t>Industrial Classification</t>
  </si>
  <si>
    <t>2007/08</t>
  </si>
  <si>
    <t>2014/15R</t>
  </si>
  <si>
    <t>2015/16R</t>
  </si>
  <si>
    <t>Agriculture and Forestry</t>
  </si>
  <si>
    <t>Fishing</t>
  </si>
  <si>
    <t>Mining and Quarrying</t>
  </si>
  <si>
    <t>Manufacturing</t>
  </si>
  <si>
    <t>Electricty Gas and Water</t>
  </si>
  <si>
    <t>Construction</t>
  </si>
  <si>
    <t>Wholesale and Retail Trade</t>
  </si>
  <si>
    <t>Hotels and Restaurants</t>
  </si>
  <si>
    <t>Transport, Storage and Communications</t>
  </si>
  <si>
    <t>Financial Intermediation</t>
  </si>
  <si>
    <t>Real Estate, Renting and Business Activities</t>
  </si>
  <si>
    <t>Public Administration and Defence</t>
  </si>
  <si>
    <t>Health and Social work</t>
  </si>
  <si>
    <t>Other Community, Social and Personal Service Activities</t>
  </si>
  <si>
    <t>Total GVA including FISIM</t>
  </si>
  <si>
    <t>Financial Intermediation Services Indirectly Measured (FISIM)</t>
  </si>
  <si>
    <t>Gross Domestic Product  (GDP) at basic prices</t>
  </si>
  <si>
    <t>Taxes less Subsidies on Products</t>
  </si>
  <si>
    <t>Gross Domestic Product (GDP)</t>
  </si>
  <si>
    <t>R = Revised/P = Preliminary</t>
  </si>
  <si>
    <t>(Percentage Change)</t>
  </si>
  <si>
    <t>2015/16P</t>
  </si>
  <si>
    <t>Soucre: Central Bureau of Statistics</t>
  </si>
  <si>
    <t>Table 2</t>
  </si>
  <si>
    <t>(at constant 2000/01 prices)</t>
  </si>
  <si>
    <t>Health and Social Work</t>
  </si>
  <si>
    <t>Agriculture, Forestry and Fishing</t>
  </si>
  <si>
    <t>Non-agriclture</t>
  </si>
  <si>
    <t>Table 3</t>
  </si>
  <si>
    <t>Description</t>
  </si>
  <si>
    <t>Gross Domestic Product  (GDP)</t>
  </si>
  <si>
    <t>Final Consumption Expenditure</t>
  </si>
  <si>
    <t xml:space="preserve">    Government Consumption</t>
  </si>
  <si>
    <t xml:space="preserve">        Collective Consumption</t>
  </si>
  <si>
    <t xml:space="preserve">        Individual Consumption </t>
  </si>
  <si>
    <t xml:space="preserve">    Private Consumption</t>
  </si>
  <si>
    <t xml:space="preserve">        Food</t>
  </si>
  <si>
    <t xml:space="preserve">        Non-food</t>
  </si>
  <si>
    <t xml:space="preserve">        Services</t>
  </si>
  <si>
    <t xml:space="preserve">    Nonprofit Institutions Serving Households</t>
  </si>
  <si>
    <t xml:space="preserve">  Actual Final Consumption Expenditure of Household</t>
  </si>
  <si>
    <t>Gross capital formation</t>
  </si>
  <si>
    <t xml:space="preserve">   Gross Fixed Capital Formation(GFCF)</t>
  </si>
  <si>
    <t xml:space="preserve">        Government</t>
  </si>
  <si>
    <t xml:space="preserve">        Private</t>
  </si>
  <si>
    <t xml:space="preserve">   Change in Stock </t>
  </si>
  <si>
    <t>Net exports of goods and services</t>
  </si>
  <si>
    <t xml:space="preserve">   Imports</t>
  </si>
  <si>
    <t xml:space="preserve">       Goods</t>
  </si>
  <si>
    <t xml:space="preserve">       Services</t>
  </si>
  <si>
    <t xml:space="preserve">   Exports</t>
  </si>
  <si>
    <t>Table 4</t>
  </si>
  <si>
    <t xml:space="preserve"> Gross National Disposable Income and Saving</t>
  </si>
  <si>
    <t>Compensation of Employees</t>
  </si>
  <si>
    <t>Taxes less Subsidies on Production and Imports</t>
  </si>
  <si>
    <t xml:space="preserve">Taxes less Subsidies on Production </t>
  </si>
  <si>
    <t>Operating surplus/Mixed income, Gross</t>
  </si>
  <si>
    <t>Factor  Income,  Net</t>
  </si>
  <si>
    <t>Gross National Income (GNI)</t>
  </si>
  <si>
    <t xml:space="preserve">Current Transfers, Net </t>
  </si>
  <si>
    <t>Gross National Disposable Income (GNDI)</t>
  </si>
  <si>
    <t>Gross Domestic Saving</t>
  </si>
  <si>
    <t>Gross National Saving</t>
  </si>
  <si>
    <t>Gross Capital Formation</t>
  </si>
  <si>
    <t>Lending/Borrowing (Resource gap) (+/-)</t>
  </si>
  <si>
    <t xml:space="preserve">Table 5 </t>
  </si>
  <si>
    <t>Percapita GDP  (NRs.)</t>
  </si>
  <si>
    <t>Annual Change in Nominal Per Capita  GDP (%)</t>
  </si>
  <si>
    <t>Percapita GNI  (NRs.)</t>
  </si>
  <si>
    <t>Annual Change in Nominal Percapita  GNI (%)</t>
  </si>
  <si>
    <t>Percapita GNDI  (NRs.)</t>
  </si>
  <si>
    <t>Annual Change in Nominal Percapita  GNDI (%)</t>
  </si>
  <si>
    <t>Percapita GDP at constant price (NRs.)</t>
  </si>
  <si>
    <t>Annual Change in Real Percapita  GDP (%)</t>
  </si>
  <si>
    <t>Percapita GNI at constant price (NRs.)</t>
  </si>
  <si>
    <t>Annual Change in Real Percapita  GNI (%)</t>
  </si>
  <si>
    <t>Percapita GNDI at constant price (NRs.)</t>
  </si>
  <si>
    <t>Annual Change in Real Percapita  GNDI (%)</t>
  </si>
  <si>
    <t>Percapita Incomes in US$</t>
  </si>
  <si>
    <t xml:space="preserve">Nominal Percapita GDP (US$) </t>
  </si>
  <si>
    <t>Nominal Percapita GNI (US$)</t>
  </si>
  <si>
    <t>Nominal Percapita GNDI (US$)</t>
  </si>
  <si>
    <t>Final Consumption Expenditure as Percentage of GDP</t>
  </si>
  <si>
    <t>Gross Domestic saving as Percentage of GDP</t>
  </si>
  <si>
    <t>Gross National Saving as Percentage of GDP</t>
  </si>
  <si>
    <t>Exports of Goods and Services as Percentage of GDP</t>
  </si>
  <si>
    <t>Imports  of Goods and Services as Percentage of GDP</t>
  </si>
  <si>
    <t>Gross Fixed Capital Formation as Percentage of GDP</t>
  </si>
  <si>
    <t>Resource Gap as Percentage of GDP( +/-)</t>
  </si>
  <si>
    <t>Workers' Remittances as Percentage of GDP</t>
  </si>
  <si>
    <t xml:space="preserve">   Exchange Rate (US$: NRs)</t>
  </si>
  <si>
    <t xml:space="preserve">   Population (millions)</t>
  </si>
  <si>
    <t>Changes during the fiscal year</t>
  </si>
  <si>
    <t>Monetary Aggregates</t>
  </si>
  <si>
    <t xml:space="preserve">Jul </t>
  </si>
  <si>
    <t>Jul (R)</t>
  </si>
  <si>
    <t>Jul (P)</t>
  </si>
  <si>
    <t>Amount</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</si>
  <si>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</si>
  <si>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</si>
  <si>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</si>
  <si>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</si>
  <si>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</si>
  <si>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</si>
  <si>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</si>
  <si>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</si>
  <si>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</si>
  <si>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</si>
  <si>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</si>
  <si>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</si>
  <si>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</si>
  <si>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</si>
  <si>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</si>
  <si>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</si>
  <si>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</si>
  <si>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</si>
  <si>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</si>
  <si>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</si>
  <si>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</si>
  <si>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</si>
  <si>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</si>
  <si>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</si>
  <si>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</si>
  <si>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</si>
  <si>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</si>
  <si>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r>
      <t>1</t>
    </r>
    <r>
      <rPr>
        <b/>
        <sz val="10"/>
        <rFont val="Times New Roman"/>
        <family val="1"/>
      </rPr>
      <t>/</t>
    </r>
    <r>
      <rPr>
        <sz val="10"/>
        <rFont val="Times New Roman"/>
        <family val="1"/>
      </rPr>
      <t xml:space="preserve"> Adjusting the exchange valuation gain of  Rs. </t>
    </r>
  </si>
  <si>
    <r>
      <t>2/</t>
    </r>
    <r>
      <rPr>
        <sz val="10"/>
        <rFont val="Times New Roman"/>
        <family val="1"/>
      </rPr>
      <t xml:space="preserve"> Adjusting the exchange valuation gain of Rs. </t>
    </r>
  </si>
  <si>
    <t>R = Revised, P = Provisional</t>
  </si>
  <si>
    <t>Memorandum Items</t>
  </si>
  <si>
    <t>Money multiplier (M1)</t>
  </si>
  <si>
    <t>Money multiplier (M1+)</t>
  </si>
  <si>
    <t>Money multiplier (M2)</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</si>
  <si>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</si>
  <si>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</si>
  <si>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</si>
  <si>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</si>
  <si>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</si>
  <si>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</si>
  <si>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</si>
  <si>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</si>
  <si>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</si>
  <si>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</si>
  <si>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</si>
  <si>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</si>
  <si>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</si>
  <si>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</si>
  <si>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</si>
  <si>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</si>
  <si>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</si>
  <si>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</si>
  <si>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</si>
  <si>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</si>
  <si>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</si>
  <si>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</si>
  <si>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</si>
  <si>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</si>
  <si>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</si>
  <si>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</si>
  <si>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</si>
  <si>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</si>
  <si>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</si>
  <si>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</si>
  <si>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</si>
  <si>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</si>
  <si>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</si>
  <si>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</si>
  <si>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</si>
  <si>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</si>
  <si>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</si>
  <si>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</si>
  <si>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</si>
  <si>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</si>
  <si>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</si>
  <si>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</si>
  <si>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</si>
  <si>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</si>
  <si>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</si>
  <si>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</si>
  <si>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r>
      <t>1/</t>
    </r>
    <r>
      <rPr>
        <i/>
        <sz val="11"/>
        <rFont val="Times New Roman"/>
        <family val="1"/>
      </rPr>
      <t xml:space="preserve"> </t>
    </r>
    <r>
      <rPr>
        <i/>
        <sz val="10"/>
        <rFont val="Times New Roman"/>
        <family val="1"/>
      </rPr>
      <t>Adjusting the exchange valuation gain of Rs.</t>
    </r>
  </si>
  <si>
    <r>
      <t>2/</t>
    </r>
    <r>
      <rPr>
        <b/>
        <i/>
        <sz val="11"/>
        <rFont val="Times New Roman"/>
        <family val="1"/>
      </rPr>
      <t xml:space="preserve"> </t>
    </r>
    <r>
      <rPr>
        <i/>
        <sz val="10"/>
        <rFont val="Times New Roman"/>
        <family val="1"/>
      </rPr>
      <t xml:space="preserve">Adjusting the exchange valuation gain of Rs. </t>
    </r>
  </si>
  <si>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</si>
  <si>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</si>
  <si>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</si>
  <si>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</si>
  <si>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</si>
  <si>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</si>
  <si>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</si>
  <si>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</si>
  <si>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</si>
  <si>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</si>
  <si>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</si>
  <si>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</si>
  <si>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</si>
  <si>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</si>
  <si>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</si>
  <si>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</si>
  <si>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</si>
  <si>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</si>
  <si>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</si>
  <si>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</si>
  <si>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</si>
  <si>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</si>
  <si>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</si>
  <si>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</si>
  <si>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</si>
  <si>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</si>
  <si>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</si>
  <si>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</si>
  <si>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</si>
  <si>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</si>
  <si>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</si>
  <si>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</si>
  <si>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</si>
  <si>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 xml:space="preserve">    5.2 Balance with Nepal Rastra Bank</t>
  </si>
  <si>
    <t>Jul ( R )</t>
  </si>
  <si>
    <t>Jul ( P )</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</si>
  <si>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</si>
  <si>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</si>
  <si>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</si>
  <si>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</si>
  <si>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</si>
  <si>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</si>
  <si>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</si>
  <si>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</si>
  <si>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</si>
  <si>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</si>
  <si>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</si>
  <si>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</si>
  <si>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</si>
  <si>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</si>
  <si>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</si>
  <si>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</si>
  <si>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</si>
  <si>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</si>
  <si>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</si>
  <si>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 xml:space="preserve"> R = Revised, P = Provisional</t>
  </si>
  <si>
    <t>*Deposits among "A", "B" and "C" class financial institutions</t>
  </si>
  <si>
    <t>Sectorwise Outstanding Credit of Banks and Financial Insitutions</t>
  </si>
  <si>
    <t>percent</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</si>
  <si>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</si>
  <si>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</si>
  <si>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</si>
  <si>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</si>
  <si>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</si>
  <si>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</si>
  <si>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</si>
  <si>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</si>
  <si>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</si>
  <si>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</si>
  <si>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</si>
  <si>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</si>
  <si>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</si>
  <si>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</si>
  <si>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</si>
  <si>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</si>
  <si>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</si>
  <si>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</si>
  <si>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</si>
  <si>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</si>
  <si>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</si>
  <si>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</si>
  <si>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</si>
  <si>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</si>
  <si>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</si>
  <si>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</si>
  <si>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</si>
  <si>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</si>
  <si>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</si>
  <si>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</si>
  <si>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</si>
  <si>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</si>
  <si>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</si>
  <si>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</si>
  <si>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</si>
  <si>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</si>
  <si>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</si>
  <si>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</si>
  <si>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</si>
  <si>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</si>
  <si>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</si>
  <si>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</si>
  <si>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</si>
  <si>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</si>
  <si>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</si>
  <si>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</si>
  <si>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</si>
  <si>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</si>
  <si>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Loging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</si>
  <si>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</si>
  <si>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</si>
  <si>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</si>
  <si>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</si>
  <si>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</si>
  <si>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</si>
  <si>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</si>
  <si>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</si>
  <si>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</si>
  <si>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</si>
  <si>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</si>
  <si>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</si>
  <si>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</si>
  <si>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</si>
  <si>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</si>
  <si>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</si>
  <si>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</si>
  <si>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</si>
  <si>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</si>
  <si>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</si>
  <si>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</si>
  <si>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</si>
  <si>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</si>
  <si>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</si>
  <si>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</si>
  <si>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</si>
  <si>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</si>
  <si>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</si>
  <si>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</si>
  <si>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</si>
  <si>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</si>
  <si>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</si>
  <si>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</si>
  <si>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</si>
  <si>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</si>
  <si>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</si>
  <si>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</si>
  <si>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</si>
  <si>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</si>
  <si>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</si>
  <si>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</si>
  <si>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</si>
  <si>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</si>
  <si>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</si>
  <si>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</si>
  <si>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</si>
  <si>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</si>
  <si>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</si>
  <si>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</si>
  <si>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</si>
  <si>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</si>
  <si>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</si>
  <si>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</si>
  <si>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</si>
  <si>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</si>
  <si>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</si>
  <si>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</si>
  <si>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</si>
  <si>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</si>
  <si>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</si>
  <si>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</si>
  <si>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</si>
  <si>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</si>
  <si>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</si>
  <si>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</si>
  <si>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</si>
  <si>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</si>
  <si>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</si>
  <si>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</si>
  <si>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</si>
  <si>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</si>
  <si>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</si>
  <si>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</si>
  <si>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</si>
  <si>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</si>
  <si>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</si>
  <si>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</si>
  <si>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</si>
  <si>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</si>
  <si>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</si>
  <si>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</si>
  <si>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</si>
  <si>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</si>
  <si>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</si>
  <si>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</si>
  <si>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</si>
  <si>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</si>
  <si>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</si>
  <si>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</si>
  <si>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</si>
  <si>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</si>
  <si>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</si>
  <si>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</si>
  <si>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</si>
  <si>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</si>
  <si>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</si>
  <si>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</si>
  <si>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</si>
  <si>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</si>
  <si>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 xml:space="preserve">Total </t>
  </si>
  <si>
    <t>Productwise Outstanding Credit of Banks and Financial Institutions</t>
  </si>
  <si>
    <t>Jul  (R)</t>
  </si>
  <si>
    <t>Jul(P)</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</si>
  <si>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</si>
  <si>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</si>
  <si>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</si>
  <si>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</si>
  <si>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</si>
  <si>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</si>
  <si>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</si>
  <si>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</si>
  <si>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10 million)</t>
  </si>
  <si>
    <t>6. Real Estate Loan</t>
  </si>
  <si>
    <t>a. Residential Real Estate                                                                                                                                                                                                                                                                                                                                                                                                      except Residential Personal Home Loan Up to Rs. 10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</si>
  <si>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</si>
  <si>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</si>
  <si>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</si>
  <si>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</si>
  <si>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</si>
  <si>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</si>
  <si>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</si>
  <si>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</si>
  <si>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</si>
  <si>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</si>
  <si>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</si>
  <si>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</si>
  <si>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</si>
  <si>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</si>
  <si>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</si>
  <si>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</si>
  <si>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</si>
  <si>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</si>
  <si>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</si>
  <si>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Small &amp; Medium Industrial Loan</t>
  </si>
  <si>
    <t>d.Other Personal Loans</t>
  </si>
  <si>
    <t>e Other Loans</t>
  </si>
  <si>
    <t>Total (1 to 11)</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</si>
  <si>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</si>
  <si>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</si>
  <si>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</si>
  <si>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</si>
  <si>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</si>
  <si>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</si>
  <si>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</si>
  <si>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</si>
  <si>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</si>
  <si>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</si>
  <si>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</si>
  <si>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</si>
  <si>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35</t>
  </si>
  <si>
    <t>Table 36</t>
  </si>
  <si>
    <t>Table 37</t>
  </si>
  <si>
    <t>Table 38</t>
  </si>
  <si>
    <t>Table 39</t>
  </si>
  <si>
    <t>Table 40</t>
  </si>
  <si>
    <t>Table 41</t>
  </si>
  <si>
    <t>Table 42</t>
  </si>
  <si>
    <t>Table 43</t>
  </si>
  <si>
    <t>Table 44</t>
  </si>
  <si>
    <t>Table 45</t>
  </si>
  <si>
    <t>Direction of Foreign Trade*</t>
  </si>
  <si>
    <r>
      <t>2015/16</t>
    </r>
    <r>
      <rPr>
        <b/>
        <vertAlign val="superscript"/>
        <sz val="10"/>
        <rFont val="Times New Roman"/>
        <family val="1"/>
      </rPr>
      <t>R</t>
    </r>
  </si>
  <si>
    <r>
      <t>2016/17</t>
    </r>
    <r>
      <rPr>
        <b/>
        <vertAlign val="superscript"/>
        <sz val="10"/>
        <rFont val="Times New Roman"/>
        <family val="1"/>
      </rPr>
      <t>P</t>
    </r>
  </si>
  <si>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</si>
  <si>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</si>
  <si>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</si>
  <si>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</si>
  <si>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</si>
  <si>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</si>
  <si>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</si>
  <si>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</si>
  <si>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</si>
  <si>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</si>
  <si>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</si>
  <si>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</si>
  <si>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</si>
  <si>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</si>
  <si>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</si>
  <si>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</si>
  <si>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</si>
  <si>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</si>
  <si>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</si>
  <si>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</si>
  <si>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</si>
  <si>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</si>
  <si>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</si>
  <si>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</si>
  <si>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</si>
  <si>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</si>
  <si>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 xml:space="preserve"> Exports of Major Commodities to India</t>
  </si>
  <si>
    <r>
      <t>2015/16</t>
    </r>
    <r>
      <rPr>
        <b/>
        <vertAlign val="superscript"/>
        <sz val="9"/>
        <rFont val="Times New Roman"/>
        <family val="1"/>
      </rPr>
      <t>R</t>
    </r>
  </si>
  <si>
    <r>
      <t>2016/17</t>
    </r>
    <r>
      <rPr>
        <b/>
        <vertAlign val="superscript"/>
        <sz val="9"/>
        <rFont val="Times New Roman"/>
        <family val="1"/>
      </rPr>
      <t>P</t>
    </r>
  </si>
  <si>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</si>
  <si>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</si>
  <si>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</si>
  <si>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</si>
  <si>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</si>
  <si>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</si>
  <si>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</si>
  <si>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</si>
  <si>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</si>
  <si>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</si>
  <si>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</si>
  <si>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</si>
  <si>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</si>
  <si>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</si>
  <si>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</si>
  <si>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</si>
  <si>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</si>
  <si>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</si>
  <si>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</si>
  <si>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</si>
  <si>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</si>
  <si>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</si>
  <si>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</si>
  <si>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</si>
  <si>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</si>
  <si>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</si>
  <si>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</si>
  <si>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</si>
  <si>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</si>
  <si>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</si>
  <si>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</si>
  <si>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</si>
  <si>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</si>
  <si>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</si>
  <si>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</si>
  <si>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</si>
  <si>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</si>
  <si>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</si>
  <si>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</si>
  <si>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</si>
  <si>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</si>
  <si>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</si>
  <si>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</si>
  <si>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</si>
  <si>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</si>
  <si>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</si>
  <si>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</si>
  <si>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</si>
  <si>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</si>
  <si>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</si>
  <si>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</si>
  <si>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</si>
  <si>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</si>
  <si>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</si>
  <si>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</si>
  <si>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R= Revised, P= Povisional</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</si>
  <si>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</si>
  <si>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</si>
  <si>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</si>
  <si>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</si>
  <si>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</si>
  <si>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</si>
  <si>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</si>
  <si>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</si>
  <si>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</si>
  <si>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</si>
  <si>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</si>
  <si>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</si>
  <si>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</si>
  <si>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</si>
  <si>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</si>
  <si>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</si>
  <si>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</si>
  <si>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</si>
  <si>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</si>
  <si>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</si>
  <si>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 xml:space="preserve"> Exports of Major Commodities to Other Countries</t>
  </si>
  <si>
    <t>Handicraft (Metal and Wooden)</t>
  </si>
  <si>
    <t>Nigerseed</t>
  </si>
  <si>
    <t>Silverware and Jewelleries</t>
  </si>
  <si>
    <t>Woolen Carpet</t>
  </si>
  <si>
    <t xml:space="preserve">    Total  (A+B)</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</si>
  <si>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</si>
  <si>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</si>
  <si>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</si>
  <si>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</si>
  <si>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</si>
  <si>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</si>
  <si>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</si>
  <si>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</si>
  <si>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</si>
  <si>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</si>
  <si>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</si>
  <si>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</si>
  <si>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</si>
  <si>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</si>
  <si>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</si>
  <si>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</si>
  <si>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</si>
  <si>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</si>
  <si>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</si>
  <si>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</si>
  <si>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</si>
  <si>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</si>
  <si>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</si>
  <si>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</si>
  <si>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</si>
  <si>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</si>
  <si>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</si>
  <si>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</si>
  <si>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</si>
  <si>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</si>
  <si>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</si>
  <si>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</si>
  <si>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</si>
  <si>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</si>
  <si>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</si>
  <si>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</si>
  <si>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</si>
  <si>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</si>
  <si>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</si>
  <si>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</si>
  <si>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R= Revised, P= Povisional, * includes Paddy</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</si>
  <si>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</si>
  <si>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</si>
  <si>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</si>
  <si>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</si>
  <si>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</si>
  <si>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</si>
  <si>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</si>
  <si>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</si>
  <si>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</si>
  <si>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</si>
  <si>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</si>
  <si>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</si>
  <si>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</si>
  <si>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</si>
  <si>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</si>
  <si>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</si>
  <si>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</si>
  <si>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</si>
  <si>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</si>
  <si>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</si>
  <si>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</si>
  <si>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</si>
  <si>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</si>
  <si>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</si>
  <si>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</si>
  <si>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</si>
  <si>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</si>
  <si>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</si>
  <si>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</si>
  <si>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</si>
  <si>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</si>
  <si>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</si>
  <si>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</si>
  <si>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</si>
  <si>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</si>
  <si>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Aircraft &amp;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</si>
  <si>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</si>
  <si>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</si>
  <si>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</si>
  <si>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</si>
  <si>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</si>
  <si>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</si>
  <si>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</si>
  <si>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</si>
  <si>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</si>
  <si>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</si>
  <si>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</si>
  <si>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</si>
  <si>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</si>
  <si>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</si>
  <si>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</si>
  <si>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</si>
  <si>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</si>
  <si>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</si>
  <si>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</si>
  <si>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</si>
  <si>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</si>
  <si>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</si>
  <si>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</si>
  <si>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</si>
  <si>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</si>
  <si>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</si>
  <si>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</si>
  <si>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</si>
  <si>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</si>
  <si>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</si>
  <si>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</si>
  <si>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</si>
  <si>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</si>
  <si>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</si>
  <si>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</si>
  <si>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</si>
  <si>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</si>
  <si>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</si>
  <si>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(Rs. in million )</t>
  </si>
  <si>
    <t>Particulars</t>
  </si>
  <si>
    <r>
      <t xml:space="preserve">2016/17 </t>
    </r>
    <r>
      <rPr>
        <b/>
        <vertAlign val="superscript"/>
        <sz val="10"/>
        <rFont val="Times New Roman"/>
        <family val="1"/>
      </rPr>
      <t>P</t>
    </r>
  </si>
  <si>
    <t xml:space="preserve">Percentage </t>
  </si>
  <si>
    <t>Change</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</si>
  <si>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</si>
  <si>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</si>
  <si>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</si>
  <si>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</si>
  <si>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</si>
  <si>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</si>
  <si>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</si>
  <si>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</si>
  <si>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</si>
  <si>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</si>
  <si>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</si>
  <si>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</si>
  <si>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</si>
  <si>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</si>
  <si>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</si>
  <si>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</si>
  <si>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</si>
  <si>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</si>
  <si>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</si>
  <si>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</si>
  <si>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</si>
  <si>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</si>
  <si>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</si>
  <si>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Other (Indian Excise Refund)</t>
  </si>
  <si>
    <t>Current transfers: debit</t>
  </si>
  <si>
    <t>Capital Account (Capital Transfer)</t>
  </si>
  <si>
    <t xml:space="preserve">  Total, Groups A plus B</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</si>
  <si>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</si>
  <si>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</si>
  <si>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</si>
  <si>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</si>
  <si>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</si>
  <si>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</si>
  <si>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</si>
  <si>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</si>
  <si>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</si>
  <si>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</si>
  <si>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</si>
  <si>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</si>
  <si>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</si>
  <si>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</si>
  <si>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</si>
  <si>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</si>
  <si>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</si>
  <si>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</si>
  <si>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</si>
  <si>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</si>
  <si>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</si>
  <si>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</si>
  <si>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</si>
  <si>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Povisional</t>
  </si>
  <si>
    <t xml:space="preserve">* Change in reserve net is derived by netting out  reserves and related items (Group E) and currency and deposits </t>
  </si>
  <si>
    <t xml:space="preserve"> (under Group C)  with adjustment of valuation gain/loss.</t>
  </si>
  <si>
    <t>Table 15</t>
  </si>
  <si>
    <t>Imports from India against Payment in US Dollar</t>
  </si>
  <si>
    <t>Mid-month</t>
  </si>
  <si>
    <t>2006/07</t>
  </si>
  <si>
    <r>
      <t>2016/17</t>
    </r>
    <r>
      <rPr>
        <b/>
        <vertAlign val="superscript"/>
        <sz val="11"/>
        <rFont val="Times New Roman"/>
        <family val="1"/>
      </rPr>
      <t>P</t>
    </r>
  </si>
  <si>
    <t>* The monthly data are updated based on the latest information from custom office and differ from earlier issues.</t>
  </si>
  <si>
    <t>Table 16</t>
  </si>
  <si>
    <t>(FY 2012/13 = 100)</t>
  </si>
  <si>
    <t>Export Unit Value Price Index</t>
  </si>
  <si>
    <t xml:space="preserve">Import Unit Value Price Index </t>
  </si>
  <si>
    <t xml:space="preserve">Terms of Trade </t>
  </si>
  <si>
    <t>Mid-Month</t>
  </si>
  <si>
    <t>August</t>
  </si>
  <si>
    <t>September</t>
  </si>
  <si>
    <t>October</t>
  </si>
  <si>
    <t>November</t>
  </si>
  <si>
    <t>December</t>
  </si>
  <si>
    <t>January</t>
  </si>
  <si>
    <t>February</t>
  </si>
  <si>
    <t>March</t>
  </si>
  <si>
    <t>April</t>
  </si>
  <si>
    <t>May</t>
  </si>
  <si>
    <t>June</t>
  </si>
  <si>
    <t>July</t>
  </si>
  <si>
    <t>Table 17</t>
  </si>
  <si>
    <t>Gross Foreign Assets of the Banking Sector</t>
  </si>
  <si>
    <t>(Rs in million)</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</si>
  <si>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</si>
  <si>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</si>
  <si>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</si>
  <si>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</si>
  <si>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</si>
  <si>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</si>
  <si>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</si>
  <si>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</si>
  <si>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</si>
  <si>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</si>
  <si>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</si>
  <si>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</si>
  <si>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</si>
  <si>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</si>
  <si>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</si>
  <si>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</si>
  <si>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</si>
  <si>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</si>
  <si>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(G+H)***</t>
  </si>
  <si>
    <t xml:space="preserve">Sources : Nepal Rastra Bank and Commercial Banks;  </t>
  </si>
  <si>
    <t>* indicates the "A","B" &amp; " C" class financial institutions licensed by NRB.</t>
  </si>
  <si>
    <t>**Change in NFA is derived by taking mid-July as base and minus (-) sign indicates increase.</t>
  </si>
  <si>
    <t>*** After adjusting exchange valuation gain/loss</t>
  </si>
  <si>
    <t>Period-end Buying Rate (Rs/USD)</t>
  </si>
  <si>
    <t>Table 18</t>
  </si>
  <si>
    <t>(USD in million)</t>
  </si>
  <si>
    <t>Table 19</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</si>
  <si>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</si>
  <si>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</si>
  <si>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</si>
  <si>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</si>
  <si>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</si>
  <si>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</si>
  <si>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</si>
  <si>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</si>
  <si>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</si>
  <si>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</si>
  <si>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</si>
  <si>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</si>
  <si>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30</t>
  </si>
  <si>
    <t>Mid-July</t>
  </si>
  <si>
    <t>2014</t>
  </si>
  <si>
    <t>2015</t>
  </si>
  <si>
    <t>2017</t>
  </si>
  <si>
    <t>Jul-Jul</t>
  </si>
  <si>
    <t>2016</t>
  </si>
  <si>
    <t>Oil ($/barrel)*</t>
  </si>
  <si>
    <t>Gold ($/ounce)**</t>
  </si>
  <si>
    <t>* Crude Oil Brent</t>
  </si>
  <si>
    <t>** Refers to p.m. London historical fix.</t>
  </si>
  <si>
    <t xml:space="preserve">Sources: http://www.eia.gov/dnav/pet/hist/LeafHandler.ashx?n=PET&amp;s=RBRTE&amp;f=D </t>
  </si>
  <si>
    <t>http://www.kitco.com/gold.londonfix.html</t>
  </si>
  <si>
    <t>Table 21</t>
  </si>
  <si>
    <t>Composition of Foreign Trade (Customwise)</t>
  </si>
  <si>
    <t>Annual Data</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</si>
  <si>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</si>
  <si>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</si>
  <si>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</si>
  <si>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</si>
  <si>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</si>
  <si>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</si>
  <si>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</si>
  <si>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</si>
  <si>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</si>
  <si>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</si>
  <si>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</si>
  <si>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</si>
  <si>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</si>
  <si>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</si>
  <si>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</si>
  <si>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</si>
  <si>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</si>
  <si>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</si>
  <si>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Table 20</t>
  </si>
  <si>
    <t>Table 22</t>
  </si>
  <si>
    <t>Table 23</t>
  </si>
  <si>
    <t>Table 24</t>
  </si>
  <si>
    <t>Table 25</t>
  </si>
  <si>
    <t>Table 27</t>
  </si>
  <si>
    <t>Table 28</t>
  </si>
  <si>
    <t>Table 29</t>
  </si>
  <si>
    <t>Stock Market</t>
  </si>
  <si>
    <t>Stock Market Indicators</t>
  </si>
  <si>
    <t>Public Issue Approval by SEBON</t>
  </si>
  <si>
    <t>Listed Companies and Market Capitalization</t>
  </si>
  <si>
    <t>Structure of Share Price Indices</t>
  </si>
  <si>
    <t>Securities Market Turnover</t>
  </si>
  <si>
    <t>Securities Listed in Nepal Stock Exchange Ltd.</t>
  </si>
  <si>
    <t>Outright Sale Auction</t>
  </si>
  <si>
    <t>Outright Purchase Auction</t>
  </si>
  <si>
    <t>Interest Rate* (%)</t>
  </si>
  <si>
    <t>Reverse Repo Auction</t>
  </si>
  <si>
    <t>Repo Auction (7 days)</t>
  </si>
  <si>
    <t>Deposit Auction (90 days)</t>
  </si>
  <si>
    <t>Standing Liquidity Facility</t>
  </si>
  <si>
    <t xml:space="preserve"> Interest Rate(%)*</t>
  </si>
  <si>
    <t>Under interest Rate Corridor System</t>
  </si>
  <si>
    <t>14 Days Deposit Auction</t>
  </si>
  <si>
    <t>14 Days Repo Auction</t>
  </si>
  <si>
    <t>Interest Rate(%)*</t>
  </si>
  <si>
    <t>*Weighted average interest rate.</t>
  </si>
  <si>
    <t>( Amount in million)</t>
  </si>
  <si>
    <t>Purchase/Sale of Convertible Currency</t>
  </si>
  <si>
    <t>IC Purchase</t>
  </si>
  <si>
    <t>Purchase</t>
  </si>
  <si>
    <t>Sale</t>
  </si>
  <si>
    <t>Net 
Injection</t>
  </si>
  <si>
    <t>US$</t>
  </si>
  <si>
    <t>Nrs.</t>
  </si>
  <si>
    <t>US$ Sale</t>
  </si>
  <si>
    <t>Among Commercial Banks</t>
  </si>
  <si>
    <r>
      <t>Among Others</t>
    </r>
    <r>
      <rPr>
        <b/>
        <vertAlign val="superscript"/>
        <sz val="10"/>
        <rFont val="Times New Roman"/>
        <family val="1"/>
      </rPr>
      <t>#</t>
    </r>
  </si>
  <si>
    <t>Interest rate</t>
  </si>
  <si>
    <t># Interbank transaction among A &amp; B, A &amp; C, B &amp; B, B &amp; C and C &amp; C class banks and financial institutions.</t>
  </si>
  <si>
    <t>Structure of Interest Rate</t>
  </si>
  <si>
    <t>(Percent per annum)</t>
  </si>
  <si>
    <t>Year</t>
  </si>
  <si>
    <t>Jun</t>
  </si>
  <si>
    <t>Jul</t>
  </si>
  <si>
    <t>Aug</t>
  </si>
  <si>
    <t>Sep</t>
  </si>
  <si>
    <t>Oct</t>
  </si>
  <si>
    <t>Nov</t>
  </si>
  <si>
    <t>Dec</t>
  </si>
  <si>
    <t>Jan</t>
  </si>
  <si>
    <t>Feb</t>
  </si>
  <si>
    <t>Mar</t>
  </si>
  <si>
    <t>Apr</t>
  </si>
  <si>
    <t>Sept</t>
  </si>
  <si>
    <t>A. Policy Rates</t>
  </si>
  <si>
    <t>CRR</t>
  </si>
  <si>
    <t>Commercial Banks</t>
  </si>
  <si>
    <t>Development Banks</t>
  </si>
  <si>
    <t>Finance Companies</t>
  </si>
  <si>
    <t>Bank Rate</t>
  </si>
  <si>
    <t>Refinance Rates Against Loans to:</t>
  </si>
  <si>
    <t>Special Refinance</t>
  </si>
  <si>
    <t>General Refinance</t>
  </si>
  <si>
    <t>Export Credit in Foreign Currency</t>
  </si>
  <si>
    <t>LIBOR+0.25</t>
  </si>
  <si>
    <t>Standing Liquidity Facility (SLF)  Rate ^</t>
  </si>
  <si>
    <t>Standing Liquidity Facility (SLF) Penal Rate#</t>
  </si>
  <si>
    <t>B. Government Securities</t>
  </si>
  <si>
    <t>T-bills (28 days)*</t>
  </si>
  <si>
    <t>T-bills (91 days)*</t>
  </si>
  <si>
    <t>T-bills (182 days)*</t>
  </si>
  <si>
    <t>T-bills (364 days)*</t>
  </si>
  <si>
    <t xml:space="preserve"> -</t>
  </si>
  <si>
    <t>Development Bonds</t>
  </si>
  <si>
    <t>5.0-9.0</t>
  </si>
  <si>
    <t>5.0-9.5</t>
  </si>
  <si>
    <t>3.25-9.5</t>
  </si>
  <si>
    <t>3.08-9.5</t>
  </si>
  <si>
    <t>2.65-9.5</t>
  </si>
  <si>
    <t>2.65-9.0</t>
  </si>
  <si>
    <t>National/Citizen SCs</t>
  </si>
  <si>
    <t>6.0-9.5</t>
  </si>
  <si>
    <t>6.0-10.0</t>
  </si>
  <si>
    <t>6.0-10</t>
  </si>
  <si>
    <t>C. Interbank Rate of Commercial Banks</t>
  </si>
  <si>
    <t>D. Weighted Average Deposit Rate (Commercial Banks)</t>
  </si>
  <si>
    <t>E. Weighted Average Lending Rate (Commercial Banks)</t>
  </si>
  <si>
    <t>F. Base Rate (Commercial Banks)$</t>
  </si>
  <si>
    <t>^ The SLF rate is fixed as same as bank rate effective from  August 16, 2012</t>
  </si>
  <si>
    <r>
      <t>#</t>
    </r>
    <r>
      <rPr>
        <sz val="10"/>
        <rFont val="Times New Roman"/>
        <family val="1"/>
      </rPr>
      <t xml:space="preserve"> The SLF rate is determined at the penal rate added to the weighted average discount rate of  91-day Treasury Bills of the preceding week.</t>
    </r>
  </si>
  <si>
    <t>* Weighted average interest rate.</t>
  </si>
  <si>
    <t>$ Base rate has been compiled since January 2013.</t>
  </si>
  <si>
    <t>(In percent)</t>
  </si>
  <si>
    <t>TRB-91 Days</t>
  </si>
  <si>
    <t>TRB-364 Days</t>
  </si>
  <si>
    <t>Annual average</t>
  </si>
  <si>
    <t>Table 46</t>
  </si>
  <si>
    <t>Table 47</t>
  </si>
  <si>
    <t>Table 48</t>
  </si>
  <si>
    <t>Table 49</t>
  </si>
  <si>
    <t>Table 50</t>
  </si>
  <si>
    <t>% Change</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</si>
  <si>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</si>
  <si>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</si>
  <si>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</si>
  <si>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</si>
  <si>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</si>
  <si>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</si>
  <si>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</si>
  <si>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</si>
  <si>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</si>
  <si>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</si>
  <si>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</si>
  <si>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</si>
  <si>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Ratio of Annual Traded Quantity of Shares (In Percent)</t>
  </si>
  <si>
    <t>Ratio of Annual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</si>
  <si>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</si>
  <si>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</si>
  <si>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</si>
  <si>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</si>
  <si>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</si>
  <si>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</si>
  <si>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</si>
  <si>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</si>
  <si>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</si>
  <si>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</si>
  <si>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</si>
  <si>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</si>
  <si>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</si>
  <si>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Prime Commercial Bank</t>
  </si>
  <si>
    <t>Century Commercial Bank</t>
  </si>
  <si>
    <t>Mount Makalu Development Bank Ltd.</t>
  </si>
  <si>
    <t>Guheshwori Merchant Banking &amp; Finance Ltd.</t>
  </si>
  <si>
    <t>4/31/2073</t>
  </si>
  <si>
    <t>Sahara Bikas Bank Ltd.</t>
  </si>
  <si>
    <t>4/32/2073</t>
  </si>
  <si>
    <t>Laxmi Laghubitta Bittiya Sanstha Ltd.</t>
  </si>
  <si>
    <t>Araniko Development Bank</t>
  </si>
  <si>
    <t>Muktinath Bikas Bank Ltd.</t>
  </si>
  <si>
    <t>Miteri Development Bank</t>
  </si>
  <si>
    <t>Triveni Bikas Bank Ltd.</t>
  </si>
  <si>
    <t>Siddhartha Bank Ltd.</t>
  </si>
  <si>
    <t>Agricultural Development Ltd.</t>
  </si>
  <si>
    <t>Seti Finance Ltd.</t>
  </si>
  <si>
    <t>Sewa Bikas Bank Ltd.</t>
  </si>
  <si>
    <t>Western Development Bank Ltd.</t>
  </si>
  <si>
    <t>Nagbeli Lagubitta Bikas Bank Ltd.</t>
  </si>
  <si>
    <t>NMB Microfinance Ltd.</t>
  </si>
  <si>
    <t>Himalayan Bank Ltd.</t>
  </si>
  <si>
    <t>Janata Bank Nepal Ltd.</t>
  </si>
  <si>
    <t>Kasthamandap Development Bank Ltd.</t>
  </si>
  <si>
    <t>Machhapuchchhre Bank</t>
  </si>
  <si>
    <t>Manjushree Finance Ltd.</t>
  </si>
  <si>
    <t>Namaste Bittiya Sanstha</t>
  </si>
  <si>
    <t>Sagarmatha Finance Ltd.</t>
  </si>
  <si>
    <t>Saptakoshi Development Bank Ltd.</t>
  </si>
  <si>
    <t>Kanchan Development Bank Ltd.</t>
  </si>
  <si>
    <t>Deva Bikas Bank Ltd.</t>
  </si>
  <si>
    <t>Neco Insurance Ltd.</t>
  </si>
  <si>
    <t>Kailash Bikas Bank Ltd.</t>
  </si>
  <si>
    <t>Bhargav Bikash Bank Ltd.</t>
  </si>
  <si>
    <t>Deprosc Laghubitta Bikas Bank Ltd.</t>
  </si>
  <si>
    <t>Nerude Laghubitta Bikas Bank Ltd.</t>
  </si>
  <si>
    <t>Kumari Bank Ltd.</t>
  </si>
  <si>
    <t>Mission Development Bank</t>
  </si>
  <si>
    <t>Prabhu Insurance Ltd.</t>
  </si>
  <si>
    <t>Citizen Bank International</t>
  </si>
  <si>
    <t>Tourism Development Bank</t>
  </si>
  <si>
    <t>Nepal Bangladesh Bank</t>
  </si>
  <si>
    <t>NIC Asia Bank Ltd.</t>
  </si>
  <si>
    <t>Sanima Bank Ltd.</t>
  </si>
  <si>
    <t>Laxmi Bank Ltd.</t>
  </si>
  <si>
    <t>Nepal Bank Ltd.</t>
  </si>
  <si>
    <t>First Microfinance Ltd.</t>
  </si>
  <si>
    <t>Hamro Bikas Bank Ltd.</t>
  </si>
  <si>
    <t>Siddhartha Development Bank Ltd.</t>
  </si>
  <si>
    <t>Garima Bikas Bank Ltd.</t>
  </si>
  <si>
    <t>Gurkhas Finance Ltd.</t>
  </si>
  <si>
    <t>Tinau Development Bank Ltd.</t>
  </si>
  <si>
    <t>Sahayogi Vikas Bank Ltd.</t>
  </si>
  <si>
    <t>Jyoti Bikas Bank Ltd.</t>
  </si>
  <si>
    <t>Mirmire Microfinance Development Bank Ltd.</t>
  </si>
  <si>
    <t>Siddhartha Insurance Ltd.</t>
  </si>
  <si>
    <t>Nepal SBI Bank Ltd.</t>
  </si>
  <si>
    <t>Lalitpur Finance Ltd.</t>
  </si>
  <si>
    <t>NB Insurance Company</t>
  </si>
  <si>
    <t>Sunrise Bank Ltd.</t>
  </si>
  <si>
    <t>Everest Bank Ltd.</t>
  </si>
  <si>
    <t>Goodwill Finance Ltd.</t>
  </si>
  <si>
    <t>Purnima Bikas Bank Ltd.</t>
  </si>
  <si>
    <t>Swarojgar Laghubitta Bikas Bank Ltd.</t>
  </si>
  <si>
    <t>Machhapuchchhre Bank Ltd.</t>
  </si>
  <si>
    <t>Alpine Development Bank Ltd</t>
  </si>
  <si>
    <t>Kankai Bikas Bank Ltd</t>
  </si>
  <si>
    <t>Kamana Bikas Bank Ltd.</t>
  </si>
  <si>
    <t>United Finance Ltd.</t>
  </si>
  <si>
    <t>Himalayan General Insurance Co. Ltd</t>
  </si>
  <si>
    <t>2/30/2074</t>
  </si>
  <si>
    <t>2/31/2074</t>
  </si>
  <si>
    <t>Reliable Microfinance Bittiya Sanstha Ltd.</t>
  </si>
  <si>
    <t>Lumbini General Insurance Ltd.</t>
  </si>
  <si>
    <t>Sanima Mai Hydropower Ltd.</t>
  </si>
  <si>
    <t>Kabeli Bikas Bank Ltd.</t>
  </si>
  <si>
    <t>Sindhu Bikash Bank Ltd.</t>
  </si>
  <si>
    <t>Century Commercial Bank Ltd.</t>
  </si>
  <si>
    <t>Arun Finance Ltd.</t>
  </si>
  <si>
    <t>B. Ordinary Share</t>
  </si>
  <si>
    <t>United Modi Hydropower Ltd. (For Local People)</t>
  </si>
  <si>
    <t>Arun Kabeli Power Ltd. (For General Public)</t>
  </si>
  <si>
    <t>Nepal Hydro Developer Ltd. (For Local People)</t>
  </si>
  <si>
    <t>Synergy Power Development Ltd. (For General Public)</t>
  </si>
  <si>
    <t>Himalayan Power Partner Ltd. (For Local People)</t>
  </si>
  <si>
    <t>Chhyangdi Hydropower Ltd. (For Local People)</t>
  </si>
  <si>
    <t>Nepal SBI Bank Ltd. (Further Public Offering)</t>
  </si>
  <si>
    <t>Samata Microfinance Bittiya Sanstha Ltd.</t>
  </si>
  <si>
    <t>Nepal Life Insurance Co. Ltd. (Further Public Offering)</t>
  </si>
  <si>
    <t>Forward Community Micro Finance Bittiya Sanstha Ltd.</t>
  </si>
  <si>
    <t>Standard Chartered Bank Nepal Ltd. (Further Public Offering)</t>
  </si>
  <si>
    <t>Radhi Bidyut Co. Ltd. (For Local People)</t>
  </si>
  <si>
    <t>Mahuli Samudayik Laghubitta Bittiya Sanstha Ltd.</t>
  </si>
  <si>
    <t>Swadeshi Laghubitta Bittiya Sanstha Ltd.</t>
  </si>
  <si>
    <t>Chhyangdi Hydropower Ltd.</t>
  </si>
  <si>
    <t>Mailung Khola Jal Vidhyut Co. Ltd.</t>
  </si>
  <si>
    <t>Rairang Hydropower Development Company Ltd. (For Local People)</t>
  </si>
  <si>
    <t>Himalayan Power Partner Ltd. (For General Public)</t>
  </si>
  <si>
    <t>Pokhara Finance Ltd. (Further Public Offering)</t>
  </si>
  <si>
    <t>Nepal Hydro Developer Ltd. (For General Public)</t>
  </si>
  <si>
    <t>C. Mutual Funds</t>
  </si>
  <si>
    <t>Nabil Equity Fund</t>
  </si>
  <si>
    <t>NMB HYBRID Fund L-1</t>
  </si>
  <si>
    <t>NIBL Pragati Fund</t>
  </si>
  <si>
    <t>Laxmi Equity Fund</t>
  </si>
  <si>
    <t>Source: Securities Board of Nepal (SEBON)</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</si>
  <si>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</si>
  <si>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</si>
  <si>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</si>
  <si>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</si>
  <si>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</si>
  <si>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</si>
  <si>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</si>
  <si>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</si>
  <si>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</si>
  <si>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</si>
  <si>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r>
      <t xml:space="preserve">    Development Banks</t>
    </r>
    <r>
      <rPr>
        <i/>
        <vertAlign val="superscript"/>
        <sz val="10"/>
        <rFont val="Times New Roman"/>
        <family val="1"/>
      </rPr>
      <t>#</t>
    </r>
  </si>
  <si>
    <t xml:space="preserve">    Finance Companies</t>
  </si>
  <si>
    <t xml:space="preserve">    Insurance Companies</t>
  </si>
  <si>
    <t>Manufacturing &amp; Processing</t>
  </si>
  <si>
    <t>Hotel</t>
  </si>
  <si>
    <t>Trading</t>
  </si>
  <si>
    <t>Hydropower</t>
  </si>
  <si>
    <t>Data Source: Nepal Stock Exchange Limited</t>
  </si>
  <si>
    <t xml:space="preserve">#  Including Class "D" Bank and Financial Institutions </t>
  </si>
  <si>
    <t>(Mid-June/Mid-July)</t>
  </si>
  <si>
    <t>Group</t>
  </si>
  <si>
    <t>% change</t>
  </si>
  <si>
    <t>Closing</t>
  </si>
  <si>
    <t>High</t>
  </si>
  <si>
    <t>Low</t>
  </si>
  <si>
    <t>4 over 1</t>
  </si>
  <si>
    <t>7 over 4</t>
  </si>
  <si>
    <r>
      <t>Development Banks</t>
    </r>
    <r>
      <rPr>
        <vertAlign val="superscript"/>
        <sz val="10"/>
        <rFont val="Times New Roman"/>
        <family val="1"/>
      </rPr>
      <t>#</t>
    </r>
  </si>
  <si>
    <t>Insurance Companies</t>
  </si>
  <si>
    <t>Hydro Power</t>
  </si>
  <si>
    <t>NEPSE Overall Index*</t>
  </si>
  <si>
    <t xml:space="preserve"> NEPSE Sensitive Index**</t>
  </si>
  <si>
    <t>NEPSE Float Index***</t>
  </si>
  <si>
    <t xml:space="preserve"># Including Class "D" Bank and Financial Institutions </t>
  </si>
  <si>
    <t xml:space="preserve"> Securities Market Turnover </t>
  </si>
  <si>
    <t>Share Units ('000)</t>
  </si>
  <si>
    <t>Value (Rs                million)</t>
  </si>
  <si>
    <t>% Share of Value</t>
  </si>
  <si>
    <t>Mutual Fund</t>
  </si>
  <si>
    <t>Preferred Stock</t>
  </si>
  <si>
    <t>Promoter Share</t>
  </si>
  <si>
    <t xml:space="preserve">    Total</t>
  </si>
  <si>
    <t>Securities Listed  in Nepal Stock Exchange Ltd.</t>
  </si>
  <si>
    <t>Rs               in million</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</si>
  <si>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</si>
  <si>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</si>
  <si>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</si>
  <si>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</si>
  <si>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</si>
  <si>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</si>
  <si>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</si>
  <si>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</si>
  <si>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</si>
  <si>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</si>
  <si>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</si>
  <si>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</si>
  <si>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</si>
  <si>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</si>
  <si>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</si>
  <si>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</si>
  <si>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</si>
  <si>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</si>
  <si>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</si>
  <si>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Table 51</t>
  </si>
  <si>
    <t>Table 52</t>
  </si>
  <si>
    <t>Table 53</t>
  </si>
  <si>
    <t>Table 54</t>
  </si>
  <si>
    <t xml:space="preserve"> Table 55</t>
  </si>
  <si>
    <t>Table 56</t>
  </si>
  <si>
    <t>International Investment Position (IIP)*</t>
  </si>
  <si>
    <t xml:space="preserve">Items </t>
  </si>
  <si>
    <t xml:space="preserve">As of Mid July </t>
  </si>
  <si>
    <t xml:space="preserve">Percentage Change </t>
  </si>
  <si>
    <r>
      <t>2016</t>
    </r>
    <r>
      <rPr>
        <b/>
        <vertAlign val="superscript"/>
        <sz val="10"/>
        <color indexed="8"/>
        <rFont val="Times New Roman"/>
        <family val="1"/>
      </rPr>
      <t>R</t>
    </r>
  </si>
  <si>
    <r>
      <t>2017</t>
    </r>
    <r>
      <rPr>
        <b/>
        <vertAlign val="superscript"/>
        <sz val="10"/>
        <color indexed="8"/>
        <rFont val="Times New Roman"/>
        <family val="1"/>
      </rPr>
      <t>P</t>
    </r>
  </si>
  <si>
    <t>Assets</t>
  </si>
  <si>
    <t>Direct Investment</t>
  </si>
  <si>
    <t>Other Investments</t>
  </si>
  <si>
    <t xml:space="preserve">Other equity </t>
  </si>
  <si>
    <t>Currency and Deposits</t>
  </si>
  <si>
    <t>Trade credit and advances</t>
  </si>
  <si>
    <t>Other account receivable</t>
  </si>
  <si>
    <t>Official Reserve Assets*</t>
  </si>
  <si>
    <t xml:space="preserve">Liabilites </t>
  </si>
  <si>
    <t>Other account payable</t>
  </si>
  <si>
    <t>Special drawing rights                 ( Net incurrence of liabilities)</t>
  </si>
  <si>
    <t>Net IIP</t>
  </si>
  <si>
    <t>** Direct Investment of 2015 and 2016 are based on survey whereas of 2017 is estimated.</t>
  </si>
  <si>
    <t>Table 26</t>
  </si>
  <si>
    <r>
      <t xml:space="preserve">      Development Banks</t>
    </r>
    <r>
      <rPr>
        <vertAlign val="superscript"/>
        <sz val="10"/>
        <rFont val="Times New Roman"/>
        <family val="1"/>
      </rPr>
      <t>#</t>
    </r>
  </si>
  <si>
    <t>* Based on resident and non residents</t>
  </si>
  <si>
    <t>Mid-July 2017</t>
  </si>
  <si>
    <t>STATISTICAL TABLES</t>
  </si>
  <si>
    <t>TIME SERIES DATA</t>
  </si>
  <si>
    <t>Annexes</t>
  </si>
  <si>
    <t xml:space="preserve">Time Series Data of Some Macroeconomic Variables </t>
  </si>
  <si>
    <t>Annex</t>
  </si>
  <si>
    <t>GDP at Producers' Prices</t>
  </si>
  <si>
    <t>National Consumer Price Index (Annual Series)</t>
  </si>
  <si>
    <t>National Consumer Price Index (Monthwise)</t>
  </si>
  <si>
    <t>Balance of Payments Indicators</t>
  </si>
  <si>
    <t>Government Revenue and Expenditure</t>
  </si>
  <si>
    <t>Government Revenue and Expenditure (Growth Rate)</t>
  </si>
  <si>
    <t>Government Revenue and Expenditure (As Percentage of GDP)</t>
  </si>
  <si>
    <t>Monetary Indicators</t>
  </si>
  <si>
    <t>Monetary Indicators (As Percentage of GDP)</t>
  </si>
  <si>
    <t>Annex 1</t>
  </si>
  <si>
    <t>Fiscal Year</t>
  </si>
  <si>
    <t>Nepalese Year</t>
  </si>
  <si>
    <t>Rs. in million</t>
  </si>
  <si>
    <t>Growth Rate (in Percent)</t>
  </si>
  <si>
    <t>Nominal GDP</t>
  </si>
  <si>
    <t>Real GDP*</t>
  </si>
  <si>
    <t>Real GDP</t>
  </si>
  <si>
    <t>1974/75</t>
  </si>
  <si>
    <t>2031/32</t>
  </si>
  <si>
    <t>1975/76</t>
  </si>
  <si>
    <t>2032/33</t>
  </si>
  <si>
    <t>1976/77</t>
  </si>
  <si>
    <t>2033/34</t>
  </si>
  <si>
    <t>1977/78</t>
  </si>
  <si>
    <t>2034/35</t>
  </si>
  <si>
    <t>1978/79</t>
  </si>
  <si>
    <t>2035/36</t>
  </si>
  <si>
    <t>1979/80</t>
  </si>
  <si>
    <t>2036/37</t>
  </si>
  <si>
    <t>1980/81</t>
  </si>
  <si>
    <t>2037/38</t>
  </si>
  <si>
    <t>1981/82</t>
  </si>
  <si>
    <t>2038/39</t>
  </si>
  <si>
    <t>1982/83</t>
  </si>
  <si>
    <t>2039/40</t>
  </si>
  <si>
    <t>1983/84</t>
  </si>
  <si>
    <t>2040/41</t>
  </si>
  <si>
    <t>1984/85</t>
  </si>
  <si>
    <t>2041/42</t>
  </si>
  <si>
    <t>1985/86</t>
  </si>
  <si>
    <t>2042/43</t>
  </si>
  <si>
    <t>1986/87</t>
  </si>
  <si>
    <t>2043/44</t>
  </si>
  <si>
    <t>1987/88</t>
  </si>
  <si>
    <t>2044/45</t>
  </si>
  <si>
    <t>1988/89</t>
  </si>
  <si>
    <t>2045/46</t>
  </si>
  <si>
    <t>1989/90</t>
  </si>
  <si>
    <t>2046/47</t>
  </si>
  <si>
    <t>1990/91</t>
  </si>
  <si>
    <t>2047/48</t>
  </si>
  <si>
    <t>1991/92</t>
  </si>
  <si>
    <t>2048/49</t>
  </si>
  <si>
    <t>1992/93</t>
  </si>
  <si>
    <t>2049/50</t>
  </si>
  <si>
    <t>1993/94</t>
  </si>
  <si>
    <t>2050/51</t>
  </si>
  <si>
    <t>1994/95</t>
  </si>
  <si>
    <t>2051/52</t>
  </si>
  <si>
    <t>1995/96</t>
  </si>
  <si>
    <t>2052/53</t>
  </si>
  <si>
    <t>1996/97</t>
  </si>
  <si>
    <t>2053/54</t>
  </si>
  <si>
    <t>1997/98</t>
  </si>
  <si>
    <t>2054/55</t>
  </si>
  <si>
    <t>1998/99</t>
  </si>
  <si>
    <t>2055/56</t>
  </si>
  <si>
    <t>1999/00</t>
  </si>
  <si>
    <t>2056/57</t>
  </si>
  <si>
    <t>2000/01</t>
  </si>
  <si>
    <t>2057/58</t>
  </si>
  <si>
    <t>2001/02</t>
  </si>
  <si>
    <t>2058/59</t>
  </si>
  <si>
    <t>2002/03</t>
  </si>
  <si>
    <t>2059/60</t>
  </si>
  <si>
    <t>2003/04</t>
  </si>
  <si>
    <t>2060/61</t>
  </si>
  <si>
    <t>2004/05</t>
  </si>
  <si>
    <t>2061/62</t>
  </si>
  <si>
    <t>2005/06</t>
  </si>
  <si>
    <t>2062/63</t>
  </si>
  <si>
    <t>2063/64</t>
  </si>
  <si>
    <t>2064/65</t>
  </si>
  <si>
    <t>2065/66</t>
  </si>
  <si>
    <t>2066/67</t>
  </si>
  <si>
    <t>2067/68</t>
  </si>
  <si>
    <t>2068/69</t>
  </si>
  <si>
    <t>2069/70</t>
  </si>
  <si>
    <t>2070/71</t>
  </si>
  <si>
    <t>2071/72</t>
  </si>
  <si>
    <t>2072/73</t>
  </si>
  <si>
    <t>2073/74</t>
  </si>
  <si>
    <t>*Real GDP expressed at 2000/01 prices</t>
  </si>
  <si>
    <t>Source: Central Bureau of Statistics</t>
  </si>
  <si>
    <t>(2014/15 =100)</t>
  </si>
  <si>
    <t>Percentage  Change</t>
  </si>
  <si>
    <t xml:space="preserve"> Overall</t>
  </si>
  <si>
    <t>Food and Beverages</t>
  </si>
  <si>
    <t>Non-Food and Services</t>
  </si>
  <si>
    <t>1972/73</t>
  </si>
  <si>
    <t>2029/30</t>
  </si>
  <si>
    <t>1973/74</t>
  </si>
  <si>
    <t>2030/31</t>
  </si>
  <si>
    <t>National Consumer Price Index  (Monthwise)</t>
  </si>
  <si>
    <t>Fiscal Year/Month</t>
  </si>
  <si>
    <t>Overall</t>
  </si>
  <si>
    <t>2002/03 (2059/60)</t>
  </si>
  <si>
    <t>Jul/Aug</t>
  </si>
  <si>
    <t>Aug/Sep</t>
  </si>
  <si>
    <t>Sep/Oct</t>
  </si>
  <si>
    <t>Oct/Nov</t>
  </si>
  <si>
    <t>Nov/Dec</t>
  </si>
  <si>
    <t>Dec/Jan</t>
  </si>
  <si>
    <t>Jan/Feb</t>
  </si>
  <si>
    <t>Feb/Mar</t>
  </si>
  <si>
    <t>Mar/Apr</t>
  </si>
  <si>
    <t>May/Jun</t>
  </si>
  <si>
    <t>Jun/Jul</t>
  </si>
  <si>
    <t>2003/04 (2060/61)</t>
  </si>
  <si>
    <t>2004/05 (2061/62)</t>
  </si>
  <si>
    <t>2005/06 (2062/63)</t>
  </si>
  <si>
    <t>2006/07 (2063/64)</t>
  </si>
  <si>
    <t>2007/08 (2064/65)</t>
  </si>
  <si>
    <t>Jun/July</t>
  </si>
  <si>
    <t>2008/09 (2065/66)</t>
  </si>
  <si>
    <t>2009/10 (2066/67)</t>
  </si>
  <si>
    <t>2010/11 (2067/68)</t>
  </si>
  <si>
    <t>2011/12 (2068/69)</t>
  </si>
  <si>
    <t>2013/14 (2070/71)</t>
  </si>
  <si>
    <t>2014/15 (2071/72)</t>
  </si>
  <si>
    <t>2015/16 (2072/73)</t>
  </si>
  <si>
    <t>2016/17 (2073/74)</t>
  </si>
  <si>
    <t>Annex 4</t>
  </si>
  <si>
    <t>Balance of Payments Indicators*</t>
  </si>
  <si>
    <t>As percentage of GDP</t>
  </si>
  <si>
    <t>Net exports of Goods and Services</t>
  </si>
  <si>
    <t xml:space="preserve">Current Account </t>
  </si>
  <si>
    <t>Balance of Payments</t>
  </si>
  <si>
    <t>Workers' Remittances</t>
  </si>
  <si>
    <t xml:space="preserve">1980/81 </t>
  </si>
  <si>
    <t xml:space="preserve"> 1988/89</t>
  </si>
  <si>
    <t xml:space="preserve">*(-Deficits) </t>
  </si>
  <si>
    <t>Annex 5</t>
  </si>
  <si>
    <t xml:space="preserve">Trade Balance </t>
  </si>
  <si>
    <t>Total Trade</t>
  </si>
  <si>
    <t>Trade Balance</t>
  </si>
  <si>
    <t>Annex 6</t>
  </si>
  <si>
    <t xml:space="preserve"> Government Revenue and Expenditure</t>
  </si>
  <si>
    <t xml:space="preserve"> Expenditure</t>
  </si>
  <si>
    <t>Foreign Assistance</t>
  </si>
  <si>
    <t xml:space="preserve">  Domestic Loan</t>
  </si>
  <si>
    <t>Financial*</t>
  </si>
  <si>
    <t>Foreign Grants</t>
  </si>
  <si>
    <t>Foreign Loan</t>
  </si>
  <si>
    <t>2016/17R</t>
  </si>
  <si>
    <t>2073/74R</t>
  </si>
  <si>
    <t xml:space="preserve">*Before 2004/05, Expenditure was classified as regular and development expenditure. Principal repayments used to be one of the components of regular expenditure. While constructing this series, principal repayments has been dissegrgated from regular expenditure from 1974/75 (2031/32) to 2009/10. </t>
  </si>
  <si>
    <t>R=Revised Estimate from Budget Speech 2017/18 and this might differ from data presented in the table 31 and 34.</t>
  </si>
  <si>
    <t>Note: Government budgetary operation has been reported as per the Government Finance Statistics, 2001 from the fiscal year 2009/10 that  may not be consistent with the previous reporting.</t>
  </si>
  <si>
    <t>Source: Economic Survey and Budget Speeches</t>
  </si>
  <si>
    <t>Annex 7</t>
  </si>
  <si>
    <t>(Growth rate in Percent)</t>
  </si>
  <si>
    <t>R=Revised Estimate</t>
  </si>
  <si>
    <t>Annex 8</t>
  </si>
  <si>
    <t>(As percentage of Nominal GDP at Producers' Prices)</t>
  </si>
  <si>
    <t>Annex 9</t>
  </si>
  <si>
    <t>M1</t>
  </si>
  <si>
    <t>M2</t>
  </si>
  <si>
    <t>Domestic Credit</t>
  </si>
  <si>
    <t>Private Sector Credit</t>
  </si>
  <si>
    <t>Deposits</t>
  </si>
  <si>
    <t>Annual Growth Rate (in percent)</t>
  </si>
  <si>
    <t>2010/11*</t>
  </si>
  <si>
    <t>2067/68*</t>
  </si>
  <si>
    <t>* Including Development Banks and Finance Companies Since 2010/11.</t>
  </si>
  <si>
    <t>Annex 10</t>
  </si>
  <si>
    <t>(As percentage of Nominal GDP at Producers' Price)</t>
  </si>
  <si>
    <t xml:space="preserve">Annexes: Time Series Data of Some Macroeconomic Variables </t>
  </si>
  <si>
    <t>Summary of Balance of Payments</t>
  </si>
  <si>
    <r>
      <t>(</t>
    </r>
    <r>
      <rPr>
        <b/>
        <i/>
        <sz val="12"/>
        <rFont val="Times New Roman"/>
        <family val="1"/>
      </rPr>
      <t>On Cash Basis)</t>
    </r>
  </si>
  <si>
    <t>Contd. ... (2)</t>
  </si>
  <si>
    <t>Sectoral Growth and Shares in GDP (at Current Prices)</t>
  </si>
  <si>
    <t xml:space="preserve">Annex 2 </t>
  </si>
  <si>
    <t xml:space="preserve">Growth (%) </t>
  </si>
  <si>
    <t xml:space="preserve">Agriculture </t>
  </si>
  <si>
    <t xml:space="preserve">Industry </t>
  </si>
  <si>
    <t xml:space="preserve">Services </t>
  </si>
  <si>
    <t xml:space="preserve">GDP at Producer Prices </t>
  </si>
  <si>
    <t>2072/73R</t>
  </si>
  <si>
    <t>2073/74P</t>
  </si>
  <si>
    <t>*Sectoral shares in GDP have been calculated as the shares in GDP at factor cost before the deduction of bank service charges before 2000 and as the share in total GVA including FISIM after 20001.</t>
  </si>
  <si>
    <t># Due to the adjustment of bank service charge/FISIM, agriculture, industry and service sector do not add up to GDP at Factor cost after 1983/84.</t>
  </si>
  <si>
    <t xml:space="preserve">Note: Due to change in national income accounting methodology from SNA 1968 to SNA 1993, the sectoral shares before 1999/2000 and after 1999/2000 AD may not be directly comparable. </t>
  </si>
  <si>
    <t xml:space="preserve">P=Preliminary , R=Revised </t>
  </si>
  <si>
    <t xml:space="preserve">Source: Central Bureau of Statistics </t>
  </si>
  <si>
    <t xml:space="preserve">Annex 3 </t>
  </si>
  <si>
    <t>Sectoral Growth (at Constant 2000/01 Prices)#</t>
  </si>
  <si>
    <t xml:space="preserve"># The series have been converted to 2000/01 prices by using conversion factor. Thus, value added by agriculture, industry and services may not add up to gross value added.  </t>
  </si>
  <si>
    <t xml:space="preserve">P=Preliminary, R=Revised </t>
  </si>
  <si>
    <t>Annex 11</t>
  </si>
  <si>
    <t>Annex 12</t>
  </si>
  <si>
    <t xml:space="preserve"> Rs. in million</t>
  </si>
  <si>
    <t xml:space="preserve">GDP at Basic Prices </t>
  </si>
  <si>
    <t>GDP at Basic Prices#</t>
  </si>
  <si>
    <t>Sectoral Growth (at Constant 2000/01 Prices)</t>
  </si>
  <si>
    <t>Share in GDP (%)*</t>
  </si>
  <si>
    <t xml:space="preserve">Growth Rate (%) </t>
  </si>
</sst>
</file>

<file path=xl/styles.xml><?xml version="1.0" encoding="utf-8"?>
<styleSheet xmlns="http://schemas.openxmlformats.org/spreadsheetml/2006/main">
  <numFmts count="23">
    <numFmt numFmtId="43" formatCode="_-* #,##0.00_-;\-* #,##0.00_-;_-* &quot;-&quot;??_-;_-@_-"/>
    <numFmt numFmtId="164" formatCode="_(&quot;$&quot;* #,##0.00_);_(&quot;$&quot;* \(#,##0.00\);_(&quot;$&quot;* &quot;-&quot;??_);_(@_)"/>
    <numFmt numFmtId="165" formatCode="_(* #,##0.00_);_(* \(#,##0.00\);_(* &quot;-&quot;??_);_(@_)"/>
    <numFmt numFmtId="166" formatCode="0.0"/>
    <numFmt numFmtId="167" formatCode="0.0000"/>
    <numFmt numFmtId="168" formatCode="0.0_)"/>
    <numFmt numFmtId="169" formatCode="0_)"/>
    <numFmt numFmtId="170" formatCode="_(* #,##0.0_);_(* \(#,##0.0\);_(* &quot;-&quot;??_);_(@_)"/>
    <numFmt numFmtId="171" formatCode="General_)"/>
    <numFmt numFmtId="172" formatCode="_(* #,##0.00_);_(* \(#,##0.00\);_(* \-??_);_(@_)"/>
    <numFmt numFmtId="173" formatCode="0_);[Red]\(0\)"/>
    <numFmt numFmtId="174" formatCode="_(* #,##0_);_(* \(#,##0\);_(* \-??_);_(@_)"/>
    <numFmt numFmtId="175" formatCode="0.0_);[Red]\(0.0\)"/>
    <numFmt numFmtId="176" formatCode="#,##0.0"/>
    <numFmt numFmtId="177" formatCode="0.00_)"/>
    <numFmt numFmtId="178" formatCode="[$-409]mmmm\ d\,\ yyyy;@"/>
    <numFmt numFmtId="179" formatCode="0.0000000"/>
    <numFmt numFmtId="180" formatCode="0.00000"/>
    <numFmt numFmtId="181" formatCode="0.000_)"/>
    <numFmt numFmtId="182" formatCode="_-* #,##0.0_-;\-* #,##0.0_-;_-* &quot;-&quot;??_-;_-@_-"/>
    <numFmt numFmtId="183" formatCode="_-* #,##0.0000_-;\-* #,##0.0000_-;_-* &quot;-&quot;??_-;_-@_-"/>
    <numFmt numFmtId="184" formatCode="_(* #,##0_);_(* \(#,##0\);_(* &quot;-&quot;??_);_(@_)"/>
    <numFmt numFmtId="185" formatCode="_-* #,##0_-;\-* #,##0_-;_-* &quot;-&quot;??_-;_-@_-"/>
  </numFmts>
  <fonts count="110">
    <font>
      <sz val="11"/>
      <color theme="1"/>
      <name val="Calibri"/>
      <family val="2"/>
      <scheme val="minor"/>
    </font>
    <font>
      <sz val="11"/>
      <color indexed="8"/>
      <name val="Calibri"/>
      <family val="2"/>
    </font>
    <font>
      <sz val="10"/>
      <name val="Arial"/>
      <family val="2"/>
    </font>
    <font>
      <sz val="12"/>
      <name val="Times New Roman"/>
      <family val="1"/>
    </font>
    <font>
      <b/>
      <sz val="12"/>
      <name val="Times New Roman"/>
      <family val="1"/>
    </font>
    <font>
      <sz val="10"/>
      <name val="Times New Roman"/>
      <family val="1"/>
    </font>
    <font>
      <sz val="10"/>
      <name val="Arial"/>
      <family val="2"/>
    </font>
    <font>
      <b/>
      <sz val="10"/>
      <name val="Times New Roman"/>
      <family val="1"/>
    </font>
    <font>
      <sz val="12"/>
      <name val="Helv"/>
    </font>
    <font>
      <sz val="14"/>
      <name val="AngsanaUPC"/>
      <family val="1"/>
    </font>
    <font>
      <sz val="10"/>
      <color indexed="8"/>
      <name val="Times New Roman"/>
      <family val="2"/>
    </font>
    <font>
      <sz val="12"/>
      <name val="Univers (WN)"/>
      <family val="2"/>
    </font>
    <font>
      <sz val="10"/>
      <name val="Arial"/>
      <family val="2"/>
    </font>
    <font>
      <b/>
      <sz val="9"/>
      <name val="Times New Roman"/>
      <family val="1"/>
    </font>
    <font>
      <sz val="9"/>
      <name val="Times New Roman"/>
      <family val="1"/>
    </font>
    <font>
      <sz val="8"/>
      <name val="Times New Roman"/>
      <family val="1"/>
    </font>
    <font>
      <sz val="10"/>
      <name val="Courier"/>
      <family val="3"/>
    </font>
    <font>
      <sz val="10"/>
      <name val="Arial"/>
      <family val="2"/>
    </font>
    <font>
      <b/>
      <sz val="10"/>
      <name val="Arial"/>
      <family val="2"/>
    </font>
    <font>
      <b/>
      <sz val="10"/>
      <color indexed="8"/>
      <name val="Times New Roman"/>
      <family val="1"/>
    </font>
    <font>
      <b/>
      <sz val="8"/>
      <name val="Times New Roman"/>
      <family val="1"/>
    </font>
    <font>
      <sz val="11"/>
      <color theme="1"/>
      <name val="Calibri"/>
      <family val="2"/>
      <scheme val="minor"/>
    </font>
    <font>
      <sz val="11"/>
      <color theme="1"/>
      <name val="Calibri"/>
      <family val="2"/>
    </font>
    <font>
      <b/>
      <sz val="11"/>
      <color theme="1"/>
      <name val="Calibri"/>
      <family val="2"/>
      <scheme val="minor"/>
    </font>
    <font>
      <sz val="10.5"/>
      <color theme="1"/>
      <name val="Calibri"/>
      <family val="2"/>
      <scheme val="minor"/>
    </font>
    <font>
      <b/>
      <sz val="8"/>
      <color theme="1"/>
      <name val="Times New Roman"/>
      <family val="1"/>
    </font>
    <font>
      <sz val="10"/>
      <color theme="1"/>
      <name val="Times New Roman"/>
      <family val="1"/>
    </font>
    <font>
      <b/>
      <u/>
      <sz val="10"/>
      <color theme="1"/>
      <name val="Times New Roman"/>
      <family val="1"/>
    </font>
    <font>
      <b/>
      <sz val="10"/>
      <color theme="1"/>
      <name val="Times New Roman"/>
      <family val="1"/>
    </font>
    <font>
      <b/>
      <sz val="12"/>
      <color theme="1"/>
      <name val="Times New Roman"/>
      <family val="1"/>
    </font>
    <font>
      <sz val="10"/>
      <name val="Arial"/>
    </font>
    <font>
      <sz val="11"/>
      <color theme="1"/>
      <name val="Times New Roman"/>
      <family val="1"/>
    </font>
    <font>
      <i/>
      <sz val="10"/>
      <name val="Times New Roman"/>
      <family val="1"/>
    </font>
    <font>
      <b/>
      <i/>
      <sz val="10"/>
      <name val="Times New Roman"/>
      <family val="1"/>
    </font>
    <font>
      <b/>
      <sz val="11"/>
      <color indexed="8"/>
      <name val="Times New Roman"/>
      <family val="1"/>
    </font>
    <font>
      <vertAlign val="superscript"/>
      <sz val="10"/>
      <name val="Times New Roman"/>
      <family val="1"/>
    </font>
    <font>
      <i/>
      <sz val="12"/>
      <name val="Times New Roman"/>
      <family val="1"/>
    </font>
    <font>
      <i/>
      <sz val="9"/>
      <name val="Times New Roman"/>
      <family val="1"/>
    </font>
    <font>
      <sz val="9"/>
      <name val="Arial"/>
      <family val="2"/>
    </font>
    <font>
      <sz val="11.5"/>
      <name val="Cambria"/>
      <family val="1"/>
    </font>
    <font>
      <sz val="8"/>
      <name val="Arial"/>
      <family val="2"/>
    </font>
    <font>
      <u/>
      <sz val="11"/>
      <color theme="10"/>
      <name val="Calibri"/>
      <family val="2"/>
    </font>
    <font>
      <b/>
      <i/>
      <sz val="12"/>
      <name val="Times New Roman"/>
      <family val="1"/>
    </font>
    <font>
      <sz val="14"/>
      <name val="Times New Roman"/>
      <family val="1"/>
    </font>
    <font>
      <sz val="10.5"/>
      <color theme="1"/>
      <name val="Times New Roman"/>
      <family val="1"/>
    </font>
    <font>
      <b/>
      <sz val="11"/>
      <color theme="1"/>
      <name val="Times New Roman"/>
      <family val="1"/>
    </font>
    <font>
      <b/>
      <sz val="11"/>
      <name val="Times New Roman"/>
      <family val="1"/>
    </font>
    <font>
      <b/>
      <i/>
      <sz val="9"/>
      <name val="Times New Roman"/>
      <family val="1"/>
    </font>
    <font>
      <b/>
      <sz val="9"/>
      <color indexed="81"/>
      <name val="Tahoma"/>
      <family val="2"/>
    </font>
    <font>
      <b/>
      <sz val="14"/>
      <name val="Times New Roman"/>
      <family val="1"/>
    </font>
    <font>
      <b/>
      <vertAlign val="superscript"/>
      <sz val="11"/>
      <name val="Times New Roman"/>
      <family val="1"/>
    </font>
    <font>
      <sz val="10"/>
      <color indexed="8"/>
      <name val="Times New Roman"/>
      <family val="1"/>
    </font>
    <font>
      <b/>
      <i/>
      <sz val="10"/>
      <color indexed="10"/>
      <name val="Times New Roman"/>
      <family val="1"/>
    </font>
    <font>
      <b/>
      <sz val="10"/>
      <color indexed="10"/>
      <name val="Times New Roman"/>
      <family val="1"/>
    </font>
    <font>
      <sz val="11"/>
      <name val="Times New Roman"/>
      <family val="1"/>
    </font>
    <font>
      <b/>
      <vertAlign val="superscript"/>
      <sz val="10"/>
      <name val="Times New Roman"/>
      <family val="1"/>
    </font>
    <font>
      <b/>
      <i/>
      <vertAlign val="superscript"/>
      <sz val="11"/>
      <name val="Times New Roman"/>
      <family val="1"/>
    </font>
    <font>
      <i/>
      <sz val="11"/>
      <name val="Times New Roman"/>
      <family val="1"/>
    </font>
    <font>
      <b/>
      <i/>
      <sz val="11"/>
      <name val="Times New Roman"/>
      <family val="1"/>
    </font>
    <font>
      <b/>
      <vertAlign val="superscript"/>
      <sz val="9"/>
      <name val="Times New Roman"/>
      <family val="1"/>
    </font>
    <font>
      <b/>
      <u/>
      <sz val="10"/>
      <name val="Times New Roman"/>
      <family val="1"/>
    </font>
    <font>
      <sz val="10"/>
      <color theme="1"/>
      <name val="Calibri"/>
      <family val="2"/>
      <scheme val="minor"/>
    </font>
    <font>
      <sz val="9"/>
      <color theme="1"/>
      <name val="Times New Roman"/>
      <family val="1"/>
    </font>
    <font>
      <u/>
      <sz val="10"/>
      <name val="Times New Roman"/>
      <family val="1"/>
    </font>
    <font>
      <u/>
      <sz val="10"/>
      <color theme="10"/>
      <name val="Calibri"/>
      <family val="2"/>
    </font>
    <font>
      <sz val="14"/>
      <name val="Book Antiqua"/>
      <family val="1"/>
    </font>
    <font>
      <sz val="12"/>
      <name val="Arial"/>
      <family val="2"/>
    </font>
    <font>
      <sz val="9"/>
      <color rgb="FF000000"/>
      <name val="Verdana"/>
      <family val="2"/>
    </font>
    <font>
      <i/>
      <vertAlign val="superscript"/>
      <sz val="10"/>
      <name val="Times New Roman"/>
      <family val="1"/>
    </font>
    <font>
      <b/>
      <vertAlign val="superscript"/>
      <sz val="10"/>
      <color indexed="8"/>
      <name val="Times New Roman"/>
      <family val="1"/>
    </font>
    <font>
      <b/>
      <sz val="40"/>
      <color theme="1"/>
      <name val="Times New Roman"/>
      <family val="1"/>
    </font>
    <font>
      <b/>
      <sz val="24"/>
      <color theme="1"/>
      <name val="Calibri"/>
      <family val="2"/>
      <scheme val="minor"/>
    </font>
    <font>
      <b/>
      <sz val="42"/>
      <name val="Calibri"/>
      <family val="2"/>
    </font>
    <font>
      <i/>
      <sz val="11"/>
      <color theme="1"/>
      <name val="Calibri"/>
      <family val="2"/>
      <scheme val="minor"/>
    </font>
    <font>
      <sz val="12"/>
      <color theme="1"/>
      <name val="Times New Roman"/>
      <family val="1"/>
    </font>
    <font>
      <sz val="7"/>
      <name val="Times New Roman"/>
      <family val="1"/>
    </font>
    <font>
      <b/>
      <sz val="7"/>
      <name val="Times New Roman"/>
      <family val="1"/>
    </font>
    <font>
      <i/>
      <sz val="7"/>
      <name val="Times New Roman"/>
      <family val="1"/>
    </font>
    <font>
      <i/>
      <sz val="8"/>
      <name val="Times New Roman"/>
      <family val="1"/>
    </font>
    <font>
      <b/>
      <sz val="18"/>
      <color indexed="8"/>
      <name val="Times New Roman"/>
      <family val="1"/>
    </font>
    <font>
      <sz val="18"/>
      <name val="Times New Roman"/>
      <family val="1"/>
    </font>
    <font>
      <b/>
      <i/>
      <sz val="14"/>
      <name val="Times New Roman"/>
      <family val="1"/>
    </font>
    <font>
      <b/>
      <sz val="16"/>
      <name val="Times New Roman"/>
      <family val="1"/>
    </font>
    <font>
      <sz val="16"/>
      <name val="Times New Roman"/>
      <family val="1"/>
    </font>
    <font>
      <b/>
      <sz val="18"/>
      <name val="Times New Roman"/>
      <family val="1"/>
    </font>
    <font>
      <b/>
      <sz val="20"/>
      <name val="Times New Roman"/>
      <family val="1"/>
    </font>
    <font>
      <sz val="20"/>
      <name val="Times New Roman"/>
      <family val="1"/>
    </font>
    <font>
      <sz val="14"/>
      <name val="Arial"/>
      <family val="2"/>
    </font>
    <font>
      <sz val="14"/>
      <color theme="1"/>
      <name val="Calibri"/>
      <family val="2"/>
      <scheme val="minor"/>
    </font>
    <font>
      <sz val="12"/>
      <color theme="1"/>
      <name val="Calibri"/>
      <family val="2"/>
      <scheme val="minor"/>
    </font>
    <font>
      <sz val="16"/>
      <color theme="1"/>
      <name val="Calibri"/>
      <family val="2"/>
      <scheme val="minor"/>
    </font>
    <font>
      <sz val="18"/>
      <color theme="1"/>
      <name val="Calibri"/>
      <family val="2"/>
      <scheme val="minor"/>
    </font>
    <font>
      <b/>
      <sz val="20"/>
      <color theme="1"/>
      <name val="Times New Roman"/>
      <family val="1"/>
    </font>
    <font>
      <sz val="20"/>
      <color theme="1"/>
      <name val="Calibri"/>
      <family val="2"/>
      <scheme val="minor"/>
    </font>
    <font>
      <b/>
      <sz val="16"/>
      <color theme="1"/>
      <name val="Times New Roman"/>
      <family val="1"/>
    </font>
    <font>
      <b/>
      <sz val="14"/>
      <color theme="1"/>
      <name val="Times New Roman"/>
      <family val="1"/>
    </font>
    <font>
      <sz val="16"/>
      <name val="Arial"/>
      <family val="2"/>
    </font>
    <font>
      <b/>
      <sz val="12"/>
      <name val="Book Antiqua"/>
      <family val="1"/>
    </font>
    <font>
      <sz val="14"/>
      <color theme="1"/>
      <name val="Times New Roman"/>
      <family val="1"/>
    </font>
    <font>
      <sz val="16"/>
      <color theme="1"/>
      <name val="Times New Roman"/>
      <family val="1"/>
    </font>
    <font>
      <sz val="18"/>
      <name val="Arial"/>
      <family val="2"/>
    </font>
    <font>
      <sz val="9.5"/>
      <name val="Times New Roman"/>
      <family val="1"/>
    </font>
    <font>
      <b/>
      <vertAlign val="superscript"/>
      <sz val="9.5"/>
      <name val="Times New Roman"/>
      <family val="1"/>
    </font>
    <font>
      <sz val="9.5"/>
      <color indexed="8"/>
      <name val="Times New Roman"/>
      <family val="1"/>
    </font>
    <font>
      <vertAlign val="superscript"/>
      <sz val="9.5"/>
      <name val="Times New Roman"/>
      <family val="1"/>
    </font>
    <font>
      <b/>
      <sz val="9.5"/>
      <name val="Times New Roman"/>
      <family val="1"/>
    </font>
    <font>
      <sz val="20"/>
      <name val="Arial"/>
      <family val="2"/>
    </font>
    <font>
      <i/>
      <sz val="16"/>
      <name val="Times New Roman"/>
      <family val="1"/>
    </font>
    <font>
      <b/>
      <sz val="18"/>
      <color theme="1"/>
      <name val="Times New Roman"/>
      <family val="1"/>
    </font>
    <font>
      <sz val="18"/>
      <color theme="1"/>
      <name val="Times New Roman"/>
      <family val="1"/>
    </font>
  </fonts>
  <fills count="12">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55"/>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92D050"/>
        <bgColor indexed="64"/>
      </patternFill>
    </fill>
    <fill>
      <patternFill patternType="solid">
        <fgColor theme="2" tint="-9.9978637043366805E-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double">
        <color indexed="64"/>
      </left>
      <right style="thin">
        <color indexed="64"/>
      </right>
      <top style="thin">
        <color indexed="64"/>
      </top>
      <bottom style="thin">
        <color indexed="64"/>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double">
        <color indexed="64"/>
      </left>
      <right style="thin">
        <color indexed="8"/>
      </right>
      <top style="double">
        <color indexed="8"/>
      </top>
      <bottom style="thin">
        <color indexed="8"/>
      </bottom>
      <diagonal/>
    </border>
    <border>
      <left style="double">
        <color indexed="64"/>
      </left>
      <right style="thin">
        <color indexed="8"/>
      </right>
      <top style="thin">
        <color indexed="8"/>
      </top>
      <bottom style="thin">
        <color indexed="8"/>
      </bottom>
      <diagonal/>
    </border>
    <border>
      <left style="double">
        <color indexed="64"/>
      </left>
      <right/>
      <top style="thin">
        <color indexed="8"/>
      </top>
      <bottom style="thin">
        <color indexed="8"/>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8"/>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8"/>
      </left>
      <right/>
      <top style="double">
        <color indexed="8"/>
      </top>
      <bottom style="thin">
        <color indexed="64"/>
      </bottom>
      <diagonal/>
    </border>
    <border>
      <left/>
      <right style="double">
        <color indexed="64"/>
      </right>
      <top style="double">
        <color indexed="8"/>
      </top>
      <bottom style="thin">
        <color indexed="64"/>
      </bottom>
      <diagonal/>
    </border>
    <border>
      <left style="double">
        <color indexed="64"/>
      </left>
      <right style="thin">
        <color indexed="64"/>
      </right>
      <top/>
      <bottom style="thin">
        <color indexed="8"/>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diagonal/>
    </border>
    <border>
      <left style="double">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double">
        <color indexed="64"/>
      </top>
      <bottom/>
      <diagonal/>
    </border>
    <border>
      <left/>
      <right style="double">
        <color indexed="64"/>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right/>
      <top style="thin">
        <color indexed="64"/>
      </top>
      <bottom style="double">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8"/>
      </bottom>
      <diagonal/>
    </border>
  </borders>
  <cellStyleXfs count="289">
    <xf numFmtId="0" fontId="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1" fillId="0" borderId="0" applyFont="0" applyFill="0" applyBorder="0" applyAlignment="0" applyProtection="0"/>
    <xf numFmtId="165" fontId="2" fillId="0" borderId="0" applyFont="0" applyFill="0" applyBorder="0" applyAlignment="0" applyProtection="0"/>
    <xf numFmtId="165" fontId="6" fillId="0" borderId="0" applyFont="0" applyFill="0" applyBorder="0" applyAlignment="0" applyProtection="0"/>
    <xf numFmtId="165"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1"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2" fontId="2" fillId="0" borderId="0" applyFill="0" applyBorder="0" applyAlignment="0" applyProtection="0"/>
    <xf numFmtId="165" fontId="2" fillId="0" borderId="0" applyFont="0" applyFill="0" applyBorder="0" applyAlignment="0" applyProtection="0"/>
    <xf numFmtId="164" fontId="17" fillId="0" borderId="0" applyFont="0" applyFill="0" applyBorder="0" applyAlignment="0" applyProtection="0"/>
    <xf numFmtId="173" fontId="2" fillId="0" borderId="0"/>
    <xf numFmtId="0" fontId="1" fillId="0" borderId="0"/>
    <xf numFmtId="0" fontId="1" fillId="0" borderId="0"/>
    <xf numFmtId="0" fontId="1" fillId="0" borderId="0"/>
    <xf numFmtId="0" fontId="2" fillId="0" borderId="0"/>
    <xf numFmtId="0" fontId="2" fillId="0" borderId="0"/>
    <xf numFmtId="0" fontId="2" fillId="0" borderId="0"/>
    <xf numFmtId="174" fontId="22" fillId="0" borderId="0"/>
    <xf numFmtId="0" fontId="2" fillId="0" borderId="0"/>
    <xf numFmtId="174" fontId="22" fillId="0" borderId="0"/>
    <xf numFmtId="0" fontId="2" fillId="0" borderId="0"/>
    <xf numFmtId="174" fontId="22" fillId="0" borderId="0"/>
    <xf numFmtId="0" fontId="2" fillId="0" borderId="0"/>
    <xf numFmtId="174" fontId="22" fillId="0" borderId="0"/>
    <xf numFmtId="174" fontId="22" fillId="0" borderId="0"/>
    <xf numFmtId="0" fontId="21" fillId="0" borderId="0"/>
    <xf numFmtId="0" fontId="21" fillId="0" borderId="0"/>
    <xf numFmtId="0" fontId="21" fillId="0" borderId="0"/>
    <xf numFmtId="0" fontId="21" fillId="0" borderId="0"/>
    <xf numFmtId="0" fontId="2" fillId="0" borderId="0"/>
    <xf numFmtId="0" fontId="2" fillId="0" borderId="0" applyAlignment="0"/>
    <xf numFmtId="0" fontId="2" fillId="0" borderId="0" applyAlignment="0"/>
    <xf numFmtId="0" fontId="3"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17" fillId="0" borderId="0" applyAlignment="0"/>
    <xf numFmtId="0" fontId="2" fillId="0" borderId="0"/>
    <xf numFmtId="174" fontId="22" fillId="0" borderId="0"/>
    <xf numFmtId="0" fontId="2" fillId="0" borderId="0"/>
    <xf numFmtId="174" fontId="22" fillId="0" borderId="0"/>
    <xf numFmtId="0" fontId="2" fillId="0" borderId="0"/>
    <xf numFmtId="174"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6" fillId="0" borderId="0"/>
    <xf numFmtId="0" fontId="2" fillId="0" borderId="0"/>
    <xf numFmtId="0" fontId="5" fillId="0" borderId="0"/>
    <xf numFmtId="0" fontId="5" fillId="0" borderId="0"/>
    <xf numFmtId="0" fontId="2" fillId="0" borderId="0"/>
    <xf numFmtId="0" fontId="21" fillId="0" borderId="0"/>
    <xf numFmtId="0" fontId="5" fillId="0" borderId="0"/>
    <xf numFmtId="0" fontId="2" fillId="0" borderId="0"/>
    <xf numFmtId="0" fontId="2" fillId="0" borderId="0"/>
    <xf numFmtId="0" fontId="2" fillId="0" borderId="0"/>
    <xf numFmtId="0" fontId="12" fillId="0" borderId="0"/>
    <xf numFmtId="0" fontId="2" fillId="0" borderId="0"/>
    <xf numFmtId="168" fontId="8"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4" fontId="1" fillId="0" borderId="0"/>
    <xf numFmtId="168" fontId="8" fillId="0" borderId="0"/>
    <xf numFmtId="168" fontId="8" fillId="0" borderId="0"/>
    <xf numFmtId="168" fontId="8" fillId="0" borderId="0"/>
    <xf numFmtId="168" fontId="8" fillId="0" borderId="0"/>
    <xf numFmtId="168" fontId="8" fillId="0" borderId="0"/>
    <xf numFmtId="0" fontId="2" fillId="0" borderId="0"/>
    <xf numFmtId="0" fontId="2" fillId="0" borderId="0"/>
    <xf numFmtId="168" fontId="8" fillId="0" borderId="0"/>
    <xf numFmtId="0" fontId="2" fillId="0" borderId="0"/>
    <xf numFmtId="0" fontId="2" fillId="0" borderId="0"/>
    <xf numFmtId="0" fontId="9" fillId="0" borderId="0" applyFont="0" applyFill="0" applyBorder="0" applyAlignment="0" applyProtection="0"/>
    <xf numFmtId="0" fontId="2" fillId="0" borderId="0"/>
    <xf numFmtId="0" fontId="2" fillId="0" borderId="0" applyAlignment="0"/>
    <xf numFmtId="0" fontId="2" fillId="0" borderId="0" applyAlignment="0"/>
    <xf numFmtId="174" fontId="22" fillId="0" borderId="0"/>
    <xf numFmtId="174" fontId="16" fillId="0" borderId="0"/>
    <xf numFmtId="167" fontId="16" fillId="0" borderId="0"/>
    <xf numFmtId="0" fontId="2" fillId="0" borderId="0"/>
    <xf numFmtId="0" fontId="5" fillId="0" borderId="0"/>
    <xf numFmtId="0" fontId="5" fillId="0" borderId="0"/>
    <xf numFmtId="169" fontId="1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0" fontId="11" fillId="0" borderId="0"/>
    <xf numFmtId="0" fontId="30"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41" fillId="0" borderId="0" applyNumberFormat="0" applyFill="0" applyBorder="0" applyAlignment="0" applyProtection="0">
      <alignment vertical="top"/>
      <protection locked="0"/>
    </xf>
    <xf numFmtId="0" fontId="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174" fontId="22"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xf numFmtId="0" fontId="2" fillId="0" borderId="0"/>
    <xf numFmtId="0" fontId="30" fillId="0" borderId="0"/>
    <xf numFmtId="0" fontId="2" fillId="0" borderId="0"/>
    <xf numFmtId="168" fontId="8" fillId="0" borderId="0"/>
    <xf numFmtId="0" fontId="2"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8" fontId="8" fillId="0" borderId="0"/>
    <xf numFmtId="167" fontId="16" fillId="0" borderId="0"/>
    <xf numFmtId="165" fontId="30" fillId="0" borderId="0" applyFont="0" applyFill="0" applyBorder="0" applyAlignment="0" applyProtection="0"/>
    <xf numFmtId="0" fontId="30" fillId="0" borderId="0"/>
    <xf numFmtId="0" fontId="21" fillId="0" borderId="0"/>
    <xf numFmtId="165" fontId="21" fillId="0" borderId="0" applyFont="0" applyFill="0" applyBorder="0" applyAlignment="0" applyProtection="0"/>
    <xf numFmtId="0" fontId="21" fillId="0" borderId="0"/>
    <xf numFmtId="0" fontId="2" fillId="0" borderId="0"/>
    <xf numFmtId="0" fontId="21" fillId="0" borderId="0"/>
    <xf numFmtId="0" fontId="21" fillId="0" borderId="0"/>
    <xf numFmtId="0" fontId="21" fillId="0" borderId="0"/>
    <xf numFmtId="165" fontId="21" fillId="0" borderId="0" applyFont="0" applyFill="0" applyBorder="0" applyAlignment="0" applyProtection="0"/>
    <xf numFmtId="0" fontId="2" fillId="0" borderId="0"/>
    <xf numFmtId="0" fontId="21" fillId="0" borderId="0"/>
    <xf numFmtId="43" fontId="21" fillId="0" borderId="0" applyFont="0" applyFill="0" applyBorder="0" applyAlignment="0" applyProtection="0"/>
  </cellStyleXfs>
  <cellXfs count="2633">
    <xf numFmtId="0" fontId="0" fillId="0" borderId="0" xfId="0"/>
    <xf numFmtId="0" fontId="2" fillId="0" borderId="0" xfId="73"/>
    <xf numFmtId="0" fontId="24" fillId="0" borderId="0" xfId="84" applyFont="1"/>
    <xf numFmtId="0" fontId="25" fillId="3" borderId="1" xfId="84" applyFont="1" applyFill="1" applyBorder="1" applyAlignment="1">
      <alignment horizontal="center" vertical="center"/>
    </xf>
    <xf numFmtId="0" fontId="25" fillId="3" borderId="1" xfId="84" applyFont="1" applyFill="1" applyBorder="1" applyAlignment="1">
      <alignment horizontal="center"/>
    </xf>
    <xf numFmtId="0" fontId="24" fillId="0" borderId="0" xfId="84" applyFont="1" applyAlignment="1"/>
    <xf numFmtId="0" fontId="21" fillId="0" borderId="0" xfId="84"/>
    <xf numFmtId="171" fontId="7" fillId="2" borderId="2" xfId="182" applyNumberFormat="1" applyFont="1" applyFill="1" applyBorder="1" applyAlignment="1" applyProtection="1">
      <alignment horizontal="center" vertical="center"/>
    </xf>
    <xf numFmtId="171" fontId="7" fillId="2" borderId="1" xfId="182" applyNumberFormat="1" applyFont="1" applyFill="1" applyBorder="1" applyAlignment="1" applyProtection="1">
      <alignment horizontal="center" vertical="center"/>
    </xf>
    <xf numFmtId="171" fontId="7" fillId="2" borderId="3" xfId="182" applyNumberFormat="1" applyFont="1" applyFill="1" applyBorder="1" applyAlignment="1" applyProtection="1">
      <alignment horizontal="center" vertical="center"/>
    </xf>
    <xf numFmtId="171" fontId="5" fillId="0" borderId="4" xfId="182" applyNumberFormat="1" applyFont="1" applyBorder="1" applyAlignment="1" applyProtection="1">
      <alignment horizontal="left" vertical="center"/>
    </xf>
    <xf numFmtId="166" fontId="5" fillId="0" borderId="5" xfId="182" applyNumberFormat="1" applyFont="1" applyBorder="1" applyAlignment="1">
      <alignment horizontal="center" vertical="center"/>
    </xf>
    <xf numFmtId="168" fontId="5" fillId="0" borderId="5" xfId="182" applyNumberFormat="1" applyFont="1" applyBorder="1" applyAlignment="1" applyProtection="1">
      <alignment horizontal="center" vertical="center"/>
    </xf>
    <xf numFmtId="166" fontId="5" fillId="0" borderId="5" xfId="6" applyNumberFormat="1" applyFont="1" applyBorder="1" applyAlignment="1" applyProtection="1">
      <alignment horizontal="center" vertical="center"/>
    </xf>
    <xf numFmtId="168" fontId="5" fillId="0" borderId="6" xfId="182" applyNumberFormat="1" applyFont="1" applyBorder="1" applyAlignment="1" applyProtection="1">
      <alignment horizontal="center" vertical="center"/>
    </xf>
    <xf numFmtId="166" fontId="5" fillId="0" borderId="5" xfId="6" applyNumberFormat="1" applyFont="1" applyFill="1" applyBorder="1" applyAlignment="1" applyProtection="1">
      <alignment horizontal="center" vertical="center"/>
    </xf>
    <xf numFmtId="171" fontId="5" fillId="0" borderId="5" xfId="182" applyNumberFormat="1" applyFont="1" applyFill="1" applyBorder="1" applyAlignment="1" applyProtection="1">
      <alignment horizontal="center" vertical="center"/>
    </xf>
    <xf numFmtId="166" fontId="5" fillId="0" borderId="5" xfId="182" applyNumberFormat="1" applyFont="1" applyFill="1" applyBorder="1" applyAlignment="1" applyProtection="1">
      <alignment horizontal="center" vertical="center"/>
    </xf>
    <xf numFmtId="171" fontId="5" fillId="0" borderId="6" xfId="182" applyNumberFormat="1" applyFont="1" applyFill="1" applyBorder="1" applyAlignment="1" applyProtection="1">
      <alignment horizontal="center" vertical="center"/>
    </xf>
    <xf numFmtId="166" fontId="5" fillId="0" borderId="5" xfId="6" applyNumberFormat="1" applyFont="1" applyBorder="1" applyAlignment="1">
      <alignment horizontal="center" vertical="center"/>
    </xf>
    <xf numFmtId="166" fontId="5" fillId="0" borderId="6" xfId="182" applyNumberFormat="1" applyFont="1" applyBorder="1" applyAlignment="1">
      <alignment horizontal="center" vertical="center"/>
    </xf>
    <xf numFmtId="171" fontId="7" fillId="0" borderId="7" xfId="182" applyNumberFormat="1" applyFont="1" applyBorder="1" applyAlignment="1" applyProtection="1">
      <alignment horizontal="center" vertical="center"/>
    </xf>
    <xf numFmtId="166" fontId="7" fillId="0" borderId="8" xfId="182" applyNumberFormat="1" applyFont="1" applyBorder="1" applyAlignment="1">
      <alignment horizontal="center" vertical="center"/>
    </xf>
    <xf numFmtId="166" fontId="7" fillId="0" borderId="9" xfId="182" applyNumberFormat="1" applyFont="1" applyBorder="1" applyAlignment="1">
      <alignment horizontal="center" vertical="center"/>
    </xf>
    <xf numFmtId="171" fontId="15" fillId="0" borderId="10" xfId="182" applyNumberFormat="1" applyFont="1" applyFill="1" applyBorder="1" applyAlignment="1" applyProtection="1">
      <alignment horizontal="left" vertical="center"/>
    </xf>
    <xf numFmtId="0" fontId="21" fillId="0" borderId="0" xfId="84" applyAlignment="1">
      <alignment horizontal="center"/>
    </xf>
    <xf numFmtId="171" fontId="15" fillId="0" borderId="0" xfId="182" applyNumberFormat="1" applyFont="1" applyFill="1" applyBorder="1" applyAlignment="1" applyProtection="1">
      <alignment horizontal="left" vertical="center"/>
    </xf>
    <xf numFmtId="171" fontId="7" fillId="0" borderId="0" xfId="181" quotePrefix="1" applyNumberFormat="1" applyFont="1" applyBorder="1" applyAlignment="1">
      <alignment horizontal="center"/>
    </xf>
    <xf numFmtId="168" fontId="5" fillId="0" borderId="11" xfId="181" applyNumberFormat="1" applyFont="1" applyBorder="1" applyAlignment="1" applyProtection="1">
      <alignment horizontal="center" vertical="center"/>
    </xf>
    <xf numFmtId="166" fontId="26" fillId="0" borderId="0" xfId="132" applyNumberFormat="1" applyFont="1" applyBorder="1" applyAlignment="1">
      <alignment horizontal="center"/>
    </xf>
    <xf numFmtId="175" fontId="7" fillId="0" borderId="12" xfId="181" applyNumberFormat="1" applyFont="1" applyFill="1" applyBorder="1" applyAlignment="1" applyProtection="1">
      <alignment horizontal="center" vertical="center"/>
    </xf>
    <xf numFmtId="168" fontId="5" fillId="0" borderId="0" xfId="181" applyNumberFormat="1" applyFont="1" applyBorder="1" applyAlignment="1" applyProtection="1">
      <alignment horizontal="center" vertical="center"/>
    </xf>
    <xf numFmtId="175" fontId="7" fillId="0" borderId="5" xfId="181" applyNumberFormat="1" applyFont="1" applyFill="1" applyBorder="1" applyAlignment="1" applyProtection="1">
      <alignment horizontal="center" vertical="center"/>
    </xf>
    <xf numFmtId="171" fontId="5" fillId="0" borderId="13" xfId="181" applyNumberFormat="1" applyFont="1" applyFill="1" applyBorder="1" applyAlignment="1" applyProtection="1">
      <alignment horizontal="center" vertical="center"/>
    </xf>
    <xf numFmtId="166" fontId="26" fillId="0" borderId="5" xfId="132" applyNumberFormat="1" applyFont="1" applyBorder="1" applyAlignment="1">
      <alignment horizontal="center"/>
    </xf>
    <xf numFmtId="168" fontId="5" fillId="0" borderId="13" xfId="181" applyNumberFormat="1" applyFont="1" applyBorder="1" applyAlignment="1" applyProtection="1">
      <alignment horizontal="center" vertical="center"/>
    </xf>
    <xf numFmtId="166" fontId="5" fillId="0" borderId="13" xfId="181" applyNumberFormat="1" applyFont="1" applyBorder="1" applyAlignment="1">
      <alignment horizontal="center" vertical="center"/>
    </xf>
    <xf numFmtId="0" fontId="26" fillId="0" borderId="0" xfId="132" applyFont="1"/>
    <xf numFmtId="0" fontId="27" fillId="0" borderId="0" xfId="132" applyFont="1"/>
    <xf numFmtId="0" fontId="26" fillId="0" borderId="0" xfId="132" quotePrefix="1" applyFont="1"/>
    <xf numFmtId="0" fontId="5" fillId="0" borderId="0" xfId="183" applyFont="1"/>
    <xf numFmtId="0" fontId="7" fillId="0" borderId="0" xfId="183" applyFont="1"/>
    <xf numFmtId="171" fontId="5" fillId="0" borderId="0" xfId="186" applyNumberFormat="1" applyFont="1"/>
    <xf numFmtId="171" fontId="5" fillId="0" borderId="0" xfId="182" applyNumberFormat="1" applyFont="1"/>
    <xf numFmtId="171" fontId="5" fillId="0" borderId="0" xfId="182" applyNumberFormat="1" applyFont="1" applyFill="1"/>
    <xf numFmtId="171" fontId="5" fillId="0" borderId="14" xfId="182" applyNumberFormat="1" applyFont="1" applyBorder="1" applyAlignment="1" applyProtection="1">
      <alignment horizontal="centerContinuous"/>
    </xf>
    <xf numFmtId="171" fontId="5" fillId="0" borderId="15" xfId="182" applyNumberFormat="1" applyFont="1" applyBorder="1" applyAlignment="1">
      <alignment horizontal="centerContinuous"/>
    </xf>
    <xf numFmtId="166" fontId="5" fillId="0" borderId="0" xfId="182" applyNumberFormat="1" applyFont="1"/>
    <xf numFmtId="171" fontId="13" fillId="2" borderId="1" xfId="182" applyNumberFormat="1" applyFont="1" applyFill="1" applyBorder="1" applyAlignment="1" applyProtection="1">
      <alignment horizontal="center" vertical="center"/>
    </xf>
    <xf numFmtId="171" fontId="13" fillId="2" borderId="2" xfId="182" applyNumberFormat="1" applyFont="1" applyFill="1" applyBorder="1" applyAlignment="1" applyProtection="1">
      <alignment horizontal="center" vertical="center"/>
    </xf>
    <xf numFmtId="171" fontId="13" fillId="2" borderId="15" xfId="182" applyNumberFormat="1" applyFont="1" applyFill="1" applyBorder="1" applyAlignment="1" applyProtection="1">
      <alignment horizontal="center" vertical="center"/>
    </xf>
    <xf numFmtId="171" fontId="13" fillId="2" borderId="16" xfId="182" applyNumberFormat="1" applyFont="1" applyFill="1" applyBorder="1" applyAlignment="1" applyProtection="1">
      <alignment horizontal="center" vertical="center"/>
    </xf>
    <xf numFmtId="171" fontId="5" fillId="0" borderId="17" xfId="182" applyNumberFormat="1" applyFont="1" applyBorder="1" applyAlignment="1" applyProtection="1">
      <alignment horizontal="center"/>
    </xf>
    <xf numFmtId="171" fontId="14" fillId="0" borderId="4" xfId="182" applyNumberFormat="1" applyFont="1" applyBorder="1" applyAlignment="1" applyProtection="1">
      <alignment horizontal="left" vertical="center"/>
    </xf>
    <xf numFmtId="166" fontId="14" fillId="0" borderId="5" xfId="182" applyNumberFormat="1" applyFont="1" applyBorder="1" applyAlignment="1">
      <alignment horizontal="center" vertical="center"/>
    </xf>
    <xf numFmtId="166" fontId="14" fillId="0" borderId="11" xfId="182" applyNumberFormat="1" applyFont="1" applyBorder="1" applyAlignment="1">
      <alignment horizontal="center" vertical="center"/>
    </xf>
    <xf numFmtId="166" fontId="14" fillId="0" borderId="6" xfId="182" applyNumberFormat="1" applyFont="1" applyBorder="1" applyAlignment="1">
      <alignment horizontal="center" vertical="center"/>
    </xf>
    <xf numFmtId="171" fontId="13" fillId="0" borderId="7" xfId="182" applyNumberFormat="1" applyFont="1" applyBorder="1" applyAlignment="1" applyProtection="1">
      <alignment horizontal="center" vertical="center"/>
    </xf>
    <xf numFmtId="166" fontId="13" fillId="0" borderId="8" xfId="182" applyNumberFormat="1" applyFont="1" applyBorder="1" applyAlignment="1">
      <alignment horizontal="center" vertical="center"/>
    </xf>
    <xf numFmtId="166" fontId="13" fillId="0" borderId="18" xfId="182" applyNumberFormat="1" applyFont="1" applyBorder="1" applyAlignment="1">
      <alignment horizontal="center" vertical="center"/>
    </xf>
    <xf numFmtId="166" fontId="13" fillId="0" borderId="9" xfId="182" applyNumberFormat="1" applyFont="1" applyBorder="1" applyAlignment="1">
      <alignment horizontal="center" vertical="center"/>
    </xf>
    <xf numFmtId="171" fontId="5" fillId="0" borderId="0" xfId="182" applyNumberFormat="1" applyFont="1" applyAlignment="1" applyProtection="1">
      <alignment horizontal="left"/>
    </xf>
    <xf numFmtId="171" fontId="5" fillId="0" borderId="0" xfId="182" applyNumberFormat="1" applyFont="1" applyBorder="1"/>
    <xf numFmtId="171" fontId="5" fillId="0" borderId="0" xfId="182" applyNumberFormat="1" applyFont="1" applyBorder="1" applyAlignment="1" applyProtection="1">
      <alignment horizontal="center" vertical="center"/>
    </xf>
    <xf numFmtId="0" fontId="7" fillId="0" borderId="4" xfId="183" applyFont="1" applyBorder="1" applyAlignment="1">
      <alignment horizontal="center"/>
    </xf>
    <xf numFmtId="0" fontId="5" fillId="0" borderId="4" xfId="183" applyFont="1" applyBorder="1" applyAlignment="1">
      <alignment horizontal="center"/>
    </xf>
    <xf numFmtId="0" fontId="7" fillId="0" borderId="19" xfId="183" applyFont="1" applyBorder="1"/>
    <xf numFmtId="0" fontId="5" fillId="0" borderId="0" xfId="183" applyFont="1" applyAlignment="1">
      <alignment horizontal="center"/>
    </xf>
    <xf numFmtId="166" fontId="5" fillId="0" borderId="12" xfId="181" applyNumberFormat="1" applyFont="1" applyFill="1" applyBorder="1" applyAlignment="1" applyProtection="1">
      <alignment horizontal="center" vertical="center"/>
    </xf>
    <xf numFmtId="166" fontId="5" fillId="0" borderId="5" xfId="181" applyNumberFormat="1" applyFont="1" applyFill="1" applyBorder="1" applyAlignment="1" applyProtection="1">
      <alignment horizontal="center" vertical="center"/>
    </xf>
    <xf numFmtId="175" fontId="5" fillId="0" borderId="5" xfId="181" applyNumberFormat="1" applyFont="1" applyFill="1" applyBorder="1" applyAlignment="1" applyProtection="1">
      <alignment horizontal="center" vertical="center"/>
    </xf>
    <xf numFmtId="166" fontId="2" fillId="0" borderId="0" xfId="73" applyNumberFormat="1"/>
    <xf numFmtId="0" fontId="7" fillId="2" borderId="20" xfId="128" quotePrefix="1" applyFont="1" applyFill="1" applyBorder="1" applyAlignment="1" applyProtection="1">
      <alignment horizontal="center" vertical="center"/>
    </xf>
    <xf numFmtId="0" fontId="7" fillId="2" borderId="21" xfId="183" applyFont="1" applyFill="1" applyBorder="1" applyAlignment="1">
      <alignment horizontal="center"/>
    </xf>
    <xf numFmtId="0" fontId="7" fillId="2" borderId="12" xfId="183" applyFont="1" applyFill="1" applyBorder="1" applyAlignment="1">
      <alignment horizontal="center"/>
    </xf>
    <xf numFmtId="0" fontId="7" fillId="2" borderId="22" xfId="183" applyFont="1" applyFill="1" applyBorder="1" applyAlignment="1">
      <alignment horizontal="center"/>
    </xf>
    <xf numFmtId="0" fontId="7" fillId="2" borderId="23" xfId="183" applyFont="1" applyFill="1" applyBorder="1" applyAlignment="1">
      <alignment horizontal="center"/>
    </xf>
    <xf numFmtId="0" fontId="5" fillId="2" borderId="24" xfId="183" applyNumberFormat="1" applyFont="1" applyFill="1" applyBorder="1" applyAlignment="1">
      <alignment horizontal="center"/>
    </xf>
    <xf numFmtId="0" fontId="7" fillId="2" borderId="1" xfId="183" applyFont="1" applyFill="1" applyBorder="1" applyAlignment="1">
      <alignment horizontal="center"/>
    </xf>
    <xf numFmtId="0" fontId="7" fillId="2" borderId="25" xfId="183" applyFont="1" applyFill="1" applyBorder="1" applyAlignment="1">
      <alignment horizontal="center"/>
    </xf>
    <xf numFmtId="0" fontId="7" fillId="2" borderId="15" xfId="183" applyFont="1" applyFill="1" applyBorder="1" applyAlignment="1">
      <alignment horizontal="center"/>
    </xf>
    <xf numFmtId="0" fontId="7" fillId="2" borderId="26" xfId="183" applyFont="1" applyFill="1" applyBorder="1" applyAlignment="1">
      <alignment horizontal="center"/>
    </xf>
    <xf numFmtId="0" fontId="7" fillId="2" borderId="2" xfId="183" applyFont="1" applyFill="1" applyBorder="1" applyAlignment="1">
      <alignment horizontal="center"/>
    </xf>
    <xf numFmtId="0" fontId="7" fillId="2" borderId="27" xfId="183" applyFont="1" applyFill="1" applyBorder="1" applyAlignment="1">
      <alignment horizontal="center"/>
    </xf>
    <xf numFmtId="0" fontId="7" fillId="2" borderId="16" xfId="183" applyFont="1" applyFill="1" applyBorder="1" applyAlignment="1">
      <alignment horizontal="center"/>
    </xf>
    <xf numFmtId="2" fontId="7" fillId="0" borderId="1" xfId="183" applyNumberFormat="1" applyFont="1" applyBorder="1" applyAlignment="1">
      <alignment horizontal="center" vertical="center"/>
    </xf>
    <xf numFmtId="0" fontId="5" fillId="0" borderId="0" xfId="183" applyFont="1" applyBorder="1"/>
    <xf numFmtId="0" fontId="7" fillId="0" borderId="0" xfId="183" applyFont="1" applyAlignment="1">
      <alignment horizontal="center"/>
    </xf>
    <xf numFmtId="168" fontId="21" fillId="0" borderId="0" xfId="84" applyNumberFormat="1"/>
    <xf numFmtId="168" fontId="5" fillId="0" borderId="11" xfId="182" applyNumberFormat="1" applyFont="1" applyBorder="1" applyAlignment="1" applyProtection="1">
      <alignment horizontal="center" vertical="center"/>
    </xf>
    <xf numFmtId="166" fontId="5" fillId="0" borderId="11" xfId="182" applyNumberFormat="1" applyFont="1" applyFill="1" applyBorder="1" applyAlignment="1" applyProtection="1">
      <alignment horizontal="center" vertical="center"/>
    </xf>
    <xf numFmtId="166" fontId="5" fillId="0" borderId="11" xfId="182" applyNumberFormat="1" applyFont="1" applyBorder="1" applyAlignment="1">
      <alignment horizontal="center" vertical="center"/>
    </xf>
    <xf numFmtId="168" fontId="5" fillId="0" borderId="12" xfId="182" applyNumberFormat="1" applyFont="1" applyBorder="1" applyAlignment="1" applyProtection="1">
      <alignment horizontal="center" vertical="center"/>
    </xf>
    <xf numFmtId="168" fontId="5" fillId="0" borderId="2" xfId="182" applyNumberFormat="1" applyFont="1" applyBorder="1" applyAlignment="1" applyProtection="1">
      <alignment horizontal="center" vertical="center"/>
    </xf>
    <xf numFmtId="170" fontId="2" fillId="0" borderId="0" xfId="22" applyNumberFormat="1" applyFont="1"/>
    <xf numFmtId="166" fontId="14" fillId="0" borderId="12" xfId="182" applyNumberFormat="1" applyFont="1" applyBorder="1" applyAlignment="1">
      <alignment horizontal="center" vertical="center"/>
    </xf>
    <xf numFmtId="166" fontId="14" fillId="0" borderId="2" xfId="182" applyNumberFormat="1" applyFont="1" applyBorder="1" applyAlignment="1">
      <alignment horizontal="center" vertical="center"/>
    </xf>
    <xf numFmtId="166" fontId="13" fillId="0" borderId="28" xfId="182" applyNumberFormat="1" applyFont="1" applyBorder="1" applyAlignment="1">
      <alignment horizontal="center" vertical="center"/>
    </xf>
    <xf numFmtId="166" fontId="7" fillId="0" borderId="28" xfId="182" applyNumberFormat="1" applyFont="1" applyBorder="1" applyAlignment="1">
      <alignment horizontal="center" vertical="center"/>
    </xf>
    <xf numFmtId="2" fontId="5" fillId="0" borderId="1" xfId="183" applyNumberFormat="1" applyFont="1" applyBorder="1" applyAlignment="1">
      <alignment horizontal="center" vertical="center"/>
    </xf>
    <xf numFmtId="166" fontId="5" fillId="0" borderId="0" xfId="183" applyNumberFormat="1" applyFont="1"/>
    <xf numFmtId="166" fontId="7" fillId="0" borderId="0" xfId="183" applyNumberFormat="1" applyFont="1"/>
    <xf numFmtId="166" fontId="5" fillId="0" borderId="12" xfId="132" applyNumberFormat="1" applyFont="1" applyBorder="1" applyAlignment="1">
      <alignment horizontal="center" vertical="center"/>
    </xf>
    <xf numFmtId="166" fontId="26" fillId="0" borderId="12" xfId="132" applyNumberFormat="1" applyFont="1" applyBorder="1" applyAlignment="1">
      <alignment horizontal="center" vertical="center"/>
    </xf>
    <xf numFmtId="166" fontId="5" fillId="0" borderId="5" xfId="132" applyNumberFormat="1" applyFont="1" applyBorder="1" applyAlignment="1">
      <alignment horizontal="center" vertical="center"/>
    </xf>
    <xf numFmtId="166" fontId="26" fillId="0" borderId="5" xfId="132" applyNumberFormat="1" applyFont="1" applyBorder="1" applyAlignment="1">
      <alignment horizontal="center" vertical="center"/>
    </xf>
    <xf numFmtId="166" fontId="26" fillId="0" borderId="2" xfId="132" applyNumberFormat="1" applyFont="1" applyBorder="1" applyAlignment="1">
      <alignment horizontal="center" vertical="center"/>
    </xf>
    <xf numFmtId="166" fontId="23" fillId="0" borderId="0" xfId="0" applyNumberFormat="1" applyFont="1"/>
    <xf numFmtId="0" fontId="7" fillId="0" borderId="4" xfId="183" applyFont="1" applyBorder="1"/>
    <xf numFmtId="0" fontId="18" fillId="0" borderId="0" xfId="183" applyFont="1"/>
    <xf numFmtId="0" fontId="7" fillId="0" borderId="4" xfId="183" applyFont="1" applyFill="1" applyBorder="1" applyAlignment="1">
      <alignment horizontal="center"/>
    </xf>
    <xf numFmtId="0" fontId="2" fillId="0" borderId="0" xfId="183" applyFont="1" applyAlignment="1">
      <alignment horizontal="center"/>
    </xf>
    <xf numFmtId="0" fontId="5" fillId="3" borderId="1" xfId="183" applyFont="1" applyFill="1" applyBorder="1" applyAlignment="1">
      <alignment horizontal="center"/>
    </xf>
    <xf numFmtId="0" fontId="5" fillId="3" borderId="13" xfId="183" applyFont="1" applyFill="1" applyBorder="1" applyAlignment="1">
      <alignment horizontal="center"/>
    </xf>
    <xf numFmtId="0" fontId="2" fillId="3" borderId="1" xfId="183" applyFont="1" applyFill="1" applyBorder="1" applyAlignment="1">
      <alignment horizontal="center"/>
    </xf>
    <xf numFmtId="166" fontId="7" fillId="0" borderId="1" xfId="0" applyNumberFormat="1" applyFont="1" applyBorder="1" applyAlignment="1">
      <alignment horizontal="center" vertical="center"/>
    </xf>
    <xf numFmtId="0" fontId="28" fillId="3" borderId="1" xfId="84" applyFont="1" applyFill="1" applyBorder="1" applyAlignment="1">
      <alignment horizontal="center"/>
    </xf>
    <xf numFmtId="0" fontId="28" fillId="4" borderId="1" xfId="84" applyFont="1" applyFill="1" applyBorder="1" applyAlignment="1">
      <alignment horizontal="center"/>
    </xf>
    <xf numFmtId="0" fontId="7" fillId="0" borderId="0" xfId="183" applyFont="1" applyAlignment="1"/>
    <xf numFmtId="0" fontId="28" fillId="3" borderId="20" xfId="0" applyFont="1" applyFill="1" applyBorder="1" applyAlignment="1">
      <alignment horizontal="center" wrapText="1"/>
    </xf>
    <xf numFmtId="0" fontId="28" fillId="3" borderId="3" xfId="84" applyFont="1" applyFill="1" applyBorder="1" applyAlignment="1">
      <alignment horizontal="center"/>
    </xf>
    <xf numFmtId="0" fontId="25" fillId="3" borderId="30" xfId="84" applyFont="1" applyFill="1" applyBorder="1" applyAlignment="1">
      <alignment horizontal="center"/>
    </xf>
    <xf numFmtId="0" fontId="25" fillId="3" borderId="3" xfId="84" applyFont="1" applyFill="1" applyBorder="1" applyAlignment="1">
      <alignment horizontal="center" vertical="center"/>
    </xf>
    <xf numFmtId="0" fontId="21" fillId="0" borderId="0" xfId="84" applyFont="1"/>
    <xf numFmtId="166" fontId="7" fillId="0" borderId="1" xfId="183" applyNumberFormat="1" applyFont="1" applyBorder="1" applyAlignment="1">
      <alignment horizontal="center" vertical="center"/>
    </xf>
    <xf numFmtId="166" fontId="5" fillId="0" borderId="1" xfId="183" applyNumberFormat="1" applyFont="1" applyBorder="1" applyAlignment="1">
      <alignment horizontal="center" vertical="center"/>
    </xf>
    <xf numFmtId="166" fontId="7" fillId="0" borderId="1" xfId="184" applyNumberFormat="1" applyFont="1" applyBorder="1" applyAlignment="1">
      <alignment horizontal="center" vertical="center"/>
    </xf>
    <xf numFmtId="166" fontId="5" fillId="0" borderId="1" xfId="184" applyNumberFormat="1" applyFont="1" applyBorder="1" applyAlignment="1">
      <alignment horizontal="center" vertical="center"/>
    </xf>
    <xf numFmtId="166" fontId="7" fillId="0" borderId="1" xfId="184" applyNumberFormat="1" applyFont="1" applyFill="1" applyBorder="1" applyAlignment="1">
      <alignment horizontal="center" vertical="center"/>
    </xf>
    <xf numFmtId="166" fontId="5" fillId="0" borderId="8" xfId="183" applyNumberFormat="1" applyFont="1" applyBorder="1" applyAlignment="1">
      <alignment horizontal="center" vertical="center"/>
    </xf>
    <xf numFmtId="166" fontId="7" fillId="5" borderId="1" xfId="108" applyNumberFormat="1" applyFont="1" applyFill="1" applyBorder="1" applyAlignment="1">
      <alignment horizontal="right" vertical="center"/>
    </xf>
    <xf numFmtId="166" fontId="7" fillId="5" borderId="1" xfId="108" applyNumberFormat="1" applyFont="1" applyFill="1" applyBorder="1" applyAlignment="1">
      <alignment horizontal="center" vertical="center"/>
    </xf>
    <xf numFmtId="166" fontId="5" fillId="5" borderId="1" xfId="108" applyNumberFormat="1" applyFont="1" applyFill="1" applyBorder="1" applyAlignment="1">
      <alignment horizontal="right" vertical="center"/>
    </xf>
    <xf numFmtId="166" fontId="7" fillId="5" borderId="1" xfId="108" applyNumberFormat="1" applyFont="1" applyFill="1" applyBorder="1" applyAlignment="1">
      <alignment vertical="center"/>
    </xf>
    <xf numFmtId="166" fontId="5" fillId="5" borderId="1" xfId="108" applyNumberFormat="1" applyFont="1" applyFill="1" applyBorder="1" applyAlignment="1">
      <alignment vertical="center"/>
    </xf>
    <xf numFmtId="166" fontId="7" fillId="5" borderId="1" xfId="0" applyNumberFormat="1" applyFont="1" applyFill="1" applyBorder="1" applyAlignment="1">
      <alignment horizontal="center" vertical="center"/>
    </xf>
    <xf numFmtId="166" fontId="7" fillId="5" borderId="3" xfId="0" applyNumberFormat="1" applyFont="1" applyFill="1" applyBorder="1" applyAlignment="1">
      <alignment horizontal="center" vertical="center"/>
    </xf>
    <xf numFmtId="166" fontId="7" fillId="5" borderId="1" xfId="183" applyNumberFormat="1" applyFont="1" applyFill="1" applyBorder="1" applyAlignment="1">
      <alignment horizontal="center" vertical="center"/>
    </xf>
    <xf numFmtId="166" fontId="7" fillId="5" borderId="3" xfId="183" applyNumberFormat="1" applyFont="1" applyFill="1" applyBorder="1" applyAlignment="1">
      <alignment horizontal="center" vertical="center"/>
    </xf>
    <xf numFmtId="166" fontId="5" fillId="5" borderId="1" xfId="0" applyNumberFormat="1" applyFont="1" applyFill="1" applyBorder="1" applyAlignment="1">
      <alignment horizontal="center" vertical="center"/>
    </xf>
    <xf numFmtId="166" fontId="5" fillId="5" borderId="1" xfId="183" applyNumberFormat="1" applyFont="1" applyFill="1" applyBorder="1" applyAlignment="1">
      <alignment horizontal="center" vertical="center"/>
    </xf>
    <xf numFmtId="166" fontId="5" fillId="5" borderId="3" xfId="183" applyNumberFormat="1" applyFont="1" applyFill="1" applyBorder="1" applyAlignment="1">
      <alignment horizontal="center" vertical="center"/>
    </xf>
    <xf numFmtId="166" fontId="19" fillId="5" borderId="3" xfId="183" applyNumberFormat="1" applyFont="1" applyFill="1" applyBorder="1" applyAlignment="1">
      <alignment horizontal="center" vertical="center"/>
    </xf>
    <xf numFmtId="166" fontId="5" fillId="5" borderId="8" xfId="0" applyNumberFormat="1" applyFont="1" applyFill="1" applyBorder="1" applyAlignment="1">
      <alignment horizontal="center" vertical="center"/>
    </xf>
    <xf numFmtId="166" fontId="5" fillId="5" borderId="8" xfId="183" applyNumberFormat="1" applyFont="1" applyFill="1" applyBorder="1" applyAlignment="1">
      <alignment horizontal="center" vertical="center"/>
    </xf>
    <xf numFmtId="166" fontId="5" fillId="5" borderId="9" xfId="183" applyNumberFormat="1" applyFont="1" applyFill="1" applyBorder="1" applyAlignment="1">
      <alignment horizontal="center" vertical="center"/>
    </xf>
    <xf numFmtId="0" fontId="7" fillId="2" borderId="31" xfId="138" applyFont="1" applyFill="1" applyBorder="1" applyAlignment="1">
      <alignment horizontal="center" vertical="center" wrapText="1"/>
    </xf>
    <xf numFmtId="0" fontId="7" fillId="2" borderId="32" xfId="138" applyFont="1" applyFill="1" applyBorder="1" applyAlignment="1">
      <alignment horizontal="center" vertical="center" wrapText="1"/>
    </xf>
    <xf numFmtId="0" fontId="7" fillId="0" borderId="0" xfId="138" applyFont="1" applyAlignment="1">
      <alignment horizontal="centerContinuous" vertical="center"/>
    </xf>
    <xf numFmtId="0" fontId="5" fillId="0" borderId="0" xfId="138" applyFont="1" applyAlignment="1">
      <alignment horizontal="centerContinuous" vertical="center"/>
    </xf>
    <xf numFmtId="0" fontId="5" fillId="0" borderId="0" xfId="138" applyFont="1"/>
    <xf numFmtId="0" fontId="5" fillId="0" borderId="0" xfId="138" applyFont="1" applyAlignment="1">
      <alignment horizontal="center"/>
    </xf>
    <xf numFmtId="0" fontId="7" fillId="0" borderId="24" xfId="138" applyFont="1" applyBorder="1" applyAlignment="1">
      <alignment vertical="center"/>
    </xf>
    <xf numFmtId="2" fontId="7" fillId="0" borderId="1" xfId="138" applyNumberFormat="1" applyFont="1" applyBorder="1" applyAlignment="1">
      <alignment horizontal="center" vertical="center"/>
    </xf>
    <xf numFmtId="166" fontId="7" fillId="0" borderId="1" xfId="138" applyNumberFormat="1" applyFont="1" applyBorder="1" applyAlignment="1">
      <alignment horizontal="center" vertical="center"/>
    </xf>
    <xf numFmtId="166" fontId="7" fillId="0" borderId="3" xfId="138" applyNumberFormat="1" applyFont="1" applyBorder="1" applyAlignment="1">
      <alignment horizontal="center" vertical="center"/>
    </xf>
    <xf numFmtId="0" fontId="5" fillId="0" borderId="33" xfId="138" applyFont="1" applyBorder="1" applyAlignment="1">
      <alignment vertical="center"/>
    </xf>
    <xf numFmtId="2" fontId="5" fillId="0" borderId="5" xfId="138" applyNumberFormat="1" applyFont="1" applyBorder="1" applyAlignment="1">
      <alignment horizontal="center" vertical="center"/>
    </xf>
    <xf numFmtId="166" fontId="5" fillId="0" borderId="5" xfId="138" applyNumberFormat="1" applyFont="1" applyBorder="1" applyAlignment="1">
      <alignment horizontal="center" vertical="center"/>
    </xf>
    <xf numFmtId="166" fontId="5" fillId="0" borderId="12" xfId="138" applyNumberFormat="1" applyFont="1" applyBorder="1" applyAlignment="1">
      <alignment horizontal="center" vertical="center"/>
    </xf>
    <xf numFmtId="166" fontId="5" fillId="0" borderId="23" xfId="138" applyNumberFormat="1" applyFont="1" applyBorder="1" applyAlignment="1">
      <alignment horizontal="center" vertical="center"/>
    </xf>
    <xf numFmtId="166" fontId="5" fillId="0" borderId="6" xfId="138" applyNumberFormat="1" applyFont="1" applyBorder="1" applyAlignment="1">
      <alignment horizontal="center" vertical="center"/>
    </xf>
    <xf numFmtId="166" fontId="5" fillId="0" borderId="2" xfId="138" applyNumberFormat="1" applyFont="1" applyBorder="1" applyAlignment="1">
      <alignment horizontal="center" vertical="center"/>
    </xf>
    <xf numFmtId="166" fontId="5" fillId="0" borderId="16" xfId="138" applyNumberFormat="1" applyFont="1" applyBorder="1" applyAlignment="1">
      <alignment horizontal="center" vertical="center"/>
    </xf>
    <xf numFmtId="0" fontId="5" fillId="0" borderId="34" xfId="138" applyFont="1" applyBorder="1" applyAlignment="1">
      <alignment vertical="center"/>
    </xf>
    <xf numFmtId="2" fontId="5" fillId="0" borderId="35" xfId="138" applyNumberFormat="1" applyFont="1" applyBorder="1" applyAlignment="1">
      <alignment horizontal="center" vertical="center"/>
    </xf>
    <xf numFmtId="166" fontId="5" fillId="0" borderId="35" xfId="138" applyNumberFormat="1" applyFont="1" applyBorder="1" applyAlignment="1">
      <alignment horizontal="center" vertical="center"/>
    </xf>
    <xf numFmtId="166" fontId="5" fillId="0" borderId="36" xfId="138" applyNumberFormat="1" applyFont="1" applyBorder="1" applyAlignment="1">
      <alignment horizontal="center" vertical="center"/>
    </xf>
    <xf numFmtId="0" fontId="7" fillId="2" borderId="1" xfId="138" applyFont="1" applyFill="1" applyBorder="1" applyAlignment="1">
      <alignment horizontal="center" vertical="center"/>
    </xf>
    <xf numFmtId="0" fontId="7" fillId="2" borderId="37" xfId="138" applyFont="1" applyFill="1" applyBorder="1" applyAlignment="1">
      <alignment horizontal="center" vertical="center"/>
    </xf>
    <xf numFmtId="0" fontId="5" fillId="0" borderId="30" xfId="138" applyFont="1" applyBorder="1"/>
    <xf numFmtId="0" fontId="7" fillId="0" borderId="14" xfId="138" applyFont="1" applyBorder="1"/>
    <xf numFmtId="2" fontId="7" fillId="0" borderId="1" xfId="138" applyNumberFormat="1" applyFont="1" applyBorder="1" applyAlignment="1">
      <alignment horizontal="center"/>
    </xf>
    <xf numFmtId="166" fontId="7" fillId="0" borderId="15" xfId="138" applyNumberFormat="1" applyFont="1" applyBorder="1" applyAlignment="1">
      <alignment horizontal="center" vertical="center"/>
    </xf>
    <xf numFmtId="166" fontId="7" fillId="0" borderId="25" xfId="138" applyNumberFormat="1" applyFont="1" applyBorder="1" applyAlignment="1">
      <alignment horizontal="center"/>
    </xf>
    <xf numFmtId="0" fontId="7" fillId="0" borderId="4" xfId="138" applyFont="1" applyBorder="1" applyAlignment="1">
      <alignment horizontal="center"/>
    </xf>
    <xf numFmtId="0" fontId="7" fillId="0" borderId="0" xfId="138" applyFont="1" applyBorder="1"/>
    <xf numFmtId="2" fontId="7" fillId="0" borderId="5" xfId="138" applyNumberFormat="1" applyFont="1" applyBorder="1" applyAlignment="1">
      <alignment horizontal="center"/>
    </xf>
    <xf numFmtId="166" fontId="7" fillId="0" borderId="11" xfId="138" applyNumberFormat="1" applyFont="1" applyBorder="1" applyAlignment="1">
      <alignment horizontal="center" vertical="center"/>
    </xf>
    <xf numFmtId="166" fontId="7" fillId="0" borderId="13" xfId="138" applyNumberFormat="1" applyFont="1" applyBorder="1" applyAlignment="1">
      <alignment horizontal="center"/>
    </xf>
    <xf numFmtId="166" fontId="7" fillId="0" borderId="12" xfId="138" applyNumberFormat="1" applyFont="1" applyBorder="1" applyAlignment="1">
      <alignment horizontal="center" vertical="center"/>
    </xf>
    <xf numFmtId="166" fontId="7" fillId="0" borderId="23" xfId="138" applyNumberFormat="1" applyFont="1" applyBorder="1" applyAlignment="1">
      <alignment horizontal="center" vertical="center"/>
    </xf>
    <xf numFmtId="0" fontId="5" fillId="0" borderId="4" xfId="138" applyFont="1" applyBorder="1"/>
    <xf numFmtId="0" fontId="5" fillId="0" borderId="0" xfId="138" applyFont="1" applyBorder="1"/>
    <xf numFmtId="2" fontId="5" fillId="0" borderId="5" xfId="138" applyNumberFormat="1" applyFont="1" applyBorder="1" applyAlignment="1">
      <alignment horizontal="center"/>
    </xf>
    <xf numFmtId="166" fontId="5" fillId="0" borderId="11" xfId="138" applyNumberFormat="1" applyFont="1" applyBorder="1" applyAlignment="1">
      <alignment horizontal="center" vertical="center"/>
    </xf>
    <xf numFmtId="166" fontId="5" fillId="0" borderId="13" xfId="138" applyNumberFormat="1" applyFont="1" applyBorder="1" applyAlignment="1">
      <alignment horizontal="center"/>
    </xf>
    <xf numFmtId="2" fontId="7" fillId="0" borderId="5" xfId="185" applyNumberFormat="1" applyFont="1" applyBorder="1" applyAlignment="1">
      <alignment horizontal="center" vertical="center"/>
    </xf>
    <xf numFmtId="166" fontId="7" fillId="0" borderId="5" xfId="138" applyNumberFormat="1" applyFont="1" applyBorder="1" applyAlignment="1">
      <alignment horizontal="center" vertical="center"/>
    </xf>
    <xf numFmtId="166" fontId="7" fillId="0" borderId="6" xfId="138" applyNumberFormat="1" applyFont="1" applyBorder="1" applyAlignment="1">
      <alignment horizontal="center" vertical="center"/>
    </xf>
    <xf numFmtId="0" fontId="5" fillId="0" borderId="4" xfId="138" applyFont="1" applyBorder="1" applyAlignment="1">
      <alignment horizontal="center"/>
    </xf>
    <xf numFmtId="2" fontId="5" fillId="0" borderId="5" xfId="185" applyNumberFormat="1" applyFont="1" applyBorder="1" applyAlignment="1">
      <alignment horizontal="center" vertical="center"/>
    </xf>
    <xf numFmtId="166" fontId="5" fillId="0" borderId="0" xfId="138" applyNumberFormat="1" applyFont="1" applyBorder="1" applyAlignment="1">
      <alignment horizontal="center" vertical="center"/>
    </xf>
    <xf numFmtId="166" fontId="5" fillId="0" borderId="13" xfId="138" applyNumberFormat="1" applyFont="1" applyBorder="1" applyAlignment="1">
      <alignment horizontal="center" vertical="center"/>
    </xf>
    <xf numFmtId="166" fontId="7" fillId="0" borderId="0" xfId="138" applyNumberFormat="1" applyFont="1" applyBorder="1" applyAlignment="1">
      <alignment horizontal="center" vertical="center"/>
    </xf>
    <xf numFmtId="166" fontId="7" fillId="0" borderId="13" xfId="138" applyNumberFormat="1" applyFont="1" applyBorder="1" applyAlignment="1">
      <alignment horizontal="center" vertical="center"/>
    </xf>
    <xf numFmtId="0" fontId="7" fillId="0" borderId="13" xfId="138" applyFont="1" applyBorder="1"/>
    <xf numFmtId="0" fontId="5" fillId="0" borderId="19" xfId="138" applyFont="1" applyBorder="1"/>
    <xf numFmtId="0" fontId="5" fillId="0" borderId="38" xfId="138" applyFont="1" applyBorder="1"/>
    <xf numFmtId="2" fontId="5" fillId="0" borderId="35" xfId="138" applyNumberFormat="1" applyFont="1" applyBorder="1" applyAlignment="1">
      <alignment horizontal="center"/>
    </xf>
    <xf numFmtId="166" fontId="5" fillId="0" borderId="39" xfId="138" applyNumberFormat="1" applyFont="1" applyBorder="1" applyAlignment="1">
      <alignment horizontal="center" vertical="center"/>
    </xf>
    <xf numFmtId="166" fontId="5" fillId="0" borderId="29" xfId="138" applyNumberFormat="1" applyFont="1" applyFill="1" applyBorder="1" applyAlignment="1">
      <alignment horizontal="center"/>
    </xf>
    <xf numFmtId="0" fontId="7" fillId="2" borderId="3" xfId="138" applyFont="1" applyFill="1" applyBorder="1" applyAlignment="1">
      <alignment horizontal="center" vertical="center"/>
    </xf>
    <xf numFmtId="0" fontId="5" fillId="2" borderId="40" xfId="138" applyFont="1" applyFill="1" applyBorder="1" applyAlignment="1">
      <alignment horizontal="center" vertical="center" wrapText="1"/>
    </xf>
    <xf numFmtId="0" fontId="5" fillId="2" borderId="41" xfId="138" applyFont="1" applyFill="1" applyBorder="1" applyAlignment="1">
      <alignment horizontal="center" vertical="center" wrapText="1"/>
    </xf>
    <xf numFmtId="0" fontId="5" fillId="2" borderId="12" xfId="138" applyFont="1" applyFill="1" applyBorder="1" applyAlignment="1">
      <alignment horizontal="center" vertical="center" wrapText="1"/>
    </xf>
    <xf numFmtId="16" fontId="5" fillId="2" borderId="12" xfId="138" applyNumberFormat="1" applyFont="1" applyFill="1" applyBorder="1" applyAlignment="1">
      <alignment horizontal="center" vertical="center" wrapText="1"/>
    </xf>
    <xf numFmtId="166" fontId="7" fillId="0" borderId="1" xfId="138" applyNumberFormat="1" applyFont="1" applyBorder="1" applyAlignment="1">
      <alignment horizontal="right" wrapText="1"/>
    </xf>
    <xf numFmtId="0" fontId="5" fillId="0" borderId="1" xfId="138" applyFont="1" applyBorder="1" applyAlignment="1">
      <alignment horizontal="right" wrapText="1"/>
    </xf>
    <xf numFmtId="166" fontId="5" fillId="0" borderId="1" xfId="138" applyNumberFormat="1" applyFont="1" applyBorder="1" applyAlignment="1">
      <alignment horizontal="right" wrapText="1"/>
    </xf>
    <xf numFmtId="166" fontId="5" fillId="5" borderId="1" xfId="138" applyNumberFormat="1" applyFont="1" applyFill="1" applyBorder="1" applyAlignment="1">
      <alignment horizontal="right" wrapText="1"/>
    </xf>
    <xf numFmtId="0" fontId="7" fillId="2" borderId="42" xfId="138" applyFont="1" applyFill="1" applyBorder="1" applyAlignment="1">
      <alignment horizontal="center" vertical="center" wrapText="1"/>
    </xf>
    <xf numFmtId="0" fontId="5" fillId="2" borderId="43" xfId="138" applyFont="1" applyFill="1" applyBorder="1" applyAlignment="1">
      <alignment horizontal="center" vertical="center" wrapText="1"/>
    </xf>
    <xf numFmtId="0" fontId="5" fillId="2" borderId="23" xfId="138" applyFont="1" applyFill="1" applyBorder="1" applyAlignment="1">
      <alignment horizontal="center" vertical="center" wrapText="1"/>
    </xf>
    <xf numFmtId="0" fontId="7" fillId="0" borderId="44" xfId="138" applyFont="1" applyBorder="1" applyAlignment="1">
      <alignment horizontal="center" wrapText="1"/>
    </xf>
    <xf numFmtId="166" fontId="7" fillId="0" borderId="3" xfId="138" applyNumberFormat="1" applyFont="1" applyBorder="1" applyAlignment="1">
      <alignment horizontal="right" wrapText="1"/>
    </xf>
    <xf numFmtId="0" fontId="7" fillId="0" borderId="44" xfId="138" applyFont="1" applyBorder="1" applyAlignment="1">
      <alignment horizontal="left" wrapText="1"/>
    </xf>
    <xf numFmtId="0" fontId="5" fillId="0" borderId="44" xfId="138" applyFont="1" applyBorder="1" applyAlignment="1">
      <alignment horizontal="left" wrapText="1"/>
    </xf>
    <xf numFmtId="166" fontId="5" fillId="0" borderId="3" xfId="138" applyNumberFormat="1" applyFont="1" applyBorder="1" applyAlignment="1">
      <alignment horizontal="right" wrapText="1"/>
    </xf>
    <xf numFmtId="166" fontId="5" fillId="0" borderId="3" xfId="138" applyNumberFormat="1" applyFont="1" applyFill="1" applyBorder="1" applyAlignment="1">
      <alignment horizontal="right" wrapText="1"/>
    </xf>
    <xf numFmtId="0" fontId="5" fillId="0" borderId="8" xfId="138" applyFont="1" applyBorder="1" applyAlignment="1">
      <alignment horizontal="right" wrapText="1"/>
    </xf>
    <xf numFmtId="166" fontId="5" fillId="0" borderId="8" xfId="138" applyNumberFormat="1" applyFont="1" applyBorder="1" applyAlignment="1">
      <alignment horizontal="right" wrapText="1"/>
    </xf>
    <xf numFmtId="166" fontId="5" fillId="0" borderId="9" xfId="138" applyNumberFormat="1" applyFont="1" applyBorder="1" applyAlignment="1">
      <alignment horizontal="right" wrapText="1"/>
    </xf>
    <xf numFmtId="166" fontId="5" fillId="0" borderId="45" xfId="138" applyNumberFormat="1" applyFont="1" applyBorder="1" applyAlignment="1">
      <alignment horizontal="center" vertical="center"/>
    </xf>
    <xf numFmtId="166" fontId="5" fillId="0" borderId="46" xfId="138" applyNumberFormat="1" applyFont="1" applyBorder="1" applyAlignment="1">
      <alignment horizontal="center" vertical="center"/>
    </xf>
    <xf numFmtId="166" fontId="5" fillId="0" borderId="47" xfId="138" applyNumberFormat="1" applyFont="1" applyBorder="1" applyAlignment="1">
      <alignment horizontal="center" vertical="center"/>
    </xf>
    <xf numFmtId="166" fontId="7" fillId="5" borderId="3" xfId="108" applyNumberFormat="1" applyFont="1" applyFill="1" applyBorder="1" applyAlignment="1">
      <alignment horizontal="center" vertical="center"/>
    </xf>
    <xf numFmtId="2" fontId="5" fillId="0" borderId="8" xfId="183" applyNumberFormat="1" applyFont="1" applyBorder="1" applyAlignment="1">
      <alignment horizontal="center" vertical="center"/>
    </xf>
    <xf numFmtId="166" fontId="5" fillId="5" borderId="8" xfId="108" applyNumberFormat="1" applyFont="1" applyFill="1" applyBorder="1" applyAlignment="1">
      <alignment vertical="center"/>
    </xf>
    <xf numFmtId="166" fontId="5" fillId="5" borderId="1" xfId="108" applyNumberFormat="1" applyFont="1" applyFill="1" applyBorder="1" applyAlignment="1">
      <alignment horizontal="center" vertical="center"/>
    </xf>
    <xf numFmtId="166" fontId="5" fillId="5" borderId="3" xfId="108" applyNumberFormat="1" applyFont="1" applyFill="1" applyBorder="1" applyAlignment="1">
      <alignment horizontal="center" vertical="center"/>
    </xf>
    <xf numFmtId="166" fontId="5" fillId="5" borderId="8" xfId="108" applyNumberFormat="1" applyFont="1" applyFill="1" applyBorder="1" applyAlignment="1">
      <alignment horizontal="center" vertical="center"/>
    </xf>
    <xf numFmtId="166" fontId="5" fillId="5" borderId="9" xfId="108" applyNumberFormat="1" applyFont="1" applyFill="1" applyBorder="1" applyAlignment="1">
      <alignment horizontal="center" vertical="center"/>
    </xf>
    <xf numFmtId="166" fontId="5" fillId="0" borderId="46" xfId="182" applyNumberFormat="1" applyFont="1" applyBorder="1" applyAlignment="1">
      <alignment horizontal="center" vertical="center"/>
    </xf>
    <xf numFmtId="166" fontId="5" fillId="0" borderId="2" xfId="182" applyNumberFormat="1" applyFont="1" applyBorder="1" applyAlignment="1">
      <alignment horizontal="center" vertical="center"/>
    </xf>
    <xf numFmtId="0" fontId="7" fillId="0" borderId="30" xfId="183" applyFont="1" applyBorder="1" applyAlignment="1">
      <alignment vertical="center"/>
    </xf>
    <xf numFmtId="0" fontId="5" fillId="0" borderId="30" xfId="183" applyFont="1" applyBorder="1" applyAlignment="1">
      <alignment vertical="center"/>
    </xf>
    <xf numFmtId="0" fontId="5" fillId="0" borderId="7" xfId="183" applyFont="1" applyBorder="1" applyAlignment="1">
      <alignment vertical="center"/>
    </xf>
    <xf numFmtId="0" fontId="7" fillId="3" borderId="48" xfId="0" quotePrefix="1" applyFont="1" applyFill="1" applyBorder="1" applyAlignment="1" applyProtection="1">
      <alignment horizontal="center" vertical="center"/>
    </xf>
    <xf numFmtId="0" fontId="7" fillId="3" borderId="49" xfId="183" applyFont="1" applyFill="1" applyBorder="1" applyAlignment="1">
      <alignment horizontal="center"/>
    </xf>
    <xf numFmtId="0" fontId="7" fillId="3" borderId="2" xfId="183" applyFont="1" applyFill="1" applyBorder="1" applyAlignment="1">
      <alignment horizontal="center"/>
    </xf>
    <xf numFmtId="0" fontId="7" fillId="0" borderId="14" xfId="183" applyFont="1" applyBorder="1" applyAlignment="1">
      <alignment vertical="center"/>
    </xf>
    <xf numFmtId="2" fontId="7" fillId="0" borderId="1" xfId="138" applyNumberFormat="1" applyFont="1" applyBorder="1" applyAlignment="1">
      <alignment horizontal="right" wrapText="1"/>
    </xf>
    <xf numFmtId="2" fontId="5" fillId="0" borderId="1" xfId="138" applyNumberFormat="1" applyFont="1" applyBorder="1" applyAlignment="1">
      <alignment horizontal="right" wrapText="1"/>
    </xf>
    <xf numFmtId="166" fontId="28" fillId="0" borderId="1" xfId="0" applyNumberFormat="1" applyFont="1" applyBorder="1" applyAlignment="1">
      <alignment wrapText="1"/>
    </xf>
    <xf numFmtId="166" fontId="26" fillId="0" borderId="30" xfId="84" applyNumberFormat="1" applyFont="1" applyBorder="1" applyAlignment="1"/>
    <xf numFmtId="166" fontId="26" fillId="0" borderId="7" xfId="84" applyNumberFormat="1" applyFont="1" applyBorder="1" applyAlignment="1"/>
    <xf numFmtId="0" fontId="31" fillId="0" borderId="0" xfId="84" applyFont="1" applyAlignment="1">
      <alignment horizontal="justify" vertical="center"/>
    </xf>
    <xf numFmtId="0" fontId="7" fillId="0" borderId="0" xfId="84" applyFont="1" applyBorder="1" applyAlignment="1">
      <alignment horizontal="center" vertical="center"/>
    </xf>
    <xf numFmtId="49" fontId="7" fillId="4" borderId="15" xfId="84" applyNumberFormat="1" applyFont="1" applyFill="1" applyBorder="1" applyAlignment="1">
      <alignment horizontal="center" vertical="center"/>
    </xf>
    <xf numFmtId="49" fontId="7" fillId="4" borderId="2" xfId="84" applyNumberFormat="1" applyFont="1" applyFill="1" applyBorder="1" applyAlignment="1">
      <alignment horizontal="center" vertical="center"/>
    </xf>
    <xf numFmtId="49" fontId="7" fillId="2" borderId="1" xfId="84" applyNumberFormat="1" applyFont="1" applyFill="1" applyBorder="1" applyAlignment="1">
      <alignment horizontal="center" vertical="center"/>
    </xf>
    <xf numFmtId="49" fontId="7" fillId="2" borderId="3" xfId="84" applyNumberFormat="1" applyFont="1" applyFill="1" applyBorder="1" applyAlignment="1">
      <alignment horizontal="center" vertical="center"/>
    </xf>
    <xf numFmtId="0" fontId="7" fillId="0" borderId="4" xfId="84" applyFont="1" applyBorder="1" applyAlignment="1" applyProtection="1">
      <alignment horizontal="justify" vertical="center"/>
    </xf>
    <xf numFmtId="166" fontId="7" fillId="0" borderId="5" xfId="84" applyNumberFormat="1" applyFont="1" applyFill="1" applyBorder="1" applyAlignment="1" applyProtection="1">
      <alignment horizontal="right" vertical="center"/>
    </xf>
    <xf numFmtId="166" fontId="7" fillId="0" borderId="5" xfId="84" applyNumberFormat="1" applyFont="1" applyBorder="1" applyAlignment="1">
      <alignment horizontal="center" vertical="center"/>
    </xf>
    <xf numFmtId="166" fontId="7" fillId="0" borderId="6" xfId="84" applyNumberFormat="1" applyFont="1" applyBorder="1" applyAlignment="1">
      <alignment horizontal="center" vertical="center"/>
    </xf>
    <xf numFmtId="166" fontId="7" fillId="0" borderId="5" xfId="84" applyNumberFormat="1" applyFont="1" applyFill="1" applyBorder="1" applyAlignment="1">
      <alignment horizontal="right" vertical="center"/>
    </xf>
    <xf numFmtId="166" fontId="34" fillId="0" borderId="0" xfId="84" applyNumberFormat="1" applyFont="1" applyAlignment="1">
      <alignment horizontal="justify" vertical="center"/>
    </xf>
    <xf numFmtId="0" fontId="34" fillId="0" borderId="0" xfId="84" applyFont="1" applyAlignment="1">
      <alignment horizontal="justify" vertical="center"/>
    </xf>
    <xf numFmtId="0" fontId="5" fillId="0" borderId="4" xfId="84" applyFont="1" applyBorder="1" applyAlignment="1" applyProtection="1">
      <alignment horizontal="left" vertical="center" indent="1"/>
    </xf>
    <xf numFmtId="166" fontId="5" fillId="0" borderId="5" xfId="84" applyNumberFormat="1" applyFont="1" applyFill="1" applyBorder="1" applyAlignment="1">
      <alignment horizontal="right" vertical="center"/>
    </xf>
    <xf numFmtId="166" fontId="5" fillId="0" borderId="5" xfId="84" applyNumberFormat="1" applyFont="1" applyBorder="1" applyAlignment="1">
      <alignment horizontal="center" vertical="center"/>
    </xf>
    <xf numFmtId="166" fontId="5" fillId="0" borderId="6" xfId="84" applyNumberFormat="1" applyFont="1" applyBorder="1" applyAlignment="1">
      <alignment horizontal="center" vertical="center"/>
    </xf>
    <xf numFmtId="166" fontId="31" fillId="0" borderId="0" xfId="84" applyNumberFormat="1" applyFont="1" applyAlignment="1">
      <alignment horizontal="justify" vertical="center"/>
    </xf>
    <xf numFmtId="0" fontId="7" fillId="0" borderId="33" xfId="84" applyFont="1" applyBorder="1" applyAlignment="1" applyProtection="1">
      <alignment horizontal="justify" vertical="center"/>
    </xf>
    <xf numFmtId="0" fontId="7" fillId="0" borderId="63" xfId="84" applyFont="1" applyBorder="1" applyAlignment="1" applyProtection="1">
      <alignment horizontal="justify" vertical="center"/>
    </xf>
    <xf numFmtId="166" fontId="7" fillId="0" borderId="64" xfId="84" applyNumberFormat="1" applyFont="1" applyFill="1" applyBorder="1" applyAlignment="1" applyProtection="1">
      <alignment horizontal="right" vertical="center"/>
    </xf>
    <xf numFmtId="166" fontId="7" fillId="0" borderId="64" xfId="84" applyNumberFormat="1" applyFont="1" applyBorder="1" applyAlignment="1">
      <alignment horizontal="center" vertical="center"/>
    </xf>
    <xf numFmtId="166" fontId="7" fillId="0" borderId="65" xfId="84" applyNumberFormat="1" applyFont="1" applyBorder="1" applyAlignment="1">
      <alignment horizontal="center" vertical="center"/>
    </xf>
    <xf numFmtId="0" fontId="5" fillId="0" borderId="4" xfId="84" applyFont="1" applyBorder="1" applyAlignment="1" applyProtection="1">
      <alignment horizontal="justify" vertical="center"/>
    </xf>
    <xf numFmtId="166" fontId="5" fillId="0" borderId="5" xfId="84" applyNumberFormat="1" applyFont="1" applyFill="1" applyBorder="1" applyAlignment="1" applyProtection="1">
      <alignment horizontal="right" vertical="center"/>
    </xf>
    <xf numFmtId="0" fontId="32" fillId="0" borderId="4" xfId="84" applyFont="1" applyBorder="1" applyAlignment="1" applyProtection="1">
      <alignment horizontal="justify" vertical="center"/>
    </xf>
    <xf numFmtId="166" fontId="32" fillId="0" borderId="5" xfId="84" applyNumberFormat="1" applyFont="1" applyFill="1" applyBorder="1" applyAlignment="1">
      <alignment horizontal="right" vertical="center"/>
    </xf>
    <xf numFmtId="166" fontId="32" fillId="0" borderId="5" xfId="84" applyNumberFormat="1" applyFont="1" applyBorder="1" applyAlignment="1">
      <alignment horizontal="center" vertical="center"/>
    </xf>
    <xf numFmtId="166" fontId="32" fillId="0" borderId="6" xfId="84" applyNumberFormat="1" applyFont="1" applyBorder="1" applyAlignment="1">
      <alignment horizontal="center" vertical="center"/>
    </xf>
    <xf numFmtId="0" fontId="5" fillId="0" borderId="4" xfId="84" applyFont="1" applyBorder="1" applyAlignment="1" applyProtection="1">
      <alignment horizontal="left" vertical="center"/>
    </xf>
    <xf numFmtId="166" fontId="5" fillId="0" borderId="13" xfId="84" applyNumberFormat="1" applyFont="1" applyBorder="1" applyAlignment="1">
      <alignment horizontal="center" vertical="center"/>
    </xf>
    <xf numFmtId="0" fontId="5" fillId="0" borderId="4" xfId="84" applyFont="1" applyBorder="1" applyAlignment="1" applyProtection="1">
      <alignment horizontal="left"/>
    </xf>
    <xf numFmtId="166" fontId="5" fillId="0" borderId="5" xfId="84" quotePrefix="1" applyNumberFormat="1" applyFont="1" applyBorder="1" applyAlignment="1">
      <alignment horizontal="center" vertical="center"/>
    </xf>
    <xf numFmtId="0" fontId="5" fillId="0" borderId="5" xfId="84" applyFont="1" applyFill="1" applyBorder="1" applyAlignment="1">
      <alignment horizontal="right" vertical="center"/>
    </xf>
    <xf numFmtId="166" fontId="7" fillId="0" borderId="64" xfId="84" applyNumberFormat="1" applyFont="1" applyFill="1" applyBorder="1" applyAlignment="1">
      <alignment horizontal="right" vertical="center"/>
    </xf>
    <xf numFmtId="0" fontId="14" fillId="0" borderId="4" xfId="84" applyFont="1" applyBorder="1" applyAlignment="1" applyProtection="1">
      <alignment horizontal="justify" vertical="center"/>
    </xf>
    <xf numFmtId="166" fontId="32" fillId="0" borderId="5" xfId="84" applyNumberFormat="1" applyFont="1" applyFill="1" applyBorder="1" applyAlignment="1" applyProtection="1">
      <alignment horizontal="right" vertical="center"/>
    </xf>
    <xf numFmtId="166" fontId="5" fillId="0" borderId="6" xfId="84" quotePrefix="1" applyNumberFormat="1" applyFont="1" applyBorder="1" applyAlignment="1">
      <alignment horizontal="center" vertical="center"/>
    </xf>
    <xf numFmtId="166" fontId="5" fillId="0" borderId="5" xfId="84" applyNumberFormat="1" applyFont="1" applyBorder="1" applyAlignment="1" applyProtection="1">
      <alignment horizontal="center" vertical="center"/>
    </xf>
    <xf numFmtId="166" fontId="5" fillId="0" borderId="5" xfId="84" quotePrefix="1" applyNumberFormat="1" applyFont="1" applyBorder="1" applyAlignment="1" applyProtection="1">
      <alignment horizontal="center" vertical="center"/>
    </xf>
    <xf numFmtId="0" fontId="5" fillId="0" borderId="19" xfId="84" applyFont="1" applyBorder="1" applyAlignment="1" applyProtection="1">
      <alignment horizontal="justify" vertical="center"/>
    </xf>
    <xf numFmtId="166" fontId="5" fillId="0" borderId="35" xfId="84" applyNumberFormat="1" applyFont="1" applyFill="1" applyBorder="1" applyAlignment="1" applyProtection="1">
      <alignment horizontal="right" vertical="center"/>
    </xf>
    <xf numFmtId="166" fontId="5" fillId="0" borderId="35" xfId="84" applyNumberFormat="1" applyFont="1" applyBorder="1" applyAlignment="1" applyProtection="1">
      <alignment horizontal="center" vertical="center"/>
    </xf>
    <xf numFmtId="166" fontId="5" fillId="0" borderId="36" xfId="84" applyNumberFormat="1" applyFont="1" applyBorder="1" applyAlignment="1">
      <alignment horizontal="center" vertical="center"/>
    </xf>
    <xf numFmtId="0" fontId="5" fillId="0" borderId="0" xfId="84" applyFont="1" applyAlignment="1">
      <alignment horizontal="justify" vertical="center"/>
    </xf>
    <xf numFmtId="0" fontId="5" fillId="0" borderId="0" xfId="84" applyFont="1" applyBorder="1" applyAlignment="1">
      <alignment horizontal="justify" vertical="center"/>
    </xf>
    <xf numFmtId="0" fontId="15" fillId="0" borderId="0" xfId="84" applyFont="1" applyAlignment="1" applyProtection="1">
      <alignment vertical="center"/>
    </xf>
    <xf numFmtId="0" fontId="15" fillId="0" borderId="0" xfId="84" applyFont="1" applyAlignment="1">
      <alignment vertical="center"/>
    </xf>
    <xf numFmtId="0" fontId="3" fillId="0" borderId="0" xfId="196" applyFont="1"/>
    <xf numFmtId="0" fontId="36" fillId="0" borderId="0" xfId="196" applyFont="1"/>
    <xf numFmtId="0" fontId="5" fillId="3" borderId="56" xfId="196" applyFont="1" applyFill="1" applyBorder="1" applyAlignment="1">
      <alignment horizontal="center" vertical="center"/>
    </xf>
    <xf numFmtId="0" fontId="5" fillId="3" borderId="33" xfId="196" applyFont="1" applyFill="1" applyBorder="1" applyAlignment="1">
      <alignment horizontal="center" vertical="center"/>
    </xf>
    <xf numFmtId="0" fontId="7" fillId="3" borderId="12" xfId="196" applyFont="1" applyFill="1" applyBorder="1" applyAlignment="1">
      <alignment horizontal="center" vertical="center"/>
    </xf>
    <xf numFmtId="0" fontId="7" fillId="3" borderId="3" xfId="196" applyFont="1" applyFill="1" applyBorder="1" applyAlignment="1">
      <alignment horizontal="center" vertical="center"/>
    </xf>
    <xf numFmtId="166" fontId="3" fillId="0" borderId="0" xfId="196" applyNumberFormat="1" applyFont="1"/>
    <xf numFmtId="0" fontId="5" fillId="0" borderId="67" xfId="73" applyFont="1" applyBorder="1" applyAlignment="1">
      <alignment horizontal="left" indent="1"/>
    </xf>
    <xf numFmtId="166" fontId="5" fillId="0" borderId="12" xfId="73" applyNumberFormat="1" applyFont="1" applyFill="1" applyBorder="1" applyAlignment="1">
      <alignment horizontal="right"/>
    </xf>
    <xf numFmtId="166" fontId="5" fillId="0" borderId="21" xfId="73" applyNumberFormat="1" applyFont="1" applyFill="1" applyBorder="1" applyAlignment="1">
      <alignment horizontal="right"/>
    </xf>
    <xf numFmtId="166" fontId="5" fillId="0" borderId="23" xfId="73" applyNumberFormat="1" applyFont="1" applyFill="1" applyBorder="1" applyAlignment="1">
      <alignment horizontal="right"/>
    </xf>
    <xf numFmtId="2" fontId="3" fillId="0" borderId="0" xfId="196" applyNumberFormat="1" applyFont="1"/>
    <xf numFmtId="0" fontId="5" fillId="0" borderId="4" xfId="73" applyFont="1" applyBorder="1" applyAlignment="1">
      <alignment horizontal="left" indent="1"/>
    </xf>
    <xf numFmtId="166" fontId="5" fillId="0" borderId="13" xfId="73" applyNumberFormat="1" applyFont="1" applyFill="1" applyBorder="1" applyAlignment="1">
      <alignment horizontal="right"/>
    </xf>
    <xf numFmtId="166" fontId="5" fillId="0" borderId="6" xfId="73" applyNumberFormat="1" applyFont="1" applyFill="1" applyBorder="1" applyAlignment="1">
      <alignment horizontal="right"/>
    </xf>
    <xf numFmtId="166" fontId="5" fillId="0" borderId="5" xfId="73" applyNumberFormat="1" applyFont="1" applyFill="1" applyBorder="1" applyAlignment="1">
      <alignment horizontal="right"/>
    </xf>
    <xf numFmtId="0" fontId="7" fillId="0" borderId="19" xfId="73" applyFont="1" applyBorder="1"/>
    <xf numFmtId="166" fontId="7" fillId="0" borderId="35" xfId="73" applyNumberFormat="1" applyFont="1" applyFill="1" applyBorder="1"/>
    <xf numFmtId="166" fontId="7" fillId="0" borderId="35" xfId="73" applyNumberFormat="1" applyFont="1" applyBorder="1"/>
    <xf numFmtId="166" fontId="7" fillId="0" borderId="36" xfId="73" applyNumberFormat="1" applyFont="1" applyFill="1" applyBorder="1"/>
    <xf numFmtId="0" fontId="5" fillId="0" borderId="0" xfId="73" applyFont="1"/>
    <xf numFmtId="176" fontId="3" fillId="0" borderId="0" xfId="196" applyNumberFormat="1" applyFont="1"/>
    <xf numFmtId="0" fontId="30" fillId="0" borderId="0" xfId="196"/>
    <xf numFmtId="0" fontId="7" fillId="3" borderId="1" xfId="73" applyFont="1" applyFill="1" applyBorder="1" applyAlignment="1">
      <alignment horizontal="center" vertical="center"/>
    </xf>
    <xf numFmtId="0" fontId="7" fillId="3" borderId="3" xfId="73" applyFont="1" applyFill="1" applyBorder="1" applyAlignment="1">
      <alignment horizontal="center" vertical="center"/>
    </xf>
    <xf numFmtId="1" fontId="7" fillId="0" borderId="67" xfId="196" applyNumberFormat="1" applyFont="1" applyBorder="1" applyAlignment="1" applyProtection="1">
      <alignment horizontal="center"/>
      <protection locked="0"/>
    </xf>
    <xf numFmtId="0" fontId="7" fillId="0" borderId="12" xfId="196" applyFont="1" applyBorder="1" applyAlignment="1" applyProtection="1">
      <alignment horizontal="left"/>
      <protection locked="0"/>
    </xf>
    <xf numFmtId="168" fontId="7" fillId="0" borderId="12" xfId="196" applyNumberFormat="1" applyFont="1" applyBorder="1" applyAlignment="1" applyProtection="1">
      <alignment horizontal="right"/>
      <protection locked="0"/>
    </xf>
    <xf numFmtId="168" fontId="7" fillId="0" borderId="23" xfId="196" applyNumberFormat="1" applyFont="1" applyBorder="1" applyAlignment="1" applyProtection="1">
      <alignment horizontal="right"/>
      <protection locked="0"/>
    </xf>
    <xf numFmtId="1" fontId="32" fillId="0" borderId="4" xfId="196" applyNumberFormat="1" applyFont="1" applyBorder="1" applyAlignment="1" applyProtection="1">
      <alignment horizontal="center"/>
      <protection locked="0"/>
    </xf>
    <xf numFmtId="0" fontId="5" fillId="0" borderId="5" xfId="196" applyFont="1" applyBorder="1" applyAlignment="1" applyProtection="1">
      <alignment horizontal="left"/>
      <protection locked="0"/>
    </xf>
    <xf numFmtId="168" fontId="5" fillId="0" borderId="5" xfId="196" applyNumberFormat="1" applyFont="1" applyBorder="1" applyAlignment="1">
      <alignment horizontal="right"/>
    </xf>
    <xf numFmtId="168" fontId="5" fillId="0" borderId="5" xfId="196" applyNumberFormat="1" applyFont="1" applyBorder="1" applyAlignment="1" applyProtection="1">
      <alignment horizontal="right"/>
      <protection locked="0"/>
    </xf>
    <xf numFmtId="168" fontId="5" fillId="0" borderId="6" xfId="196" applyNumberFormat="1" applyFont="1" applyBorder="1" applyAlignment="1" applyProtection="1">
      <alignment horizontal="right"/>
      <protection locked="0"/>
    </xf>
    <xf numFmtId="1" fontId="7" fillId="0" borderId="4" xfId="196" applyNumberFormat="1" applyFont="1" applyBorder="1" applyAlignment="1" applyProtection="1">
      <alignment horizontal="center"/>
      <protection locked="0"/>
    </xf>
    <xf numFmtId="1" fontId="5" fillId="0" borderId="4" xfId="196" applyNumberFormat="1" applyFont="1" applyBorder="1" applyAlignment="1" applyProtection="1">
      <alignment horizontal="center"/>
      <protection locked="0"/>
    </xf>
    <xf numFmtId="1" fontId="33" fillId="0" borderId="4" xfId="196" applyNumberFormat="1" applyFont="1" applyBorder="1" applyAlignment="1" applyProtection="1">
      <alignment horizontal="center"/>
      <protection locked="0"/>
    </xf>
    <xf numFmtId="0" fontId="7" fillId="0" borderId="5" xfId="196" applyFont="1" applyBorder="1" applyAlignment="1" applyProtection="1">
      <alignment horizontal="left"/>
      <protection locked="0"/>
    </xf>
    <xf numFmtId="168" fontId="7" fillId="0" borderId="5" xfId="196" applyNumberFormat="1" applyFont="1" applyBorder="1" applyAlignment="1" applyProtection="1">
      <alignment horizontal="right"/>
      <protection locked="0"/>
    </xf>
    <xf numFmtId="168" fontId="7" fillId="0" borderId="6" xfId="196" applyNumberFormat="1" applyFont="1" applyBorder="1" applyAlignment="1" applyProtection="1">
      <alignment horizontal="right"/>
      <protection locked="0"/>
    </xf>
    <xf numFmtId="168" fontId="5" fillId="0" borderId="5" xfId="196" applyNumberFormat="1" applyFont="1" applyBorder="1" applyAlignment="1" applyProtection="1">
      <alignment horizontal="right"/>
    </xf>
    <xf numFmtId="168" fontId="32" fillId="0" borderId="5" xfId="196" applyNumberFormat="1" applyFont="1" applyBorder="1" applyAlignment="1" applyProtection="1">
      <alignment horizontal="right"/>
      <protection locked="0"/>
    </xf>
    <xf numFmtId="0" fontId="7" fillId="0" borderId="5" xfId="196" applyFont="1" applyFill="1" applyBorder="1" applyAlignment="1" applyProtection="1">
      <alignment horizontal="left"/>
      <protection locked="0"/>
    </xf>
    <xf numFmtId="168" fontId="7" fillId="0" borderId="5" xfId="196" applyNumberFormat="1" applyFont="1" applyFill="1" applyBorder="1" applyAlignment="1">
      <alignment horizontal="right"/>
    </xf>
    <xf numFmtId="0" fontId="5" fillId="0" borderId="5" xfId="196" applyFont="1" applyFill="1" applyBorder="1" applyAlignment="1" applyProtection="1">
      <alignment horizontal="left" indent="1"/>
      <protection locked="0"/>
    </xf>
    <xf numFmtId="177" fontId="5" fillId="0" borderId="5" xfId="196" applyNumberFormat="1" applyFont="1" applyFill="1" applyBorder="1" applyAlignment="1">
      <alignment horizontal="right"/>
    </xf>
    <xf numFmtId="177" fontId="5" fillId="0" borderId="5" xfId="196" applyNumberFormat="1" applyFont="1" applyBorder="1" applyAlignment="1" applyProtection="1">
      <alignment horizontal="right"/>
      <protection locked="0"/>
    </xf>
    <xf numFmtId="177" fontId="5" fillId="0" borderId="6" xfId="196" applyNumberFormat="1" applyFont="1" applyBorder="1" applyAlignment="1" applyProtection="1">
      <alignment horizontal="right"/>
      <protection locked="0"/>
    </xf>
    <xf numFmtId="168" fontId="5" fillId="0" borderId="5" xfId="196" applyNumberFormat="1" applyFont="1" applyFill="1" applyBorder="1" applyAlignment="1">
      <alignment horizontal="right"/>
    </xf>
    <xf numFmtId="0" fontId="7" fillId="0" borderId="5" xfId="196" applyFont="1" applyBorder="1"/>
    <xf numFmtId="168" fontId="7" fillId="0" borderId="5" xfId="196" applyNumberFormat="1" applyFont="1" applyFill="1" applyBorder="1" applyAlignment="1" applyProtection="1">
      <alignment horizontal="right"/>
      <protection locked="0"/>
    </xf>
    <xf numFmtId="0" fontId="5" fillId="0" borderId="5" xfId="196" applyFont="1" applyBorder="1"/>
    <xf numFmtId="168" fontId="5" fillId="0" borderId="46" xfId="196" applyNumberFormat="1" applyFont="1" applyBorder="1" applyAlignment="1" applyProtection="1">
      <alignment horizontal="right"/>
      <protection locked="0"/>
    </xf>
    <xf numFmtId="0" fontId="7" fillId="0" borderId="35" xfId="196" applyFont="1" applyBorder="1"/>
    <xf numFmtId="168" fontId="7" fillId="0" borderId="35" xfId="196" applyNumberFormat="1" applyFont="1" applyBorder="1" applyAlignment="1" applyProtection="1">
      <alignment horizontal="right"/>
      <protection locked="0"/>
    </xf>
    <xf numFmtId="168" fontId="7" fillId="0" borderId="47" xfId="196" applyNumberFormat="1" applyFont="1" applyBorder="1" applyAlignment="1" applyProtection="1">
      <alignment horizontal="right"/>
      <protection locked="0"/>
    </xf>
    <xf numFmtId="177" fontId="32" fillId="0" borderId="0" xfId="196" quotePrefix="1" applyNumberFormat="1" applyFont="1" applyBorder="1" applyAlignment="1" applyProtection="1">
      <alignment horizontal="left"/>
    </xf>
    <xf numFmtId="0" fontId="2" fillId="0" borderId="0" xfId="196" applyFont="1" applyFill="1"/>
    <xf numFmtId="0" fontId="2" fillId="0" borderId="0" xfId="196" applyFont="1"/>
    <xf numFmtId="0" fontId="32" fillId="0" borderId="0" xfId="196" applyFont="1" applyAlignment="1">
      <alignment horizontal="left" indent="1"/>
    </xf>
    <xf numFmtId="168" fontId="32" fillId="0" borderId="0" xfId="196" applyNumberFormat="1" applyFont="1" applyFill="1" applyBorder="1" applyProtection="1"/>
    <xf numFmtId="2" fontId="2" fillId="0" borderId="0" xfId="196" applyNumberFormat="1" applyFont="1"/>
    <xf numFmtId="168" fontId="2" fillId="0" borderId="0" xfId="196" applyNumberFormat="1" applyFont="1"/>
    <xf numFmtId="0" fontId="5" fillId="0" borderId="0" xfId="196" applyFont="1" applyAlignment="1">
      <alignment horizontal="center"/>
    </xf>
    <xf numFmtId="0" fontId="14" fillId="2" borderId="52" xfId="196" applyFont="1" applyFill="1" applyBorder="1" applyAlignment="1">
      <alignment horizontal="center"/>
    </xf>
    <xf numFmtId="0" fontId="14" fillId="6" borderId="52" xfId="196" applyFont="1" applyFill="1" applyBorder="1" applyAlignment="1">
      <alignment horizontal="center"/>
    </xf>
    <xf numFmtId="0" fontId="14" fillId="2" borderId="62" xfId="196" applyFont="1" applyFill="1" applyBorder="1" applyAlignment="1">
      <alignment horizontal="center"/>
    </xf>
    <xf numFmtId="166" fontId="13" fillId="0" borderId="1" xfId="196" applyNumberFormat="1" applyFont="1" applyBorder="1"/>
    <xf numFmtId="166" fontId="7" fillId="0" borderId="1" xfId="196" applyNumberFormat="1" applyFont="1" applyBorder="1"/>
    <xf numFmtId="166" fontId="13" fillId="0" borderId="1" xfId="196" applyNumberFormat="1" applyFont="1" applyFill="1" applyBorder="1"/>
    <xf numFmtId="166" fontId="7" fillId="0" borderId="25" xfId="196" applyNumberFormat="1" applyFont="1" applyBorder="1"/>
    <xf numFmtId="166" fontId="13" fillId="0" borderId="3" xfId="196" applyNumberFormat="1" applyFont="1" applyBorder="1"/>
    <xf numFmtId="0" fontId="18" fillId="0" borderId="0" xfId="196" applyFont="1"/>
    <xf numFmtId="166" fontId="14" fillId="0" borderId="5" xfId="196" applyNumberFormat="1" applyFont="1" applyBorder="1"/>
    <xf numFmtId="166" fontId="5" fillId="0" borderId="5" xfId="196" applyNumberFormat="1" applyFont="1" applyBorder="1"/>
    <xf numFmtId="166" fontId="14" fillId="0" borderId="5" xfId="196" applyNumberFormat="1" applyFont="1" applyFill="1" applyBorder="1"/>
    <xf numFmtId="166" fontId="5" fillId="0" borderId="13" xfId="196" applyNumberFormat="1" applyFont="1" applyBorder="1"/>
    <xf numFmtId="166" fontId="14" fillId="0" borderId="6" xfId="196" applyNumberFormat="1" applyFont="1" applyFill="1" applyBorder="1"/>
    <xf numFmtId="166" fontId="14" fillId="0" borderId="5" xfId="196" quotePrefix="1" applyNumberFormat="1" applyFont="1" applyBorder="1" applyAlignment="1">
      <alignment horizontal="right"/>
    </xf>
    <xf numFmtId="166" fontId="5" fillId="0" borderId="5" xfId="196" quotePrefix="1" applyNumberFormat="1" applyFont="1" applyBorder="1" applyAlignment="1">
      <alignment horizontal="right"/>
    </xf>
    <xf numFmtId="166" fontId="13" fillId="0" borderId="25" xfId="196" applyNumberFormat="1" applyFont="1" applyBorder="1"/>
    <xf numFmtId="166" fontId="13" fillId="0" borderId="3" xfId="196" applyNumberFormat="1" applyFont="1" applyFill="1" applyBorder="1"/>
    <xf numFmtId="166" fontId="14" fillId="0" borderId="5" xfId="196" applyNumberFormat="1" applyFont="1" applyBorder="1" applyAlignment="1">
      <alignment horizontal="right"/>
    </xf>
    <xf numFmtId="166" fontId="5" fillId="0" borderId="5" xfId="196" applyNumberFormat="1" applyFont="1" applyBorder="1" applyAlignment="1">
      <alignment horizontal="right"/>
    </xf>
    <xf numFmtId="166" fontId="5" fillId="0" borderId="13" xfId="196" applyNumberFormat="1" applyFont="1" applyFill="1" applyBorder="1"/>
    <xf numFmtId="166" fontId="5" fillId="0" borderId="5" xfId="196" applyNumberFormat="1" applyFont="1" applyFill="1" applyBorder="1"/>
    <xf numFmtId="0" fontId="5" fillId="0" borderId="14" xfId="196" applyFont="1" applyFill="1" applyBorder="1"/>
    <xf numFmtId="0" fontId="5" fillId="0" borderId="14" xfId="196" applyFont="1" applyBorder="1"/>
    <xf numFmtId="166" fontId="5" fillId="0" borderId="1" xfId="84" applyNumberFormat="1" applyFont="1" applyFill="1" applyBorder="1" applyAlignment="1" applyProtection="1">
      <alignment horizontal="right" vertical="center"/>
    </xf>
    <xf numFmtId="166" fontId="14" fillId="0" borderId="1" xfId="196" applyNumberFormat="1" applyFont="1" applyBorder="1"/>
    <xf numFmtId="166" fontId="5" fillId="0" borderId="1" xfId="196" applyNumberFormat="1" applyFont="1" applyBorder="1"/>
    <xf numFmtId="166" fontId="14" fillId="0" borderId="3" xfId="196" applyNumberFormat="1" applyFont="1" applyBorder="1"/>
    <xf numFmtId="166" fontId="14" fillId="0" borderId="1" xfId="196" applyNumberFormat="1" applyFont="1" applyFill="1" applyBorder="1"/>
    <xf numFmtId="166" fontId="14" fillId="0" borderId="25" xfId="196" applyNumberFormat="1" applyFont="1" applyBorder="1"/>
    <xf numFmtId="166" fontId="18" fillId="0" borderId="0" xfId="196" applyNumberFormat="1" applyFont="1" applyBorder="1"/>
    <xf numFmtId="166" fontId="14" fillId="0" borderId="25" xfId="196" applyNumberFormat="1" applyFont="1" applyFill="1" applyBorder="1"/>
    <xf numFmtId="166" fontId="14" fillId="0" borderId="3" xfId="196" applyNumberFormat="1" applyFont="1" applyFill="1" applyBorder="1"/>
    <xf numFmtId="0" fontId="14" fillId="0" borderId="52" xfId="196" applyFont="1" applyFill="1" applyBorder="1" applyAlignment="1">
      <alignment horizontal="center"/>
    </xf>
    <xf numFmtId="166" fontId="13" fillId="0" borderId="8" xfId="196" applyNumberFormat="1" applyFont="1" applyFill="1" applyBorder="1"/>
    <xf numFmtId="166" fontId="5" fillId="0" borderId="38" xfId="84" applyNumberFormat="1" applyFont="1" applyFill="1" applyBorder="1" applyAlignment="1" applyProtection="1">
      <alignment horizontal="right" vertical="center"/>
    </xf>
    <xf numFmtId="166" fontId="14" fillId="0" borderId="8" xfId="196" applyNumberFormat="1" applyFont="1" applyFill="1" applyBorder="1"/>
    <xf numFmtId="166" fontId="14" fillId="0" borderId="36" xfId="196" applyNumberFormat="1" applyFont="1" applyFill="1" applyBorder="1"/>
    <xf numFmtId="0" fontId="2" fillId="0" borderId="71" xfId="196" applyFont="1" applyBorder="1" applyAlignment="1">
      <alignment horizontal="center"/>
    </xf>
    <xf numFmtId="0" fontId="2" fillId="0" borderId="71" xfId="196" applyFont="1" applyBorder="1"/>
    <xf numFmtId="2" fontId="38" fillId="0" borderId="71" xfId="196" applyNumberFormat="1" applyFont="1" applyBorder="1"/>
    <xf numFmtId="166" fontId="39" fillId="0" borderId="5" xfId="73" applyNumberFormat="1" applyFont="1" applyFill="1" applyBorder="1" applyAlignment="1">
      <alignment vertical="center"/>
    </xf>
    <xf numFmtId="166" fontId="39" fillId="0" borderId="0" xfId="73" applyNumberFormat="1" applyFont="1" applyFill="1" applyBorder="1" applyAlignment="1">
      <alignment vertical="center"/>
    </xf>
    <xf numFmtId="0" fontId="2" fillId="0" borderId="0" xfId="196" applyFont="1" applyBorder="1"/>
    <xf numFmtId="166" fontId="39" fillId="0" borderId="0" xfId="73" applyNumberFormat="1" applyFont="1" applyFill="1" applyAlignment="1">
      <alignment vertical="center"/>
    </xf>
    <xf numFmtId="0" fontId="5" fillId="0" borderId="0" xfId="196" applyFont="1" applyBorder="1"/>
    <xf numFmtId="166" fontId="2" fillId="0" borderId="0" xfId="196" applyNumberFormat="1" applyFont="1"/>
    <xf numFmtId="166" fontId="2" fillId="0" borderId="0" xfId="196" applyNumberFormat="1" applyFont="1" applyFill="1"/>
    <xf numFmtId="166" fontId="2" fillId="0" borderId="0" xfId="196" applyNumberFormat="1" applyFont="1" applyBorder="1"/>
    <xf numFmtId="166" fontId="2" fillId="0" borderId="0" xfId="196" applyNumberFormat="1" applyFont="1" applyFill="1" applyBorder="1"/>
    <xf numFmtId="166" fontId="5" fillId="0" borderId="0" xfId="84" applyNumberFormat="1" applyFont="1" applyFill="1" applyBorder="1" applyAlignment="1" applyProtection="1">
      <alignment horizontal="right" vertical="center"/>
    </xf>
    <xf numFmtId="166" fontId="40" fillId="0" borderId="0" xfId="196" applyNumberFormat="1" applyFont="1" applyFill="1"/>
    <xf numFmtId="0" fontId="2" fillId="0" borderId="0" xfId="196" applyFont="1" applyAlignment="1">
      <alignment horizontal="center"/>
    </xf>
    <xf numFmtId="0" fontId="3" fillId="0" borderId="0" xfId="128" applyFont="1"/>
    <xf numFmtId="0" fontId="3" fillId="0" borderId="0" xfId="128" applyFont="1" applyBorder="1"/>
    <xf numFmtId="0" fontId="3" fillId="0" borderId="0" xfId="128" applyFont="1" applyBorder="1" applyAlignment="1">
      <alignment horizontal="center"/>
    </xf>
    <xf numFmtId="0" fontId="4" fillId="0" borderId="0" xfId="128" applyFont="1"/>
    <xf numFmtId="0" fontId="3" fillId="0" borderId="0" xfId="128" applyFont="1" applyAlignment="1">
      <alignment horizontal="center"/>
    </xf>
    <xf numFmtId="0" fontId="4" fillId="0" borderId="0" xfId="128" applyFont="1" applyAlignment="1">
      <alignment wrapText="1"/>
    </xf>
    <xf numFmtId="0" fontId="43" fillId="0" borderId="0" xfId="128" applyFont="1"/>
    <xf numFmtId="171" fontId="3" fillId="0" borderId="0" xfId="253" applyNumberFormat="1" applyFont="1" applyAlignment="1" applyProtection="1"/>
    <xf numFmtId="171" fontId="4" fillId="0" borderId="0" xfId="253" applyNumberFormat="1" applyFont="1" applyAlignment="1" applyProtection="1"/>
    <xf numFmtId="0" fontId="4" fillId="0" borderId="0" xfId="128" applyFont="1" applyBorder="1"/>
    <xf numFmtId="0" fontId="3" fillId="0" borderId="0" xfId="128" applyFont="1" applyFill="1" applyBorder="1"/>
    <xf numFmtId="0" fontId="4" fillId="0" borderId="0" xfId="128" applyFont="1" applyBorder="1" applyAlignment="1">
      <alignment horizontal="left"/>
    </xf>
    <xf numFmtId="0" fontId="0" fillId="0" borderId="0" xfId="0" applyFill="1"/>
    <xf numFmtId="0" fontId="30" fillId="0" borderId="0" xfId="196" applyFill="1"/>
    <xf numFmtId="0" fontId="3" fillId="0" borderId="0" xfId="196" applyFont="1" applyFill="1"/>
    <xf numFmtId="0" fontId="44" fillId="0" borderId="30" xfId="84" applyFont="1" applyBorder="1" applyAlignment="1"/>
    <xf numFmtId="0" fontId="44" fillId="0" borderId="1" xfId="84" applyFont="1" applyBorder="1"/>
    <xf numFmtId="0" fontId="44" fillId="5" borderId="1" xfId="0" applyFont="1" applyFill="1" applyBorder="1" applyAlignment="1">
      <alignment wrapText="1"/>
    </xf>
    <xf numFmtId="166" fontId="44" fillId="5" borderId="1" xfId="0" applyNumberFormat="1" applyFont="1" applyFill="1" applyBorder="1" applyAlignment="1">
      <alignment wrapText="1"/>
    </xf>
    <xf numFmtId="0" fontId="44" fillId="5" borderId="3" xfId="0" applyFont="1" applyFill="1" applyBorder="1" applyAlignment="1">
      <alignment wrapText="1"/>
    </xf>
    <xf numFmtId="0" fontId="45" fillId="0" borderId="30" xfId="0" applyFont="1" applyBorder="1"/>
    <xf numFmtId="2" fontId="45" fillId="0" borderId="1" xfId="0" applyNumberFormat="1" applyFont="1" applyBorder="1"/>
    <xf numFmtId="166" fontId="45" fillId="0" borderId="1" xfId="0" applyNumberFormat="1" applyFont="1" applyBorder="1"/>
    <xf numFmtId="166" fontId="45" fillId="0" borderId="3" xfId="0" applyNumberFormat="1" applyFont="1" applyBorder="1"/>
    <xf numFmtId="0" fontId="45" fillId="0" borderId="1" xfId="0" applyFont="1" applyBorder="1"/>
    <xf numFmtId="0" fontId="31" fillId="0" borderId="30" xfId="0" applyFont="1" applyBorder="1"/>
    <xf numFmtId="0" fontId="31" fillId="0" borderId="1" xfId="0" applyFont="1" applyBorder="1"/>
    <xf numFmtId="166" fontId="31" fillId="0" borderId="1" xfId="0" applyNumberFormat="1" applyFont="1" applyBorder="1"/>
    <xf numFmtId="166" fontId="31" fillId="0" borderId="3" xfId="0" applyNumberFormat="1" applyFont="1" applyBorder="1"/>
    <xf numFmtId="0" fontId="31" fillId="0" borderId="7" xfId="0" applyFont="1" applyBorder="1"/>
    <xf numFmtId="0" fontId="31" fillId="0" borderId="8" xfId="0" applyFont="1" applyBorder="1"/>
    <xf numFmtId="166" fontId="31" fillId="0" borderId="8" xfId="0" applyNumberFormat="1" applyFont="1" applyBorder="1"/>
    <xf numFmtId="166" fontId="31" fillId="0" borderId="9" xfId="0" applyNumberFormat="1" applyFont="1" applyBorder="1"/>
    <xf numFmtId="0" fontId="7" fillId="0" borderId="0" xfId="183" applyFont="1" applyBorder="1" applyAlignment="1">
      <alignment vertical="center"/>
    </xf>
    <xf numFmtId="0" fontId="5" fillId="0" borderId="0" xfId="183" applyFont="1" applyBorder="1" applyAlignment="1">
      <alignment vertical="center"/>
    </xf>
    <xf numFmtId="0" fontId="7" fillId="0" borderId="0" xfId="183" applyFont="1" applyFill="1" applyBorder="1" applyAlignment="1">
      <alignment vertical="center"/>
    </xf>
    <xf numFmtId="0" fontId="5" fillId="0" borderId="29" xfId="183" applyFont="1" applyBorder="1" applyAlignment="1">
      <alignment vertical="center"/>
    </xf>
    <xf numFmtId="0" fontId="2" fillId="0" borderId="0" xfId="183" applyFont="1" applyFill="1" applyBorder="1"/>
    <xf numFmtId="0" fontId="2" fillId="0" borderId="0" xfId="183" applyFont="1"/>
    <xf numFmtId="0" fontId="5" fillId="0" borderId="0" xfId="234" applyFont="1"/>
    <xf numFmtId="0" fontId="46" fillId="0" borderId="0" xfId="234" applyFont="1" applyBorder="1" applyAlignment="1">
      <alignment horizontal="center" wrapText="1"/>
    </xf>
    <xf numFmtId="0" fontId="32" fillId="0" borderId="0" xfId="234" applyFont="1" applyBorder="1" applyAlignment="1"/>
    <xf numFmtId="0" fontId="33" fillId="0" borderId="0" xfId="234" applyFont="1" applyBorder="1" applyAlignment="1"/>
    <xf numFmtId="0" fontId="33" fillId="0" borderId="0" xfId="234" applyFont="1" applyBorder="1" applyAlignment="1">
      <alignment horizontal="right"/>
    </xf>
    <xf numFmtId="1" fontId="5" fillId="0" borderId="1" xfId="234" applyNumberFormat="1" applyFont="1" applyBorder="1"/>
    <xf numFmtId="3" fontId="33" fillId="0" borderId="1" xfId="234" applyNumberFormat="1" applyFont="1" applyBorder="1"/>
    <xf numFmtId="0" fontId="33" fillId="0" borderId="0" xfId="234" applyFont="1"/>
    <xf numFmtId="1" fontId="7" fillId="0" borderId="0" xfId="234" applyNumberFormat="1" applyFont="1" applyFill="1" applyBorder="1" applyAlignment="1">
      <alignment wrapText="1"/>
    </xf>
    <xf numFmtId="3" fontId="33" fillId="0" borderId="0" xfId="234" applyNumberFormat="1" applyFont="1" applyBorder="1"/>
    <xf numFmtId="0" fontId="33" fillId="0" borderId="0" xfId="234" applyFont="1" applyBorder="1"/>
    <xf numFmtId="0" fontId="33" fillId="0" borderId="0" xfId="234" applyFont="1" applyFill="1" applyBorder="1" applyAlignment="1">
      <alignment wrapText="1"/>
    </xf>
    <xf numFmtId="2" fontId="5" fillId="0" borderId="1" xfId="234" applyNumberFormat="1" applyFont="1" applyBorder="1"/>
    <xf numFmtId="166" fontId="5" fillId="0" borderId="1" xfId="234" applyNumberFormat="1" applyFont="1" applyBorder="1"/>
    <xf numFmtId="2" fontId="7" fillId="0" borderId="1" xfId="234" applyNumberFormat="1" applyFont="1" applyBorder="1"/>
    <xf numFmtId="166" fontId="7" fillId="0" borderId="1" xfId="234" applyNumberFormat="1" applyFont="1" applyBorder="1"/>
    <xf numFmtId="0" fontId="7" fillId="0" borderId="0" xfId="234" applyFont="1"/>
    <xf numFmtId="0" fontId="5" fillId="0" borderId="0" xfId="234" applyFont="1" applyAlignment="1">
      <alignment wrapText="1"/>
    </xf>
    <xf numFmtId="166" fontId="5" fillId="0" borderId="0" xfId="234" applyNumberFormat="1" applyFont="1"/>
    <xf numFmtId="0" fontId="46" fillId="0" borderId="0" xfId="234" applyFont="1" applyBorder="1" applyAlignment="1">
      <alignment horizontal="center"/>
    </xf>
    <xf numFmtId="1" fontId="7" fillId="0" borderId="1" xfId="234" applyNumberFormat="1" applyFont="1" applyBorder="1"/>
    <xf numFmtId="0" fontId="33" fillId="0" borderId="0" xfId="234" applyFont="1" applyBorder="1" applyAlignment="1">
      <alignment wrapText="1"/>
    </xf>
    <xf numFmtId="167" fontId="5" fillId="0" borderId="0" xfId="234" applyNumberFormat="1" applyFont="1"/>
    <xf numFmtId="178" fontId="20" fillId="0" borderId="0" xfId="234" applyNumberFormat="1" applyFont="1" applyBorder="1" applyAlignment="1">
      <alignment horizontal="right"/>
    </xf>
    <xf numFmtId="0" fontId="2" fillId="0" borderId="0" xfId="234"/>
    <xf numFmtId="3" fontId="7" fillId="0" borderId="1" xfId="234" applyNumberFormat="1" applyFont="1" applyBorder="1"/>
    <xf numFmtId="3" fontId="7" fillId="5" borderId="1" xfId="234" applyNumberFormat="1" applyFont="1" applyFill="1" applyBorder="1"/>
    <xf numFmtId="3" fontId="5" fillId="0" borderId="1" xfId="234" applyNumberFormat="1" applyFont="1" applyBorder="1"/>
    <xf numFmtId="3" fontId="33" fillId="0" borderId="1" xfId="234" applyNumberFormat="1" applyFont="1" applyFill="1" applyBorder="1"/>
    <xf numFmtId="3" fontId="7" fillId="0" borderId="1" xfId="234" applyNumberFormat="1" applyFont="1" applyFill="1" applyBorder="1"/>
    <xf numFmtId="3" fontId="5" fillId="0" borderId="1" xfId="234" applyNumberFormat="1" applyFont="1" applyFill="1" applyBorder="1"/>
    <xf numFmtId="0" fontId="5" fillId="0" borderId="1" xfId="234" applyFont="1" applyBorder="1"/>
    <xf numFmtId="1" fontId="5" fillId="0" borderId="0" xfId="234" applyNumberFormat="1" applyFont="1" applyBorder="1" applyAlignment="1">
      <alignment horizontal="center"/>
    </xf>
    <xf numFmtId="179" fontId="5" fillId="0" borderId="0" xfId="234" applyNumberFormat="1" applyFont="1" applyBorder="1" applyAlignment="1">
      <alignment horizontal="center"/>
    </xf>
    <xf numFmtId="3" fontId="7" fillId="0" borderId="1" xfId="234" applyNumberFormat="1" applyFont="1" applyBorder="1" applyAlignment="1">
      <alignment horizontal="right"/>
    </xf>
    <xf numFmtId="0" fontId="7" fillId="0" borderId="0" xfId="234" applyFont="1" applyFill="1"/>
    <xf numFmtId="0" fontId="49" fillId="0" borderId="0" xfId="234" applyFont="1" applyBorder="1" applyAlignment="1">
      <alignment horizontal="center" wrapText="1"/>
    </xf>
    <xf numFmtId="0" fontId="49" fillId="0" borderId="0" xfId="234" applyFont="1" applyBorder="1" applyAlignment="1">
      <alignment horizontal="center"/>
    </xf>
    <xf numFmtId="166" fontId="7" fillId="0" borderId="12" xfId="234" applyNumberFormat="1" applyFont="1" applyBorder="1"/>
    <xf numFmtId="166" fontId="5" fillId="0" borderId="12" xfId="234" applyNumberFormat="1" applyFont="1" applyBorder="1"/>
    <xf numFmtId="180" fontId="5" fillId="0" borderId="0" xfId="234" applyNumberFormat="1" applyFont="1"/>
    <xf numFmtId="2" fontId="5" fillId="0" borderId="0" xfId="234" applyNumberFormat="1" applyFont="1"/>
    <xf numFmtId="0" fontId="5" fillId="0" borderId="0" xfId="196" applyFont="1"/>
    <xf numFmtId="0" fontId="5" fillId="0" borderId="0" xfId="196" applyFont="1" applyFill="1" applyBorder="1"/>
    <xf numFmtId="0" fontId="7" fillId="0" borderId="0" xfId="196" applyFont="1" applyFill="1" applyBorder="1" applyAlignment="1">
      <alignment horizontal="center"/>
    </xf>
    <xf numFmtId="0" fontId="7" fillId="0" borderId="50" xfId="196" applyFont="1" applyFill="1" applyBorder="1"/>
    <xf numFmtId="169" fontId="7" fillId="0" borderId="10" xfId="196" applyNumberFormat="1" applyFont="1" applyFill="1" applyBorder="1" applyAlignment="1">
      <alignment horizontal="center"/>
    </xf>
    <xf numFmtId="169" fontId="7" fillId="0" borderId="75" xfId="196" applyNumberFormat="1" applyFont="1" applyFill="1" applyBorder="1" applyAlignment="1">
      <alignment horizontal="center"/>
    </xf>
    <xf numFmtId="0" fontId="7" fillId="0" borderId="4" xfId="196" quotePrefix="1" applyFont="1" applyFill="1" applyBorder="1" applyAlignment="1">
      <alignment horizontal="left"/>
    </xf>
    <xf numFmtId="169" fontId="7" fillId="0" borderId="0" xfId="196" applyNumberFormat="1" applyFont="1" applyFill="1" applyBorder="1" applyAlignment="1">
      <alignment horizontal="center"/>
    </xf>
    <xf numFmtId="169" fontId="7" fillId="0" borderId="11" xfId="196" applyNumberFormat="1" applyFont="1" applyFill="1" applyBorder="1" applyAlignment="1">
      <alignment horizontal="center"/>
    </xf>
    <xf numFmtId="0" fontId="7" fillId="0" borderId="51" xfId="196" applyFont="1" applyFill="1" applyBorder="1"/>
    <xf numFmtId="0" fontId="7" fillId="0" borderId="26" xfId="196" applyFont="1" applyFill="1" applyBorder="1" applyAlignment="1" applyProtection="1">
      <alignment horizontal="center"/>
    </xf>
    <xf numFmtId="0" fontId="7" fillId="0" borderId="27" xfId="196" applyFont="1" applyFill="1" applyBorder="1" applyAlignment="1" applyProtection="1">
      <alignment horizontal="center"/>
    </xf>
    <xf numFmtId="0" fontId="7" fillId="0" borderId="17" xfId="196" quotePrefix="1" applyFont="1" applyFill="1" applyBorder="1" applyAlignment="1" applyProtection="1">
      <alignment horizontal="center"/>
    </xf>
    <xf numFmtId="169" fontId="7" fillId="0" borderId="15" xfId="196" applyNumberFormat="1" applyFont="1" applyFill="1" applyBorder="1" applyAlignment="1" applyProtection="1">
      <alignment horizontal="right"/>
    </xf>
    <xf numFmtId="169" fontId="7" fillId="0" borderId="17" xfId="196" applyNumberFormat="1" applyFont="1" applyFill="1" applyBorder="1" applyAlignment="1" applyProtection="1">
      <alignment horizontal="center"/>
    </xf>
    <xf numFmtId="169" fontId="7" fillId="0" borderId="76" xfId="196" applyNumberFormat="1" applyFont="1" applyFill="1" applyBorder="1" applyAlignment="1" applyProtection="1">
      <alignment horizontal="center"/>
    </xf>
    <xf numFmtId="177" fontId="5" fillId="0" borderId="30" xfId="196" applyNumberFormat="1" applyFont="1" applyFill="1" applyBorder="1" applyAlignment="1" applyProtection="1">
      <alignment horizontal="left"/>
    </xf>
    <xf numFmtId="177" fontId="5" fillId="0" borderId="4" xfId="196" quotePrefix="1" applyNumberFormat="1" applyFont="1" applyFill="1" applyBorder="1" applyAlignment="1" applyProtection="1">
      <alignment horizontal="left"/>
    </xf>
    <xf numFmtId="168" fontId="5" fillId="0" borderId="0" xfId="196" applyNumberFormat="1" applyFont="1" applyFill="1" applyBorder="1" applyProtection="1"/>
    <xf numFmtId="177" fontId="5" fillId="0" borderId="4" xfId="196" applyNumberFormat="1" applyFont="1" applyFill="1" applyBorder="1" applyAlignment="1" applyProtection="1">
      <alignment horizontal="left"/>
    </xf>
    <xf numFmtId="177" fontId="5" fillId="0" borderId="51" xfId="196" quotePrefix="1" applyNumberFormat="1" applyFont="1" applyFill="1" applyBorder="1" applyAlignment="1" applyProtection="1">
      <alignment horizontal="left"/>
    </xf>
    <xf numFmtId="177" fontId="5" fillId="0" borderId="19" xfId="196" applyNumberFormat="1" applyFont="1" applyFill="1" applyBorder="1" applyAlignment="1" applyProtection="1">
      <alignment horizontal="left"/>
    </xf>
    <xf numFmtId="0" fontId="5" fillId="0" borderId="0" xfId="196" quotePrefix="1" applyFont="1" applyFill="1" applyBorder="1" applyAlignment="1">
      <alignment horizontal="left"/>
    </xf>
    <xf numFmtId="168" fontId="5" fillId="0" borderId="0" xfId="196" applyNumberFormat="1" applyFont="1" applyFill="1" applyBorder="1" applyAlignment="1">
      <alignment horizontal="right"/>
    </xf>
    <xf numFmtId="168" fontId="52" fillId="0" borderId="0" xfId="196" applyNumberFormat="1" applyFont="1" applyFill="1" applyBorder="1" applyProtection="1"/>
    <xf numFmtId="169" fontId="52" fillId="0" borderId="0" xfId="196" applyNumberFormat="1" applyFont="1" applyFill="1" applyBorder="1" applyAlignment="1" applyProtection="1">
      <alignment horizontal="left"/>
    </xf>
    <xf numFmtId="0" fontId="52" fillId="0" borderId="0" xfId="196" applyFont="1" applyFill="1" applyBorder="1" applyAlignment="1" applyProtection="1">
      <alignment horizontal="left"/>
    </xf>
    <xf numFmtId="0" fontId="53" fillId="0" borderId="0" xfId="196" applyFont="1" applyFill="1" applyBorder="1" applyAlignment="1" applyProtection="1">
      <alignment horizontal="left"/>
    </xf>
    <xf numFmtId="0" fontId="54" fillId="0" borderId="0" xfId="196" quotePrefix="1" applyFont="1" applyFill="1" applyBorder="1" applyAlignment="1">
      <alignment horizontal="left"/>
    </xf>
    <xf numFmtId="177" fontId="5" fillId="0" borderId="0" xfId="196" applyNumberFormat="1" applyFont="1" applyFill="1" applyBorder="1" applyAlignment="1" applyProtection="1">
      <alignment horizontal="left"/>
    </xf>
    <xf numFmtId="177" fontId="33" fillId="0" borderId="0" xfId="196" quotePrefix="1" applyNumberFormat="1" applyFont="1" applyFill="1" applyBorder="1" applyAlignment="1" applyProtection="1">
      <alignment horizontal="left"/>
    </xf>
    <xf numFmtId="0" fontId="32" fillId="0" borderId="0" xfId="196" applyFont="1" applyFill="1" applyBorder="1"/>
    <xf numFmtId="181" fontId="32" fillId="0" borderId="0" xfId="196" applyNumberFormat="1" applyFont="1" applyFill="1" applyBorder="1" applyAlignment="1" applyProtection="1">
      <alignment horizontal="right"/>
    </xf>
    <xf numFmtId="181" fontId="32" fillId="0" borderId="0" xfId="196" applyNumberFormat="1" applyFont="1" applyFill="1" applyBorder="1" applyProtection="1"/>
    <xf numFmtId="169" fontId="32" fillId="0" borderId="0" xfId="196" applyNumberFormat="1" applyFont="1" applyFill="1" applyBorder="1" applyProtection="1"/>
    <xf numFmtId="181" fontId="32" fillId="0" borderId="0" xfId="196" applyNumberFormat="1" applyFont="1" applyFill="1" applyBorder="1" applyAlignment="1">
      <alignment horizontal="right"/>
    </xf>
    <xf numFmtId="181" fontId="32" fillId="0" borderId="0" xfId="196" applyNumberFormat="1" applyFont="1" applyFill="1" applyBorder="1"/>
    <xf numFmtId="177" fontId="32" fillId="0" borderId="0" xfId="196" applyNumberFormat="1" applyFont="1" applyFill="1" applyBorder="1" applyAlignment="1" applyProtection="1">
      <alignment horizontal="left"/>
    </xf>
    <xf numFmtId="0" fontId="5" fillId="0" borderId="0" xfId="196" applyFont="1" applyFill="1"/>
    <xf numFmtId="166" fontId="5" fillId="0" borderId="0" xfId="196" applyNumberFormat="1" applyFont="1" applyFill="1"/>
    <xf numFmtId="169" fontId="7" fillId="0" borderId="10" xfId="196" applyNumberFormat="1" applyFont="1" applyFill="1" applyBorder="1" applyAlignment="1" applyProtection="1">
      <alignment horizontal="center"/>
    </xf>
    <xf numFmtId="169" fontId="7" fillId="0" borderId="75" xfId="196" applyNumberFormat="1" applyFont="1" applyFill="1" applyBorder="1" applyAlignment="1" applyProtection="1">
      <alignment horizontal="center"/>
    </xf>
    <xf numFmtId="0" fontId="7" fillId="0" borderId="4" xfId="196" applyFont="1" applyFill="1" applyBorder="1"/>
    <xf numFmtId="169" fontId="7" fillId="0" borderId="0" xfId="196" quotePrefix="1" applyNumberFormat="1" applyFont="1" applyFill="1" applyBorder="1" applyAlignment="1" applyProtection="1">
      <alignment horizontal="center"/>
    </xf>
    <xf numFmtId="0" fontId="7" fillId="0" borderId="0" xfId="196" applyFont="1" applyFill="1" applyBorder="1" applyAlignment="1" applyProtection="1">
      <alignment horizontal="center"/>
    </xf>
    <xf numFmtId="0" fontId="7" fillId="0" borderId="0" xfId="196" quotePrefix="1" applyFont="1" applyFill="1" applyBorder="1" applyAlignment="1" applyProtection="1">
      <alignment horizontal="center"/>
    </xf>
    <xf numFmtId="0" fontId="7" fillId="0" borderId="11" xfId="196" quotePrefix="1" applyFont="1" applyFill="1" applyBorder="1" applyAlignment="1" applyProtection="1">
      <alignment horizontal="center"/>
    </xf>
    <xf numFmtId="0" fontId="7" fillId="0" borderId="13" xfId="196" applyFont="1" applyFill="1" applyBorder="1" applyAlignment="1" applyProtection="1">
      <alignment horizontal="center"/>
    </xf>
    <xf numFmtId="169" fontId="7" fillId="0" borderId="77" xfId="196" applyNumberFormat="1" applyFont="1" applyFill="1" applyBorder="1" applyAlignment="1" applyProtection="1">
      <alignment horizontal="right"/>
    </xf>
    <xf numFmtId="169" fontId="7" fillId="0" borderId="11" xfId="196" applyNumberFormat="1" applyFont="1" applyFill="1" applyBorder="1" applyAlignment="1" applyProtection="1">
      <alignment horizontal="center"/>
    </xf>
    <xf numFmtId="169" fontId="7" fillId="0" borderId="46" xfId="196" applyNumberFormat="1" applyFont="1" applyFill="1" applyBorder="1" applyAlignment="1" applyProtection="1">
      <alignment horizontal="center"/>
    </xf>
    <xf numFmtId="177" fontId="5" fillId="0" borderId="30" xfId="196" quotePrefix="1" applyNumberFormat="1" applyFont="1" applyFill="1" applyBorder="1" applyAlignment="1" applyProtection="1">
      <alignment horizontal="left"/>
    </xf>
    <xf numFmtId="177" fontId="7" fillId="0" borderId="4" xfId="196" applyNumberFormat="1" applyFont="1" applyFill="1" applyBorder="1" applyAlignment="1" applyProtection="1">
      <alignment horizontal="left"/>
    </xf>
    <xf numFmtId="177" fontId="33" fillId="0" borderId="0" xfId="196" applyNumberFormat="1" applyFont="1" applyFill="1" applyBorder="1" applyAlignment="1" applyProtection="1">
      <alignment horizontal="left"/>
    </xf>
    <xf numFmtId="168" fontId="56" fillId="0" borderId="0" xfId="196" applyNumberFormat="1" applyFont="1" applyFill="1" applyBorder="1" applyProtection="1"/>
    <xf numFmtId="0" fontId="33" fillId="0" borderId="0" xfId="196" quotePrefix="1" applyFont="1" applyFill="1" applyBorder="1" applyAlignment="1"/>
    <xf numFmtId="168" fontId="32" fillId="0" borderId="0" xfId="196" applyNumberFormat="1" applyFont="1" applyFill="1" applyBorder="1" applyAlignment="1">
      <alignment horizontal="right"/>
    </xf>
    <xf numFmtId="0" fontId="32" fillId="0" borderId="0" xfId="196" quotePrefix="1" applyFont="1" applyFill="1" applyBorder="1" applyAlignment="1">
      <alignment horizontal="left"/>
    </xf>
    <xf numFmtId="169" fontId="7" fillId="0" borderId="0" xfId="196" applyNumberFormat="1" applyFont="1" applyFill="1" applyBorder="1" applyAlignment="1">
      <alignment horizontal="centerContinuous"/>
    </xf>
    <xf numFmtId="169" fontId="7" fillId="0" borderId="11" xfId="196" applyNumberFormat="1" applyFont="1" applyFill="1" applyBorder="1" applyAlignment="1">
      <alignment horizontal="centerContinuous"/>
    </xf>
    <xf numFmtId="169" fontId="7" fillId="0" borderId="14" xfId="196" quotePrefix="1" applyNumberFormat="1" applyFont="1" applyFill="1" applyBorder="1" applyAlignment="1" applyProtection="1">
      <alignment horizontal="centerContinuous"/>
    </xf>
    <xf numFmtId="169" fontId="7" fillId="0" borderId="14" xfId="196" quotePrefix="1" applyNumberFormat="1" applyFont="1" applyFill="1" applyBorder="1" applyAlignment="1" applyProtection="1">
      <alignment horizontal="center"/>
    </xf>
    <xf numFmtId="0" fontId="7" fillId="0" borderId="37" xfId="196" quotePrefix="1" applyFont="1" applyFill="1" applyBorder="1" applyAlignment="1" applyProtection="1">
      <alignment horizontal="centerContinuous"/>
    </xf>
    <xf numFmtId="168" fontId="5" fillId="0" borderId="30" xfId="196" quotePrefix="1" applyNumberFormat="1" applyFont="1" applyFill="1" applyBorder="1" applyAlignment="1" applyProtection="1">
      <alignment horizontal="left"/>
    </xf>
    <xf numFmtId="168" fontId="5" fillId="0" borderId="4" xfId="196" applyNumberFormat="1" applyFont="1" applyFill="1" applyBorder="1" applyAlignment="1" applyProtection="1">
      <alignment horizontal="left"/>
    </xf>
    <xf numFmtId="168" fontId="7" fillId="0" borderId="30" xfId="196" quotePrefix="1" applyNumberFormat="1" applyFont="1" applyFill="1" applyBorder="1" applyAlignment="1" applyProtection="1">
      <alignment horizontal="left"/>
    </xf>
    <xf numFmtId="177" fontId="5" fillId="0" borderId="4" xfId="196" applyNumberFormat="1" applyFont="1" applyFill="1" applyBorder="1" applyAlignment="1" applyProtection="1">
      <alignment horizontal="left" indent="3"/>
    </xf>
    <xf numFmtId="168" fontId="5" fillId="0" borderId="30" xfId="196" applyNumberFormat="1" applyFont="1" applyFill="1" applyBorder="1" applyAlignment="1" applyProtection="1">
      <alignment horizontal="left"/>
    </xf>
    <xf numFmtId="168" fontId="5" fillId="0" borderId="19" xfId="196" applyNumberFormat="1" applyFont="1" applyFill="1" applyBorder="1" applyAlignment="1" applyProtection="1">
      <alignment horizontal="left"/>
    </xf>
    <xf numFmtId="168" fontId="5" fillId="0" borderId="0" xfId="196" applyNumberFormat="1" applyFont="1"/>
    <xf numFmtId="168" fontId="5" fillId="0" borderId="0" xfId="196" applyNumberFormat="1" applyFont="1" applyFill="1" applyBorder="1" applyAlignment="1">
      <alignment horizontal="center"/>
    </xf>
    <xf numFmtId="166" fontId="5" fillId="0" borderId="0" xfId="196" applyNumberFormat="1" applyFont="1" applyFill="1" applyBorder="1"/>
    <xf numFmtId="169" fontId="7" fillId="0" borderId="10" xfId="196" applyNumberFormat="1" applyFont="1" applyFill="1" applyBorder="1" applyAlignment="1">
      <alignment horizontal="centerContinuous"/>
    </xf>
    <xf numFmtId="169" fontId="7" fillId="0" borderId="75" xfId="196" applyNumberFormat="1" applyFont="1" applyFill="1" applyBorder="1" applyAlignment="1">
      <alignment horizontal="centerContinuous"/>
    </xf>
    <xf numFmtId="2" fontId="5" fillId="0" borderId="0" xfId="196" applyNumberFormat="1" applyFont="1" applyFill="1"/>
    <xf numFmtId="166" fontId="7" fillId="0" borderId="50" xfId="196" applyNumberFormat="1" applyFont="1" applyFill="1" applyBorder="1" applyAlignment="1" applyProtection="1">
      <alignment horizontal="left"/>
    </xf>
    <xf numFmtId="0" fontId="7" fillId="0" borderId="49" xfId="196" applyFont="1" applyBorder="1" applyAlignment="1" applyProtection="1">
      <alignment horizontal="center"/>
    </xf>
    <xf numFmtId="169" fontId="7" fillId="0" borderId="49" xfId="196" applyNumberFormat="1" applyFont="1" applyBorder="1" applyAlignment="1">
      <alignment horizontal="center"/>
    </xf>
    <xf numFmtId="169" fontId="7" fillId="0" borderId="49" xfId="196" applyNumberFormat="1" applyFont="1" applyFill="1" applyBorder="1" applyAlignment="1">
      <alignment horizontal="center"/>
    </xf>
    <xf numFmtId="166" fontId="7" fillId="0" borderId="4" xfId="196" applyNumberFormat="1" applyFont="1" applyFill="1" applyBorder="1" applyAlignment="1" applyProtection="1">
      <alignment horizontal="left"/>
    </xf>
    <xf numFmtId="169" fontId="7" fillId="0" borderId="5" xfId="196" applyNumberFormat="1" applyFont="1" applyBorder="1" applyAlignment="1">
      <alignment horizontal="center"/>
    </xf>
    <xf numFmtId="169" fontId="7" fillId="0" borderId="5" xfId="196" applyNumberFormat="1" applyFont="1" applyFill="1" applyBorder="1" applyAlignment="1">
      <alignment horizontal="center"/>
    </xf>
    <xf numFmtId="166" fontId="7" fillId="0" borderId="4" xfId="196" applyNumberFormat="1" applyFont="1" applyFill="1" applyBorder="1" applyAlignment="1">
      <alignment horizontal="left"/>
    </xf>
    <xf numFmtId="166" fontId="7" fillId="0" borderId="2" xfId="1" quotePrefix="1" applyNumberFormat="1" applyFont="1" applyFill="1" applyBorder="1" applyAlignment="1">
      <alignment horizontal="center"/>
    </xf>
    <xf numFmtId="166" fontId="7" fillId="0" borderId="2" xfId="1" applyNumberFormat="1" applyFont="1" applyFill="1" applyBorder="1" applyAlignment="1">
      <alignment horizontal="right"/>
    </xf>
    <xf numFmtId="2" fontId="7" fillId="0" borderId="2" xfId="1" applyNumberFormat="1" applyFont="1" applyFill="1" applyBorder="1" applyAlignment="1">
      <alignment horizontal="right"/>
    </xf>
    <xf numFmtId="2" fontId="7" fillId="0" borderId="16" xfId="1" applyNumberFormat="1" applyFont="1" applyFill="1" applyBorder="1" applyAlignment="1">
      <alignment horizontal="right"/>
    </xf>
    <xf numFmtId="166" fontId="7" fillId="0" borderId="0" xfId="196" applyNumberFormat="1" applyFont="1" applyFill="1" applyAlignment="1">
      <alignment horizontal="center"/>
    </xf>
    <xf numFmtId="166" fontId="7" fillId="0" borderId="0" xfId="196" applyNumberFormat="1" applyFont="1" applyFill="1" applyBorder="1" applyAlignment="1">
      <alignment horizontal="center"/>
    </xf>
    <xf numFmtId="166" fontId="5" fillId="0" borderId="30" xfId="196" applyNumberFormat="1" applyFont="1" applyFill="1" applyBorder="1" applyAlignment="1" applyProtection="1">
      <alignment horizontal="left"/>
    </xf>
    <xf numFmtId="166" fontId="5" fillId="0" borderId="2" xfId="1" applyNumberFormat="1" applyFont="1" applyFill="1" applyBorder="1"/>
    <xf numFmtId="166" fontId="5" fillId="0" borderId="16" xfId="1" applyNumberFormat="1" applyFont="1" applyFill="1" applyBorder="1"/>
    <xf numFmtId="166" fontId="5" fillId="0" borderId="0" xfId="196" applyNumberFormat="1" applyFont="1" applyFill="1" applyBorder="1" applyAlignment="1" applyProtection="1">
      <alignment horizontal="left" vertical="center"/>
    </xf>
    <xf numFmtId="166" fontId="5" fillId="0" borderId="51" xfId="196" applyNumberFormat="1" applyFont="1" applyFill="1" applyBorder="1" applyAlignment="1" applyProtection="1">
      <alignment horizontal="left"/>
    </xf>
    <xf numFmtId="166" fontId="5" fillId="0" borderId="1" xfId="1" applyNumberFormat="1" applyFont="1" applyFill="1" applyBorder="1"/>
    <xf numFmtId="166" fontId="5" fillId="0" borderId="3" xfId="1" applyNumberFormat="1" applyFont="1" applyFill="1" applyBorder="1"/>
    <xf numFmtId="166" fontId="5" fillId="0" borderId="4" xfId="196" applyNumberFormat="1" applyFont="1" applyFill="1" applyBorder="1" applyAlignment="1" applyProtection="1">
      <alignment horizontal="left"/>
    </xf>
    <xf numFmtId="166" fontId="5" fillId="0" borderId="5" xfId="1" applyNumberFormat="1" applyFont="1" applyFill="1" applyBorder="1"/>
    <xf numFmtId="166" fontId="5" fillId="0" borderId="6" xfId="1" applyNumberFormat="1" applyFont="1" applyFill="1" applyBorder="1"/>
    <xf numFmtId="166" fontId="7" fillId="0" borderId="7" xfId="196" applyNumberFormat="1" applyFont="1" applyFill="1" applyBorder="1" applyAlignment="1" applyProtection="1">
      <alignment horizontal="left"/>
    </xf>
    <xf numFmtId="166" fontId="7" fillId="0" borderId="8" xfId="1" applyNumberFormat="1" applyFont="1" applyFill="1" applyBorder="1"/>
    <xf numFmtId="166" fontId="7" fillId="0" borderId="9" xfId="1" applyNumberFormat="1" applyFont="1" applyFill="1" applyBorder="1"/>
    <xf numFmtId="166" fontId="7" fillId="0" borderId="0" xfId="196" applyNumberFormat="1" applyFont="1" applyFill="1" applyBorder="1" applyAlignment="1" applyProtection="1">
      <alignment horizontal="left" vertical="center"/>
    </xf>
    <xf numFmtId="166" fontId="5" fillId="0" borderId="0" xfId="196" applyNumberFormat="1" applyFont="1" applyFill="1" applyBorder="1" applyAlignment="1" applyProtection="1">
      <alignment horizontal="left"/>
    </xf>
    <xf numFmtId="166" fontId="7" fillId="0" borderId="0" xfId="1" applyNumberFormat="1" applyFont="1" applyFill="1" applyBorder="1"/>
    <xf numFmtId="2" fontId="7" fillId="0" borderId="0" xfId="1" applyNumberFormat="1" applyFont="1" applyFill="1" applyBorder="1"/>
    <xf numFmtId="2" fontId="5" fillId="0" borderId="0" xfId="1" applyNumberFormat="1" applyFont="1" applyFill="1" applyBorder="1"/>
    <xf numFmtId="166" fontId="7" fillId="0" borderId="0" xfId="196" applyNumberFormat="1" applyFont="1" applyFill="1" applyBorder="1" applyAlignment="1" applyProtection="1">
      <alignment horizontal="left"/>
    </xf>
    <xf numFmtId="166" fontId="7" fillId="0" borderId="0" xfId="196" applyNumberFormat="1" applyFont="1" applyFill="1"/>
    <xf numFmtId="177" fontId="5" fillId="0" borderId="0" xfId="196" quotePrefix="1" applyNumberFormat="1" applyFont="1" applyFill="1" applyAlignment="1" applyProtection="1">
      <alignment horizontal="left" vertical="center"/>
    </xf>
    <xf numFmtId="166" fontId="32" fillId="0" borderId="0" xfId="196" applyNumberFormat="1" applyFont="1" applyFill="1"/>
    <xf numFmtId="2" fontId="32" fillId="0" borderId="0" xfId="196" applyNumberFormat="1" applyFont="1" applyFill="1"/>
    <xf numFmtId="2" fontId="32" fillId="0" borderId="0" xfId="1" applyNumberFormat="1" applyFont="1" applyFill="1" applyBorder="1"/>
    <xf numFmtId="166" fontId="32" fillId="0" borderId="0" xfId="196" applyNumberFormat="1" applyFont="1" applyFill="1" applyBorder="1"/>
    <xf numFmtId="2" fontId="5" fillId="0" borderId="0" xfId="196" applyNumberFormat="1" applyFont="1" applyFill="1" applyBorder="1"/>
    <xf numFmtId="0" fontId="7" fillId="0" borderId="0" xfId="196" applyFont="1" applyFill="1"/>
    <xf numFmtId="0" fontId="7" fillId="0" borderId="50" xfId="196" applyFont="1" applyFill="1" applyBorder="1" applyAlignment="1">
      <alignment horizontal="center"/>
    </xf>
    <xf numFmtId="0" fontId="7" fillId="0" borderId="4" xfId="196" applyFont="1" applyFill="1" applyBorder="1" applyAlignment="1">
      <alignment horizontal="left"/>
    </xf>
    <xf numFmtId="0" fontId="5" fillId="0" borderId="4" xfId="196" applyFont="1" applyFill="1" applyBorder="1" applyAlignment="1">
      <alignment horizontal="center"/>
    </xf>
    <xf numFmtId="0" fontId="7" fillId="0" borderId="11" xfId="196" applyFont="1" applyFill="1" applyBorder="1" applyAlignment="1">
      <alignment horizontal="center"/>
    </xf>
    <xf numFmtId="0" fontId="7" fillId="0" borderId="5" xfId="196" applyFont="1" applyFill="1" applyBorder="1" applyAlignment="1">
      <alignment horizontal="center"/>
    </xf>
    <xf numFmtId="0" fontId="7" fillId="0" borderId="6" xfId="196" applyFont="1" applyFill="1" applyBorder="1" applyAlignment="1">
      <alignment horizontal="center"/>
    </xf>
    <xf numFmtId="0" fontId="7" fillId="0" borderId="30" xfId="196" applyFont="1" applyFill="1" applyBorder="1"/>
    <xf numFmtId="166" fontId="7" fillId="0" borderId="15" xfId="109" applyNumberFormat="1" applyFont="1" applyFill="1" applyBorder="1"/>
    <xf numFmtId="166" fontId="7" fillId="0" borderId="1" xfId="109" applyNumberFormat="1" applyFont="1" applyFill="1" applyBorder="1"/>
    <xf numFmtId="166" fontId="7" fillId="0" borderId="3" xfId="109" applyNumberFormat="1" applyFont="1" applyFill="1" applyBorder="1" applyAlignment="1">
      <alignment vertical="center"/>
    </xf>
    <xf numFmtId="166" fontId="7" fillId="0" borderId="15" xfId="111" applyNumberFormat="1" applyFont="1" applyFill="1" applyBorder="1"/>
    <xf numFmtId="166" fontId="7" fillId="0" borderId="1" xfId="111" applyNumberFormat="1" applyFont="1" applyFill="1" applyBorder="1"/>
    <xf numFmtId="166" fontId="13" fillId="0" borderId="3" xfId="111" applyNumberFormat="1" applyFont="1" applyFill="1" applyBorder="1" applyAlignment="1">
      <alignment vertical="center"/>
    </xf>
    <xf numFmtId="0" fontId="5" fillId="0" borderId="4" xfId="196" applyFont="1" applyFill="1" applyBorder="1"/>
    <xf numFmtId="166" fontId="5" fillId="0" borderId="77" xfId="109" applyNumberFormat="1" applyFont="1" applyFill="1" applyBorder="1"/>
    <xf numFmtId="166" fontId="5" fillId="0" borderId="12" xfId="109" applyNumberFormat="1" applyFont="1" applyFill="1" applyBorder="1"/>
    <xf numFmtId="166" fontId="5" fillId="0" borderId="5" xfId="109" applyNumberFormat="1" applyFont="1" applyFill="1" applyBorder="1"/>
    <xf numFmtId="166" fontId="14" fillId="0" borderId="6" xfId="109" applyNumberFormat="1" applyFont="1" applyFill="1" applyBorder="1" applyAlignment="1">
      <alignment vertical="center"/>
    </xf>
    <xf numFmtId="166" fontId="5" fillId="0" borderId="77" xfId="111" applyNumberFormat="1" applyFont="1" applyFill="1" applyBorder="1"/>
    <xf numFmtId="166" fontId="5" fillId="0" borderId="12" xfId="111" applyNumberFormat="1" applyFont="1" applyFill="1" applyBorder="1"/>
    <xf numFmtId="166" fontId="5" fillId="0" borderId="5" xfId="111" applyNumberFormat="1" applyFont="1" applyFill="1" applyBorder="1"/>
    <xf numFmtId="166" fontId="14" fillId="0" borderId="6" xfId="111" applyNumberFormat="1" applyFont="1" applyFill="1" applyBorder="1" applyAlignment="1">
      <alignment vertical="center"/>
    </xf>
    <xf numFmtId="166" fontId="5" fillId="0" borderId="11" xfId="109" applyNumberFormat="1" applyFont="1" applyFill="1" applyBorder="1"/>
    <xf numFmtId="166" fontId="5" fillId="0" borderId="11" xfId="111" applyNumberFormat="1" applyFont="1" applyFill="1" applyBorder="1"/>
    <xf numFmtId="166" fontId="5" fillId="0" borderId="17" xfId="111" applyNumberFormat="1" applyFont="1" applyFill="1" applyBorder="1"/>
    <xf numFmtId="166" fontId="5" fillId="0" borderId="2" xfId="111" applyNumberFormat="1" applyFont="1" applyFill="1" applyBorder="1"/>
    <xf numFmtId="166" fontId="5" fillId="0" borderId="17" xfId="109" applyNumberFormat="1" applyFont="1" applyFill="1" applyBorder="1"/>
    <xf numFmtId="166" fontId="5" fillId="0" borderId="2" xfId="109" applyNumberFormat="1" applyFont="1" applyFill="1" applyBorder="1"/>
    <xf numFmtId="166" fontId="5" fillId="0" borderId="11" xfId="111" quotePrefix="1" applyNumberFormat="1" applyFont="1" applyFill="1" applyBorder="1" applyAlignment="1">
      <alignment horizontal="right"/>
    </xf>
    <xf numFmtId="166" fontId="5" fillId="0" borderId="5" xfId="111" quotePrefix="1" applyNumberFormat="1" applyFont="1" applyFill="1" applyBorder="1" applyAlignment="1">
      <alignment horizontal="right"/>
    </xf>
    <xf numFmtId="166" fontId="14" fillId="0" borderId="6" xfId="111" quotePrefix="1" applyNumberFormat="1" applyFont="1" applyFill="1" applyBorder="1" applyAlignment="1">
      <alignment horizontal="right" vertical="center"/>
    </xf>
    <xf numFmtId="166" fontId="5" fillId="0" borderId="5" xfId="111" applyNumberFormat="1" applyFont="1" applyFill="1" applyBorder="1" applyAlignment="1">
      <alignment horizontal="right"/>
    </xf>
    <xf numFmtId="166" fontId="14" fillId="0" borderId="6" xfId="111" applyNumberFormat="1" applyFont="1" applyFill="1" applyBorder="1" applyAlignment="1">
      <alignment horizontal="right" vertical="center"/>
    </xf>
    <xf numFmtId="166" fontId="7" fillId="0" borderId="1" xfId="111" applyNumberFormat="1" applyFont="1" applyFill="1" applyBorder="1" applyAlignment="1">
      <alignment horizontal="right"/>
    </xf>
    <xf numFmtId="166" fontId="13" fillId="0" borderId="3" xfId="111" applyNumberFormat="1" applyFont="1" applyFill="1" applyBorder="1" applyAlignment="1">
      <alignment horizontal="right" vertical="center"/>
    </xf>
    <xf numFmtId="166" fontId="5" fillId="0" borderId="6" xfId="109" applyNumberFormat="1" applyFont="1" applyFill="1" applyBorder="1" applyAlignment="1">
      <alignment vertical="center"/>
    </xf>
    <xf numFmtId="166" fontId="5" fillId="0" borderId="11" xfId="109" quotePrefix="1" applyNumberFormat="1" applyFont="1" applyFill="1" applyBorder="1" applyAlignment="1">
      <alignment horizontal="right"/>
    </xf>
    <xf numFmtId="166" fontId="5" fillId="0" borderId="5" xfId="109" quotePrefix="1" applyNumberFormat="1" applyFont="1" applyFill="1" applyBorder="1" applyAlignment="1">
      <alignment horizontal="right"/>
    </xf>
    <xf numFmtId="166" fontId="5" fillId="0" borderId="6" xfId="109" quotePrefix="1" applyNumberFormat="1" applyFont="1" applyFill="1" applyBorder="1" applyAlignment="1">
      <alignment horizontal="right"/>
    </xf>
    <xf numFmtId="166" fontId="5" fillId="0" borderId="4" xfId="196" applyNumberFormat="1" applyFont="1" applyFill="1" applyBorder="1"/>
    <xf numFmtId="166" fontId="5" fillId="0" borderId="5" xfId="109" applyNumberFormat="1" applyFont="1" applyFill="1" applyBorder="1" applyAlignment="1">
      <alignment horizontal="right"/>
    </xf>
    <xf numFmtId="166" fontId="5" fillId="0" borderId="6" xfId="109" applyNumberFormat="1" applyFont="1" applyFill="1" applyBorder="1" applyAlignment="1">
      <alignment horizontal="right"/>
    </xf>
    <xf numFmtId="0" fontId="7" fillId="0" borderId="19" xfId="196" applyFont="1" applyFill="1" applyBorder="1"/>
    <xf numFmtId="166" fontId="7" fillId="0" borderId="35" xfId="45" applyNumberFormat="1" applyFont="1" applyFill="1" applyBorder="1"/>
    <xf numFmtId="166" fontId="7" fillId="0" borderId="35" xfId="45" applyNumberFormat="1" applyFont="1" applyFill="1" applyBorder="1" applyAlignment="1">
      <alignment horizontal="right"/>
    </xf>
    <xf numFmtId="166" fontId="7" fillId="0" borderId="36" xfId="45" applyNumberFormat="1" applyFont="1" applyFill="1" applyBorder="1" applyAlignment="1">
      <alignment horizontal="right"/>
    </xf>
    <xf numFmtId="0" fontId="5" fillId="0" borderId="19" xfId="196" applyFont="1" applyFill="1" applyBorder="1"/>
    <xf numFmtId="166" fontId="5" fillId="0" borderId="35" xfId="109" applyNumberFormat="1" applyFont="1" applyFill="1" applyBorder="1"/>
    <xf numFmtId="166" fontId="14" fillId="0" borderId="36" xfId="109" quotePrefix="1" applyNumberFormat="1" applyFont="1" applyFill="1" applyBorder="1" applyAlignment="1">
      <alignment horizontal="right" vertical="center"/>
    </xf>
    <xf numFmtId="166" fontId="7" fillId="0" borderId="1" xfId="113" applyNumberFormat="1" applyFont="1" applyFill="1" applyBorder="1"/>
    <xf numFmtId="166" fontId="7" fillId="0" borderId="3" xfId="113" applyNumberFormat="1" applyFont="1" applyFill="1" applyBorder="1"/>
    <xf numFmtId="166" fontId="5" fillId="0" borderId="5" xfId="113" applyNumberFormat="1" applyFont="1" applyFill="1" applyBorder="1"/>
    <xf numFmtId="166" fontId="5" fillId="0" borderId="6" xfId="113" applyNumberFormat="1" applyFont="1" applyFill="1" applyBorder="1"/>
    <xf numFmtId="166" fontId="7" fillId="0" borderId="1" xfId="113" applyNumberFormat="1" applyFont="1" applyFill="1" applyBorder="1" applyAlignment="1">
      <alignment vertical="center"/>
    </xf>
    <xf numFmtId="166" fontId="7" fillId="0" borderId="3" xfId="113" applyNumberFormat="1" applyFont="1" applyFill="1" applyBorder="1" applyAlignment="1">
      <alignment vertical="center"/>
    </xf>
    <xf numFmtId="166" fontId="7" fillId="0" borderId="1" xfId="113" quotePrefix="1" applyNumberFormat="1" applyFont="1" applyFill="1" applyBorder="1" applyAlignment="1">
      <alignment horizontal="right"/>
    </xf>
    <xf numFmtId="166" fontId="7" fillId="0" borderId="3" xfId="113" quotePrefix="1" applyNumberFormat="1" applyFont="1" applyFill="1" applyBorder="1" applyAlignment="1">
      <alignment horizontal="right"/>
    </xf>
    <xf numFmtId="0" fontId="7" fillId="0" borderId="19" xfId="196" applyFont="1" applyFill="1" applyBorder="1" applyAlignment="1">
      <alignment horizontal="left"/>
    </xf>
    <xf numFmtId="166" fontId="7" fillId="0" borderId="35" xfId="113" applyNumberFormat="1" applyFont="1" applyFill="1" applyBorder="1"/>
    <xf numFmtId="166" fontId="7" fillId="0" borderId="36" xfId="113" applyNumberFormat="1" applyFont="1" applyFill="1" applyBorder="1"/>
    <xf numFmtId="0" fontId="7" fillId="0" borderId="56" xfId="196" applyFont="1" applyFill="1" applyBorder="1" applyAlignment="1">
      <alignment horizontal="center"/>
    </xf>
    <xf numFmtId="1" fontId="7" fillId="0" borderId="49" xfId="196" applyNumberFormat="1" applyFont="1" applyFill="1" applyBorder="1" applyAlignment="1">
      <alignment horizontal="center"/>
    </xf>
    <xf numFmtId="0" fontId="7" fillId="0" borderId="33" xfId="196" applyFont="1" applyFill="1" applyBorder="1" applyAlignment="1">
      <alignment horizontal="left"/>
    </xf>
    <xf numFmtId="1" fontId="7" fillId="0" borderId="5" xfId="196" applyNumberFormat="1" applyFont="1" applyFill="1" applyBorder="1" applyAlignment="1">
      <alignment horizontal="center"/>
    </xf>
    <xf numFmtId="0" fontId="5" fillId="0" borderId="33" xfId="196" applyFont="1" applyFill="1" applyBorder="1" applyAlignment="1">
      <alignment horizontal="center"/>
    </xf>
    <xf numFmtId="0" fontId="7" fillId="0" borderId="15" xfId="196" applyFont="1" applyFill="1" applyBorder="1" applyAlignment="1">
      <alignment horizontal="center"/>
    </xf>
    <xf numFmtId="0" fontId="7" fillId="0" borderId="37" xfId="196" applyFont="1" applyFill="1" applyBorder="1" applyAlignment="1">
      <alignment horizontal="center"/>
    </xf>
    <xf numFmtId="0" fontId="19" fillId="0" borderId="24" xfId="128" applyNumberFormat="1" applyFont="1" applyFill="1" applyBorder="1" applyAlignment="1" applyProtection="1">
      <alignment vertical="center"/>
      <protection hidden="1"/>
    </xf>
    <xf numFmtId="166" fontId="7" fillId="0" borderId="1" xfId="196" applyNumberFormat="1" applyFont="1" applyFill="1" applyBorder="1"/>
    <xf numFmtId="166" fontId="7" fillId="0" borderId="15" xfId="196" applyNumberFormat="1" applyFont="1" applyFill="1" applyBorder="1"/>
    <xf numFmtId="166" fontId="7" fillId="0" borderId="37" xfId="196" applyNumberFormat="1" applyFont="1" applyFill="1" applyBorder="1" applyAlignment="1">
      <alignment vertical="center"/>
    </xf>
    <xf numFmtId="0" fontId="5" fillId="0" borderId="33" xfId="128" applyNumberFormat="1" applyFont="1" applyFill="1" applyBorder="1" applyAlignment="1" applyProtection="1">
      <alignment horizontal="left" vertical="center" indent="2"/>
      <protection hidden="1"/>
    </xf>
    <xf numFmtId="166" fontId="5" fillId="0" borderId="11" xfId="196" applyNumberFormat="1" applyFont="1" applyFill="1" applyBorder="1"/>
    <xf numFmtId="166" fontId="5" fillId="0" borderId="46" xfId="196" applyNumberFormat="1" applyFont="1" applyFill="1" applyBorder="1" applyAlignment="1">
      <alignment vertical="center"/>
    </xf>
    <xf numFmtId="0" fontId="19" fillId="0" borderId="78" xfId="128" applyNumberFormat="1" applyFont="1" applyFill="1" applyBorder="1" applyAlignment="1" applyProtection="1">
      <alignment vertical="center"/>
      <protection hidden="1"/>
    </xf>
    <xf numFmtId="166" fontId="7" fillId="0" borderId="77" xfId="196" applyNumberFormat="1" applyFont="1" applyFill="1" applyBorder="1"/>
    <xf numFmtId="166" fontId="7" fillId="0" borderId="45" xfId="196" applyNumberFormat="1" applyFont="1" applyFill="1" applyBorder="1" applyAlignment="1">
      <alignment vertical="center"/>
    </xf>
    <xf numFmtId="0" fontId="7" fillId="0" borderId="0" xfId="196" applyFont="1" applyFill="1" applyBorder="1"/>
    <xf numFmtId="0" fontId="7" fillId="0" borderId="0" xfId="196" applyFont="1"/>
    <xf numFmtId="0" fontId="5" fillId="0" borderId="78" xfId="128" applyNumberFormat="1" applyFont="1" applyFill="1" applyBorder="1" applyAlignment="1" applyProtection="1">
      <alignment horizontal="left" vertical="center" indent="2"/>
      <protection hidden="1"/>
    </xf>
    <xf numFmtId="166" fontId="5" fillId="0" borderId="77" xfId="196" applyNumberFormat="1" applyFont="1" applyFill="1" applyBorder="1"/>
    <xf numFmtId="166" fontId="5" fillId="0" borderId="45" xfId="196" applyNumberFormat="1" applyFont="1" applyFill="1" applyBorder="1" applyAlignment="1">
      <alignment vertical="center"/>
    </xf>
    <xf numFmtId="0" fontId="7" fillId="0" borderId="78" xfId="128" applyFont="1" applyFill="1" applyBorder="1" applyAlignment="1" applyProtection="1">
      <alignment vertical="center"/>
      <protection hidden="1"/>
    </xf>
    <xf numFmtId="0" fontId="5" fillId="0" borderId="78" xfId="128" applyFont="1" applyFill="1" applyBorder="1" applyAlignment="1" applyProtection="1">
      <alignment horizontal="left" vertical="center" indent="2"/>
      <protection hidden="1"/>
    </xf>
    <xf numFmtId="0" fontId="5" fillId="0" borderId="33" xfId="128" applyFont="1" applyFill="1" applyBorder="1" applyAlignment="1" applyProtection="1">
      <alignment horizontal="left" vertical="center" indent="2"/>
      <protection hidden="1"/>
    </xf>
    <xf numFmtId="0" fontId="5" fillId="0" borderId="78" xfId="128" applyNumberFormat="1" applyFont="1" applyFill="1" applyBorder="1" applyAlignment="1" applyProtection="1">
      <alignment horizontal="left" vertical="center" wrapText="1" indent="2"/>
      <protection hidden="1"/>
    </xf>
    <xf numFmtId="0" fontId="5" fillId="0" borderId="33" xfId="128" applyNumberFormat="1" applyFont="1" applyFill="1" applyBorder="1" applyAlignment="1" applyProtection="1">
      <alignment horizontal="left" vertical="center" wrapText="1" indent="2"/>
      <protection hidden="1"/>
    </xf>
    <xf numFmtId="0" fontId="5" fillId="0" borderId="33" xfId="128" applyNumberFormat="1" applyFont="1" applyFill="1" applyBorder="1" applyAlignment="1" applyProtection="1">
      <alignment horizontal="left" vertical="center" indent="3"/>
      <protection hidden="1"/>
    </xf>
    <xf numFmtId="0" fontId="5" fillId="0" borderId="33" xfId="128" applyNumberFormat="1" applyFont="1" applyFill="1" applyBorder="1" applyAlignment="1" applyProtection="1">
      <alignment horizontal="left" vertical="center" wrapText="1" indent="3"/>
      <protection hidden="1"/>
    </xf>
    <xf numFmtId="0" fontId="7" fillId="0" borderId="78" xfId="128" applyNumberFormat="1" applyFont="1" applyFill="1" applyBorder="1" applyAlignment="1" applyProtection="1">
      <alignment vertical="center"/>
      <protection hidden="1"/>
    </xf>
    <xf numFmtId="0" fontId="51" fillId="0" borderId="78" xfId="128" applyNumberFormat="1" applyFont="1" applyFill="1" applyBorder="1" applyAlignment="1" applyProtection="1">
      <alignment horizontal="left" vertical="center" indent="2"/>
      <protection hidden="1"/>
    </xf>
    <xf numFmtId="0" fontId="5" fillId="0" borderId="33" xfId="128" applyNumberFormat="1" applyFont="1" applyFill="1" applyBorder="1" applyAlignment="1" applyProtection="1">
      <alignment horizontal="left" vertical="center" indent="2"/>
      <protection locked="0"/>
    </xf>
    <xf numFmtId="0" fontId="5" fillId="0" borderId="33" xfId="128" applyFont="1" applyFill="1" applyBorder="1" applyAlignment="1" applyProtection="1">
      <alignment horizontal="left" vertical="center" indent="2"/>
      <protection locked="0"/>
    </xf>
    <xf numFmtId="0" fontId="7" fillId="0" borderId="70" xfId="196" applyFont="1" applyFill="1" applyBorder="1"/>
    <xf numFmtId="166" fontId="7" fillId="0" borderId="8" xfId="196" applyNumberFormat="1" applyFont="1" applyFill="1" applyBorder="1"/>
    <xf numFmtId="166" fontId="7" fillId="0" borderId="18" xfId="196" applyNumberFormat="1" applyFont="1" applyFill="1" applyBorder="1"/>
    <xf numFmtId="166" fontId="7" fillId="0" borderId="79" xfId="196" applyNumberFormat="1" applyFont="1" applyFill="1" applyBorder="1" applyAlignment="1">
      <alignment vertical="center"/>
    </xf>
    <xf numFmtId="0" fontId="52" fillId="0" borderId="0" xfId="196" applyFont="1" applyFill="1"/>
    <xf numFmtId="166" fontId="52" fillId="0" borderId="0" xfId="196" applyNumberFormat="1" applyFont="1" applyFill="1"/>
    <xf numFmtId="166" fontId="5" fillId="0" borderId="0" xfId="1" applyNumberFormat="1" applyFont="1" applyFill="1" applyBorder="1"/>
    <xf numFmtId="166" fontId="7" fillId="0" borderId="50" xfId="196" applyNumberFormat="1" applyFont="1" applyFill="1" applyBorder="1"/>
    <xf numFmtId="166" fontId="7" fillId="0" borderId="0" xfId="196" applyNumberFormat="1" applyFont="1" applyFill="1" applyBorder="1"/>
    <xf numFmtId="166" fontId="7" fillId="0" borderId="4" xfId="196" applyNumberFormat="1" applyFont="1" applyFill="1" applyBorder="1"/>
    <xf numFmtId="1" fontId="7" fillId="0" borderId="2" xfId="196" applyNumberFormat="1" applyFont="1" applyFill="1" applyBorder="1" applyAlignment="1">
      <alignment horizontal="center" vertical="center"/>
    </xf>
    <xf numFmtId="1" fontId="7" fillId="0" borderId="11" xfId="196" applyNumberFormat="1" applyFont="1" applyFill="1" applyBorder="1" applyAlignment="1">
      <alignment horizontal="center" vertical="center"/>
    </xf>
    <xf numFmtId="166" fontId="7" fillId="0" borderId="5" xfId="196" applyNumberFormat="1" applyFont="1" applyFill="1" applyBorder="1" applyAlignment="1">
      <alignment horizontal="center"/>
    </xf>
    <xf numFmtId="166" fontId="7" fillId="0" borderId="6" xfId="196" applyNumberFormat="1" applyFont="1" applyFill="1" applyBorder="1" applyAlignment="1">
      <alignment horizontal="center"/>
    </xf>
    <xf numFmtId="166" fontId="7" fillId="0" borderId="30" xfId="196" applyNumberFormat="1" applyFont="1" applyFill="1" applyBorder="1"/>
    <xf numFmtId="166" fontId="7" fillId="0" borderId="1" xfId="115" applyNumberFormat="1" applyFont="1" applyFill="1" applyBorder="1"/>
    <xf numFmtId="166" fontId="7" fillId="0" borderId="3" xfId="115" applyNumberFormat="1" applyFont="1" applyFill="1" applyBorder="1"/>
    <xf numFmtId="166" fontId="5" fillId="0" borderId="5" xfId="115" applyNumberFormat="1" applyFont="1" applyFill="1" applyBorder="1"/>
    <xf numFmtId="166" fontId="5" fillId="0" borderId="6" xfId="115" applyNumberFormat="1" applyFont="1" applyFill="1" applyBorder="1"/>
    <xf numFmtId="166" fontId="5" fillId="0" borderId="19" xfId="196" applyNumberFormat="1" applyFont="1" applyFill="1" applyBorder="1"/>
    <xf numFmtId="166" fontId="5" fillId="0" borderId="35" xfId="115" applyNumberFormat="1" applyFont="1" applyFill="1" applyBorder="1"/>
    <xf numFmtId="166" fontId="5" fillId="0" borderId="36" xfId="115" applyNumberFormat="1" applyFont="1" applyFill="1" applyBorder="1"/>
    <xf numFmtId="0" fontId="2" fillId="0" borderId="0" xfId="73" applyNumberFormat="1" applyFill="1"/>
    <xf numFmtId="0" fontId="5" fillId="0" borderId="0" xfId="256" applyFont="1" applyFill="1"/>
    <xf numFmtId="166" fontId="5" fillId="0" borderId="0" xfId="256" applyNumberFormat="1" applyFont="1" applyFill="1"/>
    <xf numFmtId="0" fontId="32" fillId="0" borderId="0" xfId="256" applyFont="1" applyFill="1" applyAlignment="1" applyProtection="1">
      <alignment horizontal="right"/>
    </xf>
    <xf numFmtId="0" fontId="7" fillId="2" borderId="2" xfId="256" quotePrefix="1" applyFont="1" applyFill="1" applyBorder="1" applyAlignment="1" applyProtection="1">
      <alignment horizontal="center"/>
    </xf>
    <xf numFmtId="0" fontId="7" fillId="2" borderId="16" xfId="256" quotePrefix="1" applyFont="1" applyFill="1" applyBorder="1" applyAlignment="1" applyProtection="1">
      <alignment horizontal="center"/>
    </xf>
    <xf numFmtId="0" fontId="5" fillId="0" borderId="4" xfId="256" applyFont="1" applyFill="1" applyBorder="1"/>
    <xf numFmtId="0" fontId="5" fillId="0" borderId="5" xfId="256" applyFont="1" applyFill="1" applyBorder="1" applyAlignment="1">
      <alignment horizontal="center"/>
    </xf>
    <xf numFmtId="0" fontId="5" fillId="0" borderId="12" xfId="256" applyFont="1" applyFill="1" applyBorder="1" applyAlignment="1">
      <alignment horizontal="center"/>
    </xf>
    <xf numFmtId="0" fontId="5" fillId="0" borderId="23" xfId="256" applyFont="1" applyFill="1" applyBorder="1" applyAlignment="1">
      <alignment horizontal="center"/>
    </xf>
    <xf numFmtId="0" fontId="7" fillId="0" borderId="4" xfId="256" applyFont="1" applyFill="1" applyBorder="1" applyAlignment="1" applyProtection="1">
      <alignment horizontal="left"/>
    </xf>
    <xf numFmtId="166" fontId="7" fillId="0" borderId="5" xfId="258" applyNumberFormat="1" applyFont="1" applyFill="1" applyBorder="1" applyAlignment="1">
      <alignment horizontal="right" vertical="center"/>
    </xf>
    <xf numFmtId="166" fontId="7" fillId="0" borderId="5" xfId="256" applyNumberFormat="1" applyFont="1" applyBorder="1" applyAlignment="1">
      <alignment horizontal="center"/>
    </xf>
    <xf numFmtId="0" fontId="5" fillId="0" borderId="4" xfId="256" applyFont="1" applyFill="1" applyBorder="1" applyAlignment="1" applyProtection="1">
      <alignment horizontal="left"/>
    </xf>
    <xf numFmtId="166" fontId="7" fillId="0" borderId="5" xfId="256" applyNumberFormat="1" applyFont="1" applyBorder="1" applyAlignment="1">
      <alignment horizontal="right" vertical="center"/>
    </xf>
    <xf numFmtId="166" fontId="7" fillId="0" borderId="6" xfId="256" applyNumberFormat="1" applyFont="1" applyBorder="1" applyAlignment="1">
      <alignment horizontal="center"/>
    </xf>
    <xf numFmtId="166" fontId="5" fillId="0" borderId="5" xfId="258" applyNumberFormat="1" applyFont="1" applyFill="1" applyBorder="1" applyAlignment="1">
      <alignment horizontal="right" vertical="center"/>
    </xf>
    <xf numFmtId="166" fontId="5" fillId="0" borderId="5" xfId="256" applyNumberFormat="1" applyFont="1" applyBorder="1" applyAlignment="1">
      <alignment horizontal="right" vertical="center"/>
    </xf>
    <xf numFmtId="166" fontId="5" fillId="0" borderId="5" xfId="256" applyNumberFormat="1" applyFont="1" applyBorder="1" applyAlignment="1">
      <alignment horizontal="center"/>
    </xf>
    <xf numFmtId="166" fontId="5" fillId="0" borderId="6" xfId="256" applyNumberFormat="1" applyFont="1" applyBorder="1" applyAlignment="1">
      <alignment horizontal="center"/>
    </xf>
    <xf numFmtId="0" fontId="5" fillId="0" borderId="51" xfId="256" applyFont="1" applyFill="1" applyBorder="1" applyAlignment="1" applyProtection="1">
      <alignment horizontal="left"/>
    </xf>
    <xf numFmtId="166" fontId="5" fillId="0" borderId="2" xfId="256" applyNumberFormat="1" applyFont="1" applyBorder="1" applyAlignment="1">
      <alignment horizontal="right" vertical="center"/>
    </xf>
    <xf numFmtId="166" fontId="5" fillId="0" borderId="2" xfId="256" applyNumberFormat="1" applyFont="1" applyBorder="1" applyAlignment="1">
      <alignment horizontal="center"/>
    </xf>
    <xf numFmtId="166" fontId="5" fillId="0" borderId="16" xfId="256" applyNumberFormat="1" applyFont="1" applyBorder="1" applyAlignment="1">
      <alignment horizontal="center"/>
    </xf>
    <xf numFmtId="0" fontId="2" fillId="0" borderId="0" xfId="73" applyNumberFormat="1" applyFill="1" applyAlignment="1">
      <alignment horizontal="center" vertical="center"/>
    </xf>
    <xf numFmtId="166" fontId="5" fillId="0" borderId="5" xfId="256" applyNumberFormat="1" applyFont="1" applyFill="1" applyBorder="1" applyAlignment="1">
      <alignment horizontal="right" vertical="center"/>
    </xf>
    <xf numFmtId="166" fontId="7" fillId="0" borderId="5" xfId="256" applyNumberFormat="1" applyFont="1" applyBorder="1"/>
    <xf numFmtId="166" fontId="5" fillId="0" borderId="5" xfId="256" applyNumberFormat="1" applyFont="1" applyBorder="1"/>
    <xf numFmtId="166" fontId="5" fillId="0" borderId="5" xfId="256" applyNumberFormat="1" applyFont="1" applyFill="1" applyBorder="1"/>
    <xf numFmtId="166" fontId="5" fillId="0" borderId="2" xfId="258" applyNumberFormat="1" applyFont="1" applyFill="1" applyBorder="1" applyAlignment="1">
      <alignment horizontal="right" vertical="center"/>
    </xf>
    <xf numFmtId="166" fontId="5" fillId="0" borderId="2" xfId="256" applyNumberFormat="1" applyFont="1" applyBorder="1"/>
    <xf numFmtId="0" fontId="5" fillId="0" borderId="19" xfId="256" applyFont="1" applyFill="1" applyBorder="1" applyAlignment="1" applyProtection="1">
      <alignment horizontal="left"/>
    </xf>
    <xf numFmtId="166" fontId="5" fillId="0" borderId="35" xfId="258" applyNumberFormat="1" applyFont="1" applyFill="1" applyBorder="1" applyAlignment="1">
      <alignment horizontal="right" vertical="center"/>
    </xf>
    <xf numFmtId="0" fontId="5" fillId="0" borderId="0" xfId="256" applyFont="1" applyFill="1" applyAlignment="1">
      <alignment horizontal="right"/>
    </xf>
    <xf numFmtId="168" fontId="7" fillId="0" borderId="21" xfId="256" quotePrefix="1" applyNumberFormat="1" applyFont="1" applyFill="1" applyBorder="1" applyAlignment="1" applyProtection="1">
      <alignment horizontal="left"/>
    </xf>
    <xf numFmtId="166" fontId="5" fillId="0" borderId="12" xfId="256" applyNumberFormat="1" applyFont="1" applyBorder="1" applyAlignment="1">
      <alignment horizontal="center" vertical="center"/>
    </xf>
    <xf numFmtId="166" fontId="2" fillId="0" borderId="0" xfId="73" applyNumberFormat="1" applyFill="1"/>
    <xf numFmtId="168" fontId="5" fillId="0" borderId="21" xfId="256" quotePrefix="1" applyNumberFormat="1" applyFont="1" applyFill="1" applyBorder="1" applyAlignment="1" applyProtection="1">
      <alignment horizontal="left"/>
    </xf>
    <xf numFmtId="168" fontId="5" fillId="0" borderId="13" xfId="256" applyNumberFormat="1" applyFont="1" applyFill="1" applyBorder="1" applyAlignment="1" applyProtection="1">
      <alignment horizontal="left"/>
    </xf>
    <xf numFmtId="166" fontId="5" fillId="0" borderId="5" xfId="256" applyNumberFormat="1" applyFont="1" applyBorder="1" applyAlignment="1">
      <alignment horizontal="center" vertical="center"/>
    </xf>
    <xf numFmtId="168" fontId="5" fillId="0" borderId="26" xfId="256" applyNumberFormat="1" applyFont="1" applyFill="1" applyBorder="1" applyAlignment="1" applyProtection="1">
      <alignment horizontal="left"/>
    </xf>
    <xf numFmtId="166" fontId="5" fillId="0" borderId="2" xfId="256" applyNumberFormat="1" applyFont="1" applyBorder="1" applyAlignment="1">
      <alignment horizontal="center" vertical="center"/>
    </xf>
    <xf numFmtId="168" fontId="7" fillId="0" borderId="25" xfId="256" quotePrefix="1" applyNumberFormat="1" applyFont="1" applyFill="1" applyBorder="1" applyAlignment="1" applyProtection="1"/>
    <xf numFmtId="168" fontId="7" fillId="0" borderId="14" xfId="256" quotePrefix="1" applyNumberFormat="1" applyFont="1" applyFill="1" applyBorder="1" applyAlignment="1" applyProtection="1"/>
    <xf numFmtId="168" fontId="7" fillId="0" borderId="15" xfId="256" quotePrefix="1" applyNumberFormat="1" applyFont="1" applyFill="1" applyBorder="1" applyAlignment="1" applyProtection="1"/>
    <xf numFmtId="168" fontId="5" fillId="0" borderId="12" xfId="256" quotePrefix="1" applyNumberFormat="1" applyFont="1" applyFill="1" applyBorder="1" applyAlignment="1" applyProtection="1">
      <alignment horizontal="left"/>
    </xf>
    <xf numFmtId="168" fontId="5" fillId="0" borderId="2" xfId="256" applyNumberFormat="1" applyFont="1" applyFill="1" applyBorder="1" applyAlignment="1" applyProtection="1">
      <alignment horizontal="left"/>
    </xf>
    <xf numFmtId="168" fontId="5" fillId="0" borderId="5" xfId="256" applyNumberFormat="1" applyFont="1" applyFill="1" applyBorder="1" applyAlignment="1" applyProtection="1">
      <alignment horizontal="left"/>
    </xf>
    <xf numFmtId="168" fontId="5" fillId="0" borderId="12" xfId="256" applyNumberFormat="1" applyFont="1" applyFill="1" applyBorder="1" applyAlignment="1" applyProtection="1">
      <alignment horizontal="center" vertical="center"/>
    </xf>
    <xf numFmtId="168" fontId="5" fillId="0" borderId="2" xfId="256" applyNumberFormat="1" applyFont="1" applyFill="1" applyBorder="1" applyAlignment="1" applyProtection="1">
      <alignment horizontal="center" vertical="center"/>
    </xf>
    <xf numFmtId="0" fontId="14" fillId="0" borderId="0" xfId="256" applyFont="1" applyFill="1"/>
    <xf numFmtId="168" fontId="13" fillId="2" borderId="50" xfId="259" applyNumberFormat="1" applyFont="1" applyFill="1" applyBorder="1" applyAlignment="1">
      <alignment horizontal="center"/>
    </xf>
    <xf numFmtId="168" fontId="13" fillId="2" borderId="49" xfId="259" applyNumberFormat="1" applyFont="1" applyFill="1" applyBorder="1"/>
    <xf numFmtId="168" fontId="13" fillId="2" borderId="51" xfId="259" applyNumberFormat="1" applyFont="1" applyFill="1" applyBorder="1" applyAlignment="1">
      <alignment horizontal="center"/>
    </xf>
    <xf numFmtId="168" fontId="13" fillId="2" borderId="2" xfId="259" applyNumberFormat="1" applyFont="1" applyFill="1" applyBorder="1" applyAlignment="1">
      <alignment horizontal="center"/>
    </xf>
    <xf numFmtId="49" fontId="13" fillId="2" borderId="2" xfId="259" quotePrefix="1" applyNumberFormat="1" applyFont="1" applyFill="1" applyBorder="1" applyAlignment="1">
      <alignment horizontal="center"/>
    </xf>
    <xf numFmtId="49" fontId="13" fillId="2" borderId="2" xfId="259" applyNumberFormat="1" applyFont="1" applyFill="1" applyBorder="1" applyAlignment="1">
      <alignment horizontal="center"/>
    </xf>
    <xf numFmtId="168" fontId="13" fillId="2" borderId="3" xfId="88" quotePrefix="1" applyNumberFormat="1" applyFont="1" applyFill="1" applyBorder="1" applyAlignment="1">
      <alignment horizontal="center"/>
    </xf>
    <xf numFmtId="168" fontId="14" fillId="0" borderId="4" xfId="139" applyFont="1" applyBorder="1" applyAlignment="1">
      <alignment horizontal="center"/>
    </xf>
    <xf numFmtId="168" fontId="13" fillId="0" borderId="5" xfId="139" applyFont="1" applyBorder="1"/>
    <xf numFmtId="168" fontId="13" fillId="0" borderId="23" xfId="139" applyFont="1" applyBorder="1"/>
    <xf numFmtId="169" fontId="14" fillId="0" borderId="4" xfId="139" applyNumberFormat="1" applyFont="1" applyBorder="1" applyAlignment="1">
      <alignment horizontal="center"/>
    </xf>
    <xf numFmtId="168" fontId="14" fillId="0" borderId="5" xfId="139" applyFont="1" applyBorder="1"/>
    <xf numFmtId="168" fontId="14" fillId="0" borderId="5" xfId="139" applyFont="1" applyBorder="1" applyAlignment="1">
      <alignment horizontal="right"/>
    </xf>
    <xf numFmtId="168" fontId="14" fillId="0" borderId="6" xfId="139" applyFont="1" applyBorder="1" applyAlignment="1">
      <alignment horizontal="right"/>
    </xf>
    <xf numFmtId="168" fontId="5" fillId="0" borderId="0" xfId="73" applyNumberFormat="1" applyFont="1"/>
    <xf numFmtId="169" fontId="13" fillId="0" borderId="4" xfId="139" applyNumberFormat="1" applyFont="1" applyBorder="1" applyAlignment="1">
      <alignment horizontal="left"/>
    </xf>
    <xf numFmtId="168" fontId="14" fillId="0" borderId="16" xfId="139" applyFont="1" applyBorder="1" applyAlignment="1">
      <alignment horizontal="right"/>
    </xf>
    <xf numFmtId="168" fontId="14" fillId="0" borderId="7" xfId="139" applyFont="1" applyBorder="1"/>
    <xf numFmtId="168" fontId="13" fillId="0" borderId="18" xfId="139" applyFont="1" applyBorder="1"/>
    <xf numFmtId="168" fontId="13" fillId="0" borderId="8" xfId="139" applyFont="1" applyBorder="1" applyAlignment="1">
      <alignment horizontal="right"/>
    </xf>
    <xf numFmtId="168" fontId="13" fillId="0" borderId="9" xfId="139" applyFont="1" applyBorder="1" applyAlignment="1">
      <alignment horizontal="right"/>
    </xf>
    <xf numFmtId="168" fontId="14" fillId="0" borderId="0" xfId="259" applyNumberFormat="1" applyFont="1" applyBorder="1"/>
    <xf numFmtId="168" fontId="13" fillId="0" borderId="0" xfId="259" applyNumberFormat="1" applyFont="1" applyBorder="1"/>
    <xf numFmtId="168" fontId="13" fillId="0" borderId="0" xfId="259" applyNumberFormat="1" applyFont="1" applyBorder="1" applyAlignment="1">
      <alignment horizontal="right"/>
    </xf>
    <xf numFmtId="168" fontId="14" fillId="0" borderId="0" xfId="259" applyNumberFormat="1" applyFont="1" applyBorder="1" applyAlignment="1">
      <alignment horizontal="right"/>
    </xf>
    <xf numFmtId="168" fontId="13" fillId="0" borderId="0" xfId="259" quotePrefix="1" applyNumberFormat="1" applyFont="1" applyBorder="1" applyAlignment="1">
      <alignment horizontal="right"/>
    </xf>
    <xf numFmtId="0" fontId="5" fillId="0" borderId="0" xfId="73" applyFont="1" applyBorder="1"/>
    <xf numFmtId="168" fontId="13" fillId="2" borderId="50" xfId="261" applyNumberFormat="1" applyFont="1" applyFill="1" applyBorder="1" applyAlignment="1">
      <alignment horizontal="center"/>
    </xf>
    <xf numFmtId="168" fontId="13" fillId="2" borderId="49" xfId="261" applyNumberFormat="1" applyFont="1" applyFill="1" applyBorder="1"/>
    <xf numFmtId="168" fontId="13" fillId="2" borderId="51" xfId="261" applyNumberFormat="1" applyFont="1" applyFill="1" applyBorder="1" applyAlignment="1">
      <alignment horizontal="center"/>
    </xf>
    <xf numFmtId="168" fontId="13" fillId="2" borderId="2" xfId="261" applyNumberFormat="1" applyFont="1" applyFill="1" applyBorder="1" applyAlignment="1">
      <alignment horizontal="center"/>
    </xf>
    <xf numFmtId="49" fontId="13" fillId="2" borderId="2" xfId="263" quotePrefix="1" applyNumberFormat="1" applyFont="1" applyFill="1" applyBorder="1" applyAlignment="1">
      <alignment horizontal="center"/>
    </xf>
    <xf numFmtId="49" fontId="13" fillId="2" borderId="2" xfId="263" applyNumberFormat="1" applyFont="1" applyFill="1" applyBorder="1" applyAlignment="1">
      <alignment horizontal="center"/>
    </xf>
    <xf numFmtId="168" fontId="13" fillId="0" borderId="5" xfId="139" applyFont="1" applyBorder="1" applyAlignment="1">
      <alignment horizontal="center"/>
    </xf>
    <xf numFmtId="168" fontId="13" fillId="0" borderId="23" xfId="139" applyFont="1" applyBorder="1" applyAlignment="1">
      <alignment horizontal="center"/>
    </xf>
    <xf numFmtId="168" fontId="14" fillId="0" borderId="5" xfId="139" applyFont="1" applyBorder="1" applyAlignment="1">
      <alignment horizontal="center"/>
    </xf>
    <xf numFmtId="166" fontId="14" fillId="0" borderId="6" xfId="139" applyNumberFormat="1" applyFont="1" applyBorder="1" applyAlignment="1">
      <alignment horizontal="center"/>
    </xf>
    <xf numFmtId="0" fontId="14" fillId="0" borderId="6" xfId="139" applyNumberFormat="1" applyFont="1" applyBorder="1" applyAlignment="1">
      <alignment horizontal="center"/>
    </xf>
    <xf numFmtId="168" fontId="14" fillId="0" borderId="6" xfId="139" applyFont="1" applyBorder="1" applyAlignment="1">
      <alignment horizontal="center"/>
    </xf>
    <xf numFmtId="169" fontId="13" fillId="0" borderId="4" xfId="139" applyNumberFormat="1" applyFont="1" applyBorder="1" applyAlignment="1">
      <alignment horizontal="center"/>
    </xf>
    <xf numFmtId="168" fontId="13" fillId="0" borderId="5" xfId="139" applyFont="1" applyBorder="1" applyAlignment="1">
      <alignment horizontal="right"/>
    </xf>
    <xf numFmtId="168" fontId="14" fillId="0" borderId="2" xfId="139" applyFont="1" applyBorder="1" applyAlignment="1">
      <alignment horizontal="center"/>
    </xf>
    <xf numFmtId="169" fontId="13" fillId="0" borderId="7" xfId="139" applyNumberFormat="1" applyFont="1" applyBorder="1" applyAlignment="1">
      <alignment horizontal="center"/>
    </xf>
    <xf numFmtId="168" fontId="13" fillId="0" borderId="8" xfId="139" applyFont="1" applyBorder="1"/>
    <xf numFmtId="168" fontId="13" fillId="0" borderId="9" xfId="139" applyFont="1" applyBorder="1" applyAlignment="1">
      <alignment horizontal="center"/>
    </xf>
    <xf numFmtId="0" fontId="5" fillId="0" borderId="10" xfId="73" applyFont="1" applyBorder="1"/>
    <xf numFmtId="166" fontId="5" fillId="0" borderId="0" xfId="73" applyNumberFormat="1" applyFont="1"/>
    <xf numFmtId="168" fontId="7" fillId="2" borderId="50" xfId="264" applyNumberFormat="1" applyFont="1" applyFill="1" applyBorder="1"/>
    <xf numFmtId="168" fontId="7" fillId="2" borderId="49" xfId="264" applyNumberFormat="1" applyFont="1" applyFill="1" applyBorder="1"/>
    <xf numFmtId="168" fontId="7" fillId="2" borderId="51" xfId="264" applyNumberFormat="1" applyFont="1" applyFill="1" applyBorder="1" applyAlignment="1">
      <alignment horizontal="center"/>
    </xf>
    <xf numFmtId="168" fontId="7" fillId="2" borderId="2" xfId="264" applyNumberFormat="1" applyFont="1" applyFill="1" applyBorder="1" applyAlignment="1">
      <alignment horizontal="center"/>
    </xf>
    <xf numFmtId="49" fontId="13" fillId="2" borderId="2" xfId="266" quotePrefix="1" applyNumberFormat="1" applyFont="1" applyFill="1" applyBorder="1" applyAlignment="1">
      <alignment horizontal="center"/>
    </xf>
    <xf numFmtId="49" fontId="13" fillId="2" borderId="2" xfId="266" applyNumberFormat="1" applyFont="1" applyFill="1" applyBorder="1" applyAlignment="1">
      <alignment horizontal="center"/>
    </xf>
    <xf numFmtId="168" fontId="14" fillId="0" borderId="4" xfId="166" applyFont="1" applyBorder="1"/>
    <xf numFmtId="168" fontId="13" fillId="0" borderId="5" xfId="166" applyFont="1" applyBorder="1"/>
    <xf numFmtId="168" fontId="13" fillId="0" borderId="5" xfId="166" quotePrefix="1" applyFont="1" applyBorder="1" applyAlignment="1">
      <alignment horizontal="right"/>
    </xf>
    <xf numFmtId="168" fontId="13" fillId="0" borderId="5" xfId="166" quotePrefix="1" applyFont="1" applyBorder="1" applyAlignment="1">
      <alignment horizontal="center"/>
    </xf>
    <xf numFmtId="168" fontId="13" fillId="0" borderId="23" xfId="166" quotePrefix="1" applyFont="1" applyBorder="1" applyAlignment="1">
      <alignment horizontal="center"/>
    </xf>
    <xf numFmtId="169" fontId="14" fillId="0" borderId="4" xfId="166" applyNumberFormat="1" applyFont="1" applyBorder="1" applyAlignment="1">
      <alignment horizontal="center"/>
    </xf>
    <xf numFmtId="168" fontId="14" fillId="0" borderId="5" xfId="166" applyFont="1" applyBorder="1"/>
    <xf numFmtId="168" fontId="14" fillId="0" borderId="5" xfId="166" applyFont="1" applyBorder="1" applyAlignment="1">
      <alignment horizontal="right"/>
    </xf>
    <xf numFmtId="168" fontId="14" fillId="0" borderId="5" xfId="166" quotePrefix="1" applyFont="1" applyBorder="1" applyAlignment="1">
      <alignment horizontal="center"/>
    </xf>
    <xf numFmtId="168" fontId="14" fillId="0" borderId="6" xfId="166" applyFont="1" applyBorder="1" applyAlignment="1">
      <alignment horizontal="center"/>
    </xf>
    <xf numFmtId="168" fontId="13" fillId="0" borderId="5" xfId="166" applyFont="1" applyBorder="1" applyAlignment="1">
      <alignment horizontal="right"/>
    </xf>
    <xf numFmtId="168" fontId="14" fillId="0" borderId="7" xfId="166" applyFont="1" applyBorder="1"/>
    <xf numFmtId="168" fontId="13" fillId="0" borderId="8" xfId="166" applyFont="1" applyBorder="1"/>
    <xf numFmtId="168" fontId="13" fillId="0" borderId="8" xfId="166" applyFont="1" applyBorder="1" applyAlignment="1">
      <alignment horizontal="center"/>
    </xf>
    <xf numFmtId="168" fontId="13" fillId="0" borderId="9" xfId="166" applyFont="1" applyBorder="1" applyAlignment="1">
      <alignment horizontal="center"/>
    </xf>
    <xf numFmtId="168" fontId="32" fillId="0" borderId="0" xfId="267" applyNumberFormat="1" applyFont="1" applyAlignment="1" applyProtection="1">
      <alignment horizontal="right"/>
    </xf>
    <xf numFmtId="168" fontId="7" fillId="2" borderId="50" xfId="267" applyNumberFormat="1" applyFont="1" applyFill="1" applyBorder="1" applyAlignment="1">
      <alignment horizontal="left"/>
    </xf>
    <xf numFmtId="168" fontId="7" fillId="2" borderId="48" xfId="267" applyNumberFormat="1" applyFont="1" applyFill="1" applyBorder="1"/>
    <xf numFmtId="168" fontId="7" fillId="0" borderId="0" xfId="267" applyNumberFormat="1" applyFont="1" applyFill="1" applyBorder="1" applyAlignment="1">
      <alignment horizontal="center"/>
    </xf>
    <xf numFmtId="168" fontId="7" fillId="2" borderId="51" xfId="267" applyNumberFormat="1" applyFont="1" applyFill="1" applyBorder="1" applyAlignment="1">
      <alignment horizontal="center"/>
    </xf>
    <xf numFmtId="168" fontId="7" fillId="2" borderId="26" xfId="267" applyNumberFormat="1" applyFont="1" applyFill="1" applyBorder="1" applyAlignment="1">
      <alignment horizontal="center"/>
    </xf>
    <xf numFmtId="49" fontId="13" fillId="2" borderId="2" xfId="269" quotePrefix="1" applyNumberFormat="1" applyFont="1" applyFill="1" applyBorder="1" applyAlignment="1">
      <alignment horizontal="center"/>
    </xf>
    <xf numFmtId="49" fontId="13" fillId="2" borderId="2" xfId="269" applyNumberFormat="1" applyFont="1" applyFill="1" applyBorder="1" applyAlignment="1">
      <alignment horizontal="center"/>
    </xf>
    <xf numFmtId="168" fontId="13" fillId="0" borderId="0" xfId="88" quotePrefix="1" applyNumberFormat="1" applyFont="1" applyFill="1" applyBorder="1" applyAlignment="1">
      <alignment horizontal="center"/>
    </xf>
    <xf numFmtId="168" fontId="14" fillId="0" borderId="4" xfId="167" applyFont="1" applyBorder="1" applyAlignment="1">
      <alignment horizontal="left"/>
    </xf>
    <xf numFmtId="168" fontId="13" fillId="0" borderId="5" xfId="167" applyFont="1" applyBorder="1"/>
    <xf numFmtId="168" fontId="13" fillId="0" borderId="5" xfId="167" quotePrefix="1" applyFont="1" applyBorder="1" applyAlignment="1"/>
    <xf numFmtId="168" fontId="13" fillId="0" borderId="23" xfId="167" quotePrefix="1" applyFont="1" applyBorder="1" applyAlignment="1"/>
    <xf numFmtId="168" fontId="13" fillId="0" borderId="0" xfId="167" quotePrefix="1" applyFont="1" applyBorder="1" applyAlignment="1">
      <alignment horizontal="right"/>
    </xf>
    <xf numFmtId="169" fontId="14" fillId="0" borderId="4" xfId="167" applyNumberFormat="1" applyFont="1" applyBorder="1" applyAlignment="1">
      <alignment horizontal="center"/>
    </xf>
    <xf numFmtId="169" fontId="14" fillId="0" borderId="5" xfId="167" applyNumberFormat="1" applyFont="1" applyBorder="1" applyAlignment="1">
      <alignment horizontal="left"/>
    </xf>
    <xf numFmtId="168" fontId="14" fillId="0" borderId="5" xfId="167" applyFont="1" applyBorder="1" applyAlignment="1"/>
    <xf numFmtId="168" fontId="14" fillId="0" borderId="6" xfId="167" applyFont="1" applyBorder="1" applyAlignment="1"/>
    <xf numFmtId="168" fontId="14" fillId="0" borderId="0" xfId="167" applyFont="1" applyBorder="1" applyAlignment="1">
      <alignment horizontal="right"/>
    </xf>
    <xf numFmtId="169" fontId="14" fillId="0" borderId="4" xfId="167" applyNumberFormat="1" applyFont="1" applyBorder="1" applyAlignment="1">
      <alignment horizontal="left"/>
    </xf>
    <xf numFmtId="169" fontId="13" fillId="0" borderId="5" xfId="167" applyNumberFormat="1" applyFont="1" applyBorder="1" applyAlignment="1">
      <alignment horizontal="left"/>
    </xf>
    <xf numFmtId="168" fontId="13" fillId="0" borderId="5" xfId="167" applyFont="1" applyBorder="1" applyAlignment="1"/>
    <xf numFmtId="169" fontId="14" fillId="0" borderId="7" xfId="167" applyNumberFormat="1" applyFont="1" applyBorder="1" applyAlignment="1">
      <alignment horizontal="left"/>
    </xf>
    <xf numFmtId="169" fontId="13" fillId="0" borderId="8" xfId="167" applyNumberFormat="1" applyFont="1" applyBorder="1" applyAlignment="1">
      <alignment horizontal="left"/>
    </xf>
    <xf numFmtId="168" fontId="13" fillId="0" borderId="8" xfId="167" applyFont="1" applyBorder="1" applyAlignment="1"/>
    <xf numFmtId="168" fontId="13" fillId="0" borderId="9" xfId="167" applyFont="1" applyBorder="1" applyAlignment="1"/>
    <xf numFmtId="168" fontId="7" fillId="2" borderId="50" xfId="270" applyNumberFormat="1" applyFont="1" applyFill="1" applyBorder="1" applyAlignment="1">
      <alignment horizontal="left"/>
    </xf>
    <xf numFmtId="168" fontId="7" fillId="2" borderId="48" xfId="270" applyNumberFormat="1" applyFont="1" applyFill="1" applyBorder="1"/>
    <xf numFmtId="168" fontId="7" fillId="2" borderId="51" xfId="270" applyNumberFormat="1" applyFont="1" applyFill="1" applyBorder="1" applyAlignment="1">
      <alignment horizontal="center"/>
    </xf>
    <xf numFmtId="168" fontId="7" fillId="2" borderId="26" xfId="270" applyNumberFormat="1" applyFont="1" applyFill="1" applyBorder="1" applyAlignment="1">
      <alignment horizontal="center"/>
    </xf>
    <xf numFmtId="49" fontId="13" fillId="2" borderId="2" xfId="271" quotePrefix="1" applyNumberFormat="1" applyFont="1" applyFill="1" applyBorder="1" applyAlignment="1">
      <alignment horizontal="center"/>
    </xf>
    <xf numFmtId="49" fontId="13" fillId="2" borderId="2" xfId="271" applyNumberFormat="1" applyFont="1" applyFill="1" applyBorder="1" applyAlignment="1">
      <alignment horizontal="center"/>
    </xf>
    <xf numFmtId="49" fontId="13" fillId="2" borderId="3" xfId="271" applyNumberFormat="1" applyFont="1" applyFill="1" applyBorder="1" applyAlignment="1">
      <alignment horizontal="center"/>
    </xf>
    <xf numFmtId="168" fontId="14" fillId="0" borderId="5" xfId="167" applyFont="1" applyBorder="1" applyAlignment="1">
      <alignment horizontal="right"/>
    </xf>
    <xf numFmtId="168" fontId="14" fillId="0" borderId="6" xfId="167" applyFont="1" applyBorder="1" applyAlignment="1">
      <alignment horizontal="right"/>
    </xf>
    <xf numFmtId="168" fontId="14" fillId="0" borderId="5" xfId="167" quotePrefix="1" applyFont="1" applyBorder="1" applyAlignment="1">
      <alignment horizontal="right"/>
    </xf>
    <xf numFmtId="168" fontId="14" fillId="0" borderId="6" xfId="167" quotePrefix="1" applyFont="1" applyBorder="1" applyAlignment="1">
      <alignment horizontal="right"/>
    </xf>
    <xf numFmtId="169" fontId="14" fillId="0" borderId="7" xfId="167" applyNumberFormat="1" applyFont="1" applyBorder="1" applyAlignment="1">
      <alignment horizontal="center"/>
    </xf>
    <xf numFmtId="169" fontId="14" fillId="0" borderId="0" xfId="167" applyNumberFormat="1" applyFont="1" applyBorder="1" applyAlignment="1">
      <alignment horizontal="center"/>
    </xf>
    <xf numFmtId="169" fontId="14" fillId="0" borderId="0" xfId="167" applyNumberFormat="1" applyFont="1" applyBorder="1" applyAlignment="1">
      <alignment horizontal="left"/>
    </xf>
    <xf numFmtId="168" fontId="14" fillId="0" borderId="0" xfId="167" applyFont="1" applyBorder="1" applyAlignment="1"/>
    <xf numFmtId="168" fontId="14" fillId="0" borderId="0" xfId="167" applyNumberFormat="1" applyFont="1" applyBorder="1" applyAlignment="1"/>
    <xf numFmtId="169" fontId="13" fillId="0" borderId="0" xfId="167" applyNumberFormat="1" applyFont="1" applyBorder="1" applyAlignment="1">
      <alignment horizontal="left"/>
    </xf>
    <xf numFmtId="168" fontId="13" fillId="0" borderId="0" xfId="167" applyFont="1" applyBorder="1" applyAlignment="1"/>
    <xf numFmtId="168" fontId="7" fillId="2" borderId="50" xfId="272" applyNumberFormat="1" applyFont="1" applyFill="1" applyBorder="1" applyAlignment="1">
      <alignment horizontal="left"/>
    </xf>
    <xf numFmtId="168" fontId="7" fillId="2" borderId="49" xfId="272" applyNumberFormat="1" applyFont="1" applyFill="1" applyBorder="1"/>
    <xf numFmtId="168" fontId="7" fillId="2" borderId="51" xfId="272" applyNumberFormat="1" applyFont="1" applyFill="1" applyBorder="1" applyAlignment="1">
      <alignment horizontal="center"/>
    </xf>
    <xf numFmtId="168" fontId="7" fillId="2" borderId="2" xfId="272" applyNumberFormat="1" applyFont="1" applyFill="1" applyBorder="1" applyAlignment="1">
      <alignment horizontal="center"/>
    </xf>
    <xf numFmtId="49" fontId="13" fillId="2" borderId="2" xfId="274" quotePrefix="1" applyNumberFormat="1" applyFont="1" applyFill="1" applyBorder="1" applyAlignment="1">
      <alignment horizontal="center"/>
    </xf>
    <xf numFmtId="49" fontId="13" fillId="2" borderId="2" xfId="274" applyNumberFormat="1" applyFont="1" applyFill="1" applyBorder="1" applyAlignment="1">
      <alignment horizontal="center"/>
    </xf>
    <xf numFmtId="168" fontId="13" fillId="2" borderId="2" xfId="88" quotePrefix="1" applyNumberFormat="1" applyFont="1" applyFill="1" applyBorder="1" applyAlignment="1">
      <alignment horizontal="center"/>
    </xf>
    <xf numFmtId="168" fontId="14" fillId="0" borderId="4" xfId="168" applyFont="1" applyBorder="1" applyAlignment="1">
      <alignment horizontal="left"/>
    </xf>
    <xf numFmtId="168" fontId="13" fillId="0" borderId="5" xfId="168" applyFont="1" applyBorder="1"/>
    <xf numFmtId="168" fontId="13" fillId="0" borderId="12" xfId="168" quotePrefix="1" applyFont="1" applyBorder="1" applyAlignment="1">
      <alignment horizontal="right"/>
    </xf>
    <xf numFmtId="168" fontId="13" fillId="0" borderId="23" xfId="168" quotePrefix="1" applyFont="1" applyBorder="1" applyAlignment="1">
      <alignment horizontal="right"/>
    </xf>
    <xf numFmtId="169" fontId="14" fillId="0" borderId="4" xfId="168" applyNumberFormat="1" applyFont="1" applyBorder="1" applyAlignment="1">
      <alignment horizontal="center"/>
    </xf>
    <xf numFmtId="169" fontId="14" fillId="0" borderId="5" xfId="168" applyNumberFormat="1" applyFont="1" applyBorder="1" applyAlignment="1">
      <alignment horizontal="left"/>
    </xf>
    <xf numFmtId="168" fontId="14" fillId="0" borderId="5" xfId="168" applyFont="1" applyBorder="1" applyAlignment="1">
      <alignment horizontal="right"/>
    </xf>
    <xf numFmtId="168" fontId="14" fillId="0" borderId="6" xfId="168" applyFont="1" applyBorder="1" applyAlignment="1">
      <alignment horizontal="right"/>
    </xf>
    <xf numFmtId="168" fontId="2" fillId="0" borderId="0" xfId="73" applyNumberFormat="1"/>
    <xf numFmtId="169" fontId="14" fillId="0" borderId="4" xfId="168" applyNumberFormat="1" applyFont="1" applyBorder="1" applyAlignment="1">
      <alignment horizontal="left"/>
    </xf>
    <xf numFmtId="169" fontId="13" fillId="0" borderId="5" xfId="168" applyNumberFormat="1" applyFont="1" applyBorder="1" applyAlignment="1">
      <alignment horizontal="left"/>
    </xf>
    <xf numFmtId="168" fontId="13" fillId="0" borderId="5" xfId="168" applyFont="1" applyBorder="1" applyAlignment="1">
      <alignment horizontal="right"/>
    </xf>
    <xf numFmtId="168" fontId="13" fillId="0" borderId="6" xfId="168" applyFont="1" applyBorder="1" applyAlignment="1">
      <alignment horizontal="right"/>
    </xf>
    <xf numFmtId="169" fontId="14" fillId="0" borderId="7" xfId="168" applyNumberFormat="1" applyFont="1" applyBorder="1" applyAlignment="1">
      <alignment horizontal="left"/>
    </xf>
    <xf numFmtId="169" fontId="13" fillId="0" borderId="8" xfId="168" applyNumberFormat="1" applyFont="1" applyBorder="1" applyAlignment="1">
      <alignment horizontal="left"/>
    </xf>
    <xf numFmtId="168" fontId="13" fillId="0" borderId="8" xfId="168" applyFont="1" applyBorder="1" applyAlignment="1">
      <alignment horizontal="right"/>
    </xf>
    <xf numFmtId="168" fontId="13" fillId="0" borderId="9" xfId="168" applyFont="1" applyBorder="1" applyAlignment="1">
      <alignment horizontal="right"/>
    </xf>
    <xf numFmtId="0" fontId="7" fillId="4" borderId="12" xfId="102" quotePrefix="1" applyFont="1" applyFill="1" applyBorder="1" applyAlignment="1">
      <alignment horizontal="center" vertical="center"/>
    </xf>
    <xf numFmtId="0" fontId="7" fillId="4" borderId="23" xfId="102" quotePrefix="1" applyFont="1" applyFill="1" applyBorder="1" applyAlignment="1">
      <alignment horizontal="center" vertical="center"/>
    </xf>
    <xf numFmtId="0" fontId="5" fillId="0" borderId="24" xfId="174" applyFont="1" applyFill="1" applyBorder="1"/>
    <xf numFmtId="0" fontId="5" fillId="0" borderId="14" xfId="174" applyFont="1" applyFill="1" applyBorder="1"/>
    <xf numFmtId="166" fontId="5" fillId="0" borderId="1" xfId="102" applyNumberFormat="1" applyFont="1" applyBorder="1"/>
    <xf numFmtId="166" fontId="5" fillId="0" borderId="1" xfId="102" applyNumberFormat="1" applyFont="1" applyBorder="1" applyAlignment="1">
      <alignment horizontal="center"/>
    </xf>
    <xf numFmtId="0" fontId="5" fillId="0" borderId="33" xfId="174" applyFont="1" applyFill="1" applyBorder="1"/>
    <xf numFmtId="0" fontId="5" fillId="0" borderId="0" xfId="174" applyFont="1" applyFill="1" applyBorder="1"/>
    <xf numFmtId="166" fontId="5" fillId="0" borderId="5" xfId="102" applyNumberFormat="1" applyFont="1" applyFill="1" applyBorder="1"/>
    <xf numFmtId="166" fontId="5" fillId="0" borderId="5" xfId="102" quotePrefix="1" applyNumberFormat="1" applyFont="1" applyFill="1" applyBorder="1" applyAlignment="1">
      <alignment horizontal="center"/>
    </xf>
    <xf numFmtId="166" fontId="5" fillId="0" borderId="1" xfId="102" applyNumberFormat="1" applyFont="1" applyFill="1" applyBorder="1"/>
    <xf numFmtId="0" fontId="5" fillId="0" borderId="11" xfId="174" applyFont="1" applyFill="1" applyBorder="1"/>
    <xf numFmtId="166" fontId="5" fillId="0" borderId="5" xfId="102" applyNumberFormat="1" applyFont="1" applyFill="1" applyBorder="1" applyAlignment="1">
      <alignment horizontal="center"/>
    </xf>
    <xf numFmtId="166" fontId="31" fillId="0" borderId="33" xfId="0" applyNumberFormat="1" applyFont="1" applyBorder="1" applyAlignment="1">
      <alignment horizontal="right"/>
    </xf>
    <xf numFmtId="0" fontId="0" fillId="0" borderId="0" xfId="0" applyBorder="1"/>
    <xf numFmtId="0" fontId="5" fillId="0" borderId="70" xfId="174" applyFont="1" applyFill="1" applyBorder="1"/>
    <xf numFmtId="0" fontId="5" fillId="0" borderId="81" xfId="174" applyFont="1" applyFill="1" applyBorder="1"/>
    <xf numFmtId="166" fontId="5" fillId="0" borderId="8" xfId="102" applyNumberFormat="1" applyFont="1" applyFill="1" applyBorder="1"/>
    <xf numFmtId="166" fontId="5" fillId="0" borderId="8" xfId="102" applyNumberFormat="1" applyFont="1" applyFill="1" applyBorder="1" applyAlignment="1">
      <alignment horizontal="center"/>
    </xf>
    <xf numFmtId="0" fontId="5" fillId="0" borderId="0" xfId="174" applyFont="1" applyFill="1"/>
    <xf numFmtId="0" fontId="5" fillId="0" borderId="0" xfId="128" applyFont="1" applyFill="1"/>
    <xf numFmtId="0" fontId="5" fillId="0" borderId="0" xfId="171" applyFont="1"/>
    <xf numFmtId="168" fontId="7" fillId="2" borderId="69" xfId="100" applyNumberFormat="1" applyFont="1" applyFill="1" applyBorder="1" applyAlignment="1">
      <alignment horizontal="center"/>
    </xf>
    <xf numFmtId="168" fontId="7" fillId="2" borderId="49" xfId="100" applyNumberFormat="1" applyFont="1" applyFill="1" applyBorder="1" applyAlignment="1">
      <alignment horizontal="center"/>
    </xf>
    <xf numFmtId="168" fontId="7" fillId="2" borderId="49" xfId="100" quotePrefix="1" applyNumberFormat="1" applyFont="1" applyFill="1" applyBorder="1" applyAlignment="1">
      <alignment horizontal="center"/>
    </xf>
    <xf numFmtId="168" fontId="7" fillId="2" borderId="48" xfId="100" quotePrefix="1" applyNumberFormat="1" applyFont="1" applyFill="1" applyBorder="1" applyAlignment="1">
      <alignment horizontal="center"/>
    </xf>
    <xf numFmtId="0" fontId="7" fillId="2" borderId="66" xfId="171" quotePrefix="1" applyFont="1" applyFill="1" applyBorder="1" applyAlignment="1">
      <alignment horizontal="center"/>
    </xf>
    <xf numFmtId="168" fontId="5" fillId="0" borderId="24" xfId="100" applyNumberFormat="1" applyFont="1" applyBorder="1" applyAlignment="1">
      <alignment horizontal="left"/>
    </xf>
    <xf numFmtId="2" fontId="5" fillId="0" borderId="1" xfId="169" applyNumberFormat="1" applyFont="1" applyBorder="1"/>
    <xf numFmtId="2" fontId="5" fillId="0" borderId="25" xfId="169" applyNumberFormat="1" applyFont="1" applyBorder="1"/>
    <xf numFmtId="2" fontId="5" fillId="0" borderId="3" xfId="169" applyNumberFormat="1" applyFont="1" applyBorder="1"/>
    <xf numFmtId="2" fontId="5" fillId="0" borderId="25" xfId="169" quotePrefix="1" applyNumberFormat="1" applyFont="1" applyBorder="1" applyAlignment="1">
      <alignment horizontal="right"/>
    </xf>
    <xf numFmtId="2" fontId="5" fillId="0" borderId="3" xfId="169" quotePrefix="1" applyNumberFormat="1" applyFont="1" applyBorder="1" applyAlignment="1">
      <alignment horizontal="right"/>
    </xf>
    <xf numFmtId="2" fontId="5" fillId="0" borderId="1" xfId="169" applyNumberFormat="1" applyFont="1" applyFill="1" applyBorder="1"/>
    <xf numFmtId="168" fontId="7" fillId="0" borderId="70" xfId="100" applyNumberFormat="1" applyFont="1" applyBorder="1" applyAlignment="1">
      <alignment horizontal="center"/>
    </xf>
    <xf numFmtId="2" fontId="7" fillId="0" borderId="8" xfId="169" applyNumberFormat="1" applyFont="1" applyBorder="1"/>
    <xf numFmtId="2" fontId="7" fillId="0" borderId="28" xfId="169" applyNumberFormat="1" applyFont="1" applyBorder="1"/>
    <xf numFmtId="2" fontId="7" fillId="0" borderId="9" xfId="169" applyNumberFormat="1" applyFont="1" applyBorder="1"/>
    <xf numFmtId="168" fontId="5" fillId="0" borderId="0" xfId="100" applyNumberFormat="1" applyFont="1"/>
    <xf numFmtId="166" fontId="5" fillId="0" borderId="0" xfId="100" applyNumberFormat="1" applyFont="1"/>
    <xf numFmtId="168" fontId="8" fillId="0" borderId="0" xfId="100" applyNumberFormat="1" applyFont="1"/>
    <xf numFmtId="168" fontId="5" fillId="0" borderId="0" xfId="100" applyNumberFormat="1" applyFont="1" applyFill="1"/>
    <xf numFmtId="177" fontId="8" fillId="0" borderId="0" xfId="100" applyNumberFormat="1" applyFont="1"/>
    <xf numFmtId="0" fontId="2" fillId="0" borderId="0" xfId="73" applyFont="1" applyFill="1"/>
    <xf numFmtId="171" fontId="7" fillId="2" borderId="1" xfId="275" applyNumberFormat="1" applyFont="1" applyFill="1" applyBorder="1" applyAlignment="1" applyProtection="1">
      <alignment horizontal="center" vertical="center" wrapText="1"/>
    </xf>
    <xf numFmtId="171" fontId="7" fillId="2" borderId="3" xfId="275" applyNumberFormat="1" applyFont="1" applyFill="1" applyBorder="1" applyAlignment="1" applyProtection="1">
      <alignment horizontal="center" vertical="center" wrapText="1"/>
    </xf>
    <xf numFmtId="171" fontId="7" fillId="2" borderId="30" xfId="275" applyNumberFormat="1" applyFont="1" applyFill="1" applyBorder="1" applyAlignment="1" applyProtection="1">
      <alignment horizontal="center" vertical="center" wrapText="1"/>
    </xf>
    <xf numFmtId="0" fontId="7" fillId="2" borderId="30" xfId="73" applyFont="1" applyFill="1" applyBorder="1" applyAlignment="1">
      <alignment horizontal="center" vertical="center" wrapText="1"/>
    </xf>
    <xf numFmtId="0" fontId="7" fillId="2" borderId="1" xfId="73" applyFont="1" applyFill="1" applyBorder="1" applyAlignment="1">
      <alignment horizontal="center" vertical="center" wrapText="1"/>
    </xf>
    <xf numFmtId="171" fontId="5" fillId="0" borderId="67" xfId="275" applyNumberFormat="1" applyFont="1" applyFill="1" applyBorder="1" applyAlignment="1" applyProtection="1">
      <alignment horizontal="left"/>
    </xf>
    <xf numFmtId="166" fontId="5" fillId="0" borderId="12" xfId="73" applyNumberFormat="1" applyFont="1" applyFill="1" applyBorder="1" applyAlignment="1">
      <alignment horizontal="center"/>
    </xf>
    <xf numFmtId="166" fontId="5" fillId="0" borderId="77" xfId="73" applyNumberFormat="1" applyFont="1" applyFill="1" applyBorder="1" applyAlignment="1">
      <alignment horizontal="center"/>
    </xf>
    <xf numFmtId="166" fontId="5" fillId="0" borderId="23" xfId="73" applyNumberFormat="1" applyFont="1" applyFill="1" applyBorder="1" applyAlignment="1">
      <alignment horizontal="center"/>
    </xf>
    <xf numFmtId="166" fontId="5" fillId="0" borderId="67" xfId="73" applyNumberFormat="1" applyFont="1" applyFill="1" applyBorder="1" applyAlignment="1">
      <alignment horizontal="center"/>
    </xf>
    <xf numFmtId="171" fontId="5" fillId="0" borderId="4" xfId="275" applyNumberFormat="1" applyFont="1" applyFill="1" applyBorder="1" applyAlignment="1" applyProtection="1">
      <alignment horizontal="left"/>
    </xf>
    <xf numFmtId="166" fontId="5" fillId="0" borderId="5" xfId="73" applyNumberFormat="1" applyFont="1" applyFill="1" applyBorder="1" applyAlignment="1">
      <alignment horizontal="center"/>
    </xf>
    <xf numFmtId="166" fontId="5" fillId="0" borderId="11" xfId="73" applyNumberFormat="1" applyFont="1" applyFill="1" applyBorder="1" applyAlignment="1">
      <alignment horizontal="center"/>
    </xf>
    <xf numFmtId="166" fontId="5" fillId="0" borderId="6" xfId="73" applyNumberFormat="1" applyFont="1" applyFill="1" applyBorder="1" applyAlignment="1">
      <alignment horizontal="center"/>
    </xf>
    <xf numFmtId="166" fontId="5" fillId="0" borderId="4" xfId="73" applyNumberFormat="1" applyFont="1" applyFill="1" applyBorder="1" applyAlignment="1">
      <alignment horizontal="center"/>
    </xf>
    <xf numFmtId="171" fontId="5" fillId="0" borderId="51" xfId="275" applyNumberFormat="1" applyFont="1" applyFill="1" applyBorder="1" applyAlignment="1" applyProtection="1">
      <alignment horizontal="left"/>
    </xf>
    <xf numFmtId="166" fontId="5" fillId="0" borderId="2" xfId="73" applyNumberFormat="1" applyFont="1" applyFill="1" applyBorder="1" applyAlignment="1">
      <alignment horizontal="center"/>
    </xf>
    <xf numFmtId="166" fontId="5" fillId="0" borderId="17" xfId="73" applyNumberFormat="1" applyFont="1" applyFill="1" applyBorder="1" applyAlignment="1">
      <alignment horizontal="center"/>
    </xf>
    <xf numFmtId="166" fontId="5" fillId="0" borderId="16" xfId="73" applyNumberFormat="1" applyFont="1" applyFill="1" applyBorder="1" applyAlignment="1">
      <alignment horizontal="center"/>
    </xf>
    <xf numFmtId="166" fontId="5" fillId="0" borderId="51" xfId="73" applyNumberFormat="1" applyFont="1" applyFill="1" applyBorder="1" applyAlignment="1">
      <alignment horizontal="center"/>
    </xf>
    <xf numFmtId="171" fontId="7" fillId="0" borderId="7" xfId="100" applyNumberFormat="1" applyFont="1" applyFill="1" applyBorder="1" applyAlignment="1" applyProtection="1">
      <alignment horizontal="left"/>
    </xf>
    <xf numFmtId="166" fontId="7" fillId="0" borderId="8" xfId="73" applyNumberFormat="1" applyFont="1" applyFill="1" applyBorder="1" applyAlignment="1">
      <alignment horizontal="center"/>
    </xf>
    <xf numFmtId="166" fontId="7" fillId="0" borderId="18" xfId="73" applyNumberFormat="1" applyFont="1" applyFill="1" applyBorder="1" applyAlignment="1">
      <alignment horizontal="center"/>
    </xf>
    <xf numFmtId="166" fontId="7" fillId="0" borderId="9" xfId="73" applyNumberFormat="1" applyFont="1" applyFill="1" applyBorder="1" applyAlignment="1">
      <alignment horizontal="center"/>
    </xf>
    <xf numFmtId="166" fontId="7" fillId="0" borderId="7" xfId="73" applyNumberFormat="1" applyFont="1" applyFill="1" applyBorder="1" applyAlignment="1">
      <alignment horizontal="center"/>
    </xf>
    <xf numFmtId="171" fontId="4" fillId="0" borderId="0" xfId="100" applyNumberFormat="1" applyFont="1" applyFill="1" applyBorder="1" applyAlignment="1" applyProtection="1">
      <alignment horizontal="center" vertical="center"/>
    </xf>
    <xf numFmtId="166" fontId="2" fillId="0" borderId="0" xfId="73" applyNumberFormat="1" applyFont="1" applyFill="1"/>
    <xf numFmtId="2" fontId="2" fillId="0" borderId="0" xfId="73" applyNumberFormat="1" applyFont="1" applyFill="1"/>
    <xf numFmtId="168" fontId="60" fillId="3" borderId="56" xfId="0" applyNumberFormat="1" applyFont="1" applyFill="1" applyBorder="1"/>
    <xf numFmtId="168" fontId="3" fillId="3" borderId="33" xfId="0" applyNumberFormat="1" applyFont="1" applyFill="1" applyBorder="1"/>
    <xf numFmtId="169" fontId="7" fillId="3" borderId="5" xfId="84" quotePrefix="1" applyNumberFormat="1" applyFont="1" applyFill="1" applyBorder="1" applyAlignment="1">
      <alignment horizontal="center"/>
    </xf>
    <xf numFmtId="169" fontId="7" fillId="3" borderId="12" xfId="84" quotePrefix="1" applyNumberFormat="1" applyFont="1" applyFill="1" applyBorder="1" applyAlignment="1">
      <alignment horizontal="center"/>
    </xf>
    <xf numFmtId="169" fontId="7" fillId="3" borderId="23" xfId="84" quotePrefix="1" applyNumberFormat="1" applyFont="1" applyFill="1" applyBorder="1" applyAlignment="1">
      <alignment horizontal="center"/>
    </xf>
    <xf numFmtId="168" fontId="7" fillId="0" borderId="78" xfId="0" applyNumberFormat="1" applyFont="1" applyFill="1" applyBorder="1"/>
    <xf numFmtId="168" fontId="3" fillId="0" borderId="12" xfId="0" applyNumberFormat="1" applyFont="1" applyFill="1" applyBorder="1"/>
    <xf numFmtId="168" fontId="3" fillId="0" borderId="77" xfId="0" applyNumberFormat="1" applyFont="1" applyFill="1" applyBorder="1"/>
    <xf numFmtId="168" fontId="3" fillId="0" borderId="21" xfId="0" applyNumberFormat="1" applyFont="1" applyFill="1" applyBorder="1"/>
    <xf numFmtId="168" fontId="3" fillId="0" borderId="23" xfId="0" applyNumberFormat="1" applyFont="1" applyFill="1" applyBorder="1"/>
    <xf numFmtId="168" fontId="7" fillId="0" borderId="33" xfId="0" applyNumberFormat="1" applyFont="1" applyFill="1" applyBorder="1" applyAlignment="1"/>
    <xf numFmtId="168" fontId="7" fillId="0" borderId="5" xfId="0" applyNumberFormat="1" applyFont="1" applyFill="1" applyBorder="1" applyAlignment="1">
      <alignment horizontal="right"/>
    </xf>
    <xf numFmtId="168" fontId="7" fillId="0" borderId="5" xfId="0" applyNumberFormat="1" applyFont="1" applyFill="1" applyBorder="1" applyAlignment="1">
      <alignment horizontal="center"/>
    </xf>
    <xf numFmtId="168" fontId="7" fillId="0" borderId="6" xfId="0" applyNumberFormat="1" applyFont="1" applyFill="1" applyBorder="1" applyAlignment="1">
      <alignment horizontal="center"/>
    </xf>
    <xf numFmtId="168" fontId="13" fillId="0" borderId="33" xfId="0" applyNumberFormat="1" applyFont="1" applyFill="1" applyBorder="1" applyAlignment="1">
      <alignment horizontal="left"/>
    </xf>
    <xf numFmtId="168" fontId="14" fillId="0" borderId="5" xfId="0" applyNumberFormat="1" applyFont="1" applyFill="1" applyBorder="1" applyAlignment="1">
      <alignment horizontal="right"/>
    </xf>
    <xf numFmtId="168" fontId="13" fillId="0" borderId="5" xfId="0" applyNumberFormat="1" applyFont="1" applyFill="1" applyBorder="1" applyAlignment="1">
      <alignment horizontal="right"/>
    </xf>
    <xf numFmtId="168" fontId="5" fillId="0" borderId="33" xfId="0" applyNumberFormat="1" applyFont="1" applyFill="1" applyBorder="1" applyAlignment="1">
      <alignment horizontal="left" indent="3"/>
    </xf>
    <xf numFmtId="168" fontId="5" fillId="0" borderId="5" xfId="0" applyNumberFormat="1" applyFont="1" applyFill="1" applyBorder="1" applyAlignment="1">
      <alignment horizontal="right"/>
    </xf>
    <xf numFmtId="168" fontId="5" fillId="0" borderId="5" xfId="0" applyNumberFormat="1" applyFont="1" applyFill="1" applyBorder="1" applyAlignment="1">
      <alignment horizontal="center"/>
    </xf>
    <xf numFmtId="168" fontId="5" fillId="0" borderId="6" xfId="0" applyNumberFormat="1" applyFont="1" applyFill="1" applyBorder="1" applyAlignment="1">
      <alignment horizontal="center"/>
    </xf>
    <xf numFmtId="168" fontId="5" fillId="0" borderId="33" xfId="0" quotePrefix="1" applyNumberFormat="1" applyFont="1" applyFill="1" applyBorder="1" applyAlignment="1">
      <alignment horizontal="left" indent="3"/>
    </xf>
    <xf numFmtId="168" fontId="3" fillId="0" borderId="33" xfId="0" applyNumberFormat="1" applyFont="1" applyFill="1" applyBorder="1"/>
    <xf numFmtId="168" fontId="5" fillId="0" borderId="11" xfId="0" applyNumberFormat="1" applyFont="1" applyFill="1" applyBorder="1" applyAlignment="1">
      <alignment horizontal="right"/>
    </xf>
    <xf numFmtId="168" fontId="3" fillId="0" borderId="78" xfId="0" applyNumberFormat="1" applyFont="1" applyFill="1" applyBorder="1"/>
    <xf numFmtId="168" fontId="5" fillId="0" borderId="12" xfId="0" applyNumberFormat="1" applyFont="1" applyFill="1" applyBorder="1" applyAlignment="1">
      <alignment horizontal="right"/>
    </xf>
    <xf numFmtId="168" fontId="5" fillId="0" borderId="77" xfId="0" applyNumberFormat="1" applyFont="1" applyFill="1" applyBorder="1" applyAlignment="1">
      <alignment horizontal="right"/>
    </xf>
    <xf numFmtId="168" fontId="5" fillId="0" borderId="12" xfId="0" applyNumberFormat="1" applyFont="1" applyFill="1" applyBorder="1" applyAlignment="1">
      <alignment horizontal="center"/>
    </xf>
    <xf numFmtId="168" fontId="5" fillId="0" borderId="23" xfId="0" applyNumberFormat="1" applyFont="1" applyFill="1" applyBorder="1" applyAlignment="1">
      <alignment horizontal="center"/>
    </xf>
    <xf numFmtId="168" fontId="3" fillId="0" borderId="80" xfId="0" applyNumberFormat="1" applyFont="1" applyFill="1" applyBorder="1"/>
    <xf numFmtId="168" fontId="3" fillId="0" borderId="2" xfId="0" applyNumberFormat="1" applyFont="1" applyFill="1" applyBorder="1"/>
    <xf numFmtId="168" fontId="3" fillId="0" borderId="17" xfId="0" applyNumberFormat="1" applyFont="1" applyFill="1" applyBorder="1"/>
    <xf numFmtId="168" fontId="5" fillId="5" borderId="2" xfId="0" applyNumberFormat="1" applyFont="1" applyFill="1" applyBorder="1" applyAlignment="1">
      <alignment horizontal="center"/>
    </xf>
    <xf numFmtId="168" fontId="5" fillId="5" borderId="16" xfId="0" applyNumberFormat="1" applyFont="1" applyFill="1" applyBorder="1" applyAlignment="1">
      <alignment horizontal="center"/>
    </xf>
    <xf numFmtId="168" fontId="7" fillId="0" borderId="33" xfId="0" applyNumberFormat="1" applyFont="1" applyFill="1" applyBorder="1" applyAlignment="1">
      <alignment horizontal="left"/>
    </xf>
    <xf numFmtId="168" fontId="7" fillId="0" borderId="12" xfId="0" applyNumberFormat="1" applyFont="1" applyFill="1" applyBorder="1" applyAlignment="1">
      <alignment horizontal="right"/>
    </xf>
    <xf numFmtId="168" fontId="7" fillId="0" borderId="12" xfId="0" applyNumberFormat="1" applyFont="1" applyFill="1" applyBorder="1" applyAlignment="1">
      <alignment horizontal="center"/>
    </xf>
    <xf numFmtId="168" fontId="7" fillId="0" borderId="23" xfId="0" applyNumberFormat="1" applyFont="1" applyFill="1" applyBorder="1" applyAlignment="1">
      <alignment horizontal="center"/>
    </xf>
    <xf numFmtId="168" fontId="5" fillId="0" borderId="80" xfId="0" applyNumberFormat="1" applyFont="1" applyFill="1" applyBorder="1"/>
    <xf numFmtId="168" fontId="5" fillId="0" borderId="2" xfId="0" applyNumberFormat="1" applyFont="1" applyFill="1" applyBorder="1" applyAlignment="1">
      <alignment horizontal="right"/>
    </xf>
    <xf numFmtId="168" fontId="5" fillId="0" borderId="2" xfId="0" applyNumberFormat="1" applyFont="1" applyFill="1" applyBorder="1" applyAlignment="1">
      <alignment horizontal="center"/>
    </xf>
    <xf numFmtId="168" fontId="5" fillId="0" borderId="16" xfId="0" applyNumberFormat="1" applyFont="1" applyFill="1" applyBorder="1" applyAlignment="1">
      <alignment horizontal="center"/>
    </xf>
    <xf numFmtId="168" fontId="3" fillId="0" borderId="5" xfId="0" applyNumberFormat="1" applyFont="1" applyFill="1" applyBorder="1"/>
    <xf numFmtId="168" fontId="3" fillId="0" borderId="11" xfId="0" applyNumberFormat="1" applyFont="1" applyFill="1" applyBorder="1"/>
    <xf numFmtId="168" fontId="7" fillId="0" borderId="80" xfId="0" applyNumberFormat="1" applyFont="1" applyFill="1" applyBorder="1" applyAlignment="1">
      <alignment horizontal="left"/>
    </xf>
    <xf numFmtId="168" fontId="7" fillId="0" borderId="2" xfId="0" applyNumberFormat="1" applyFont="1" applyFill="1" applyBorder="1" applyAlignment="1">
      <alignment horizontal="right"/>
    </xf>
    <xf numFmtId="168" fontId="7" fillId="0" borderId="2" xfId="0" applyNumberFormat="1" applyFont="1" applyFill="1" applyBorder="1" applyAlignment="1">
      <alignment horizontal="center"/>
    </xf>
    <xf numFmtId="168" fontId="7" fillId="0" borderId="16" xfId="0" applyNumberFormat="1" applyFont="1" applyFill="1" applyBorder="1" applyAlignment="1">
      <alignment horizontal="center"/>
    </xf>
    <xf numFmtId="168" fontId="7" fillId="0" borderId="78" xfId="0" applyNumberFormat="1" applyFont="1" applyFill="1" applyBorder="1" applyAlignment="1">
      <alignment vertical="center"/>
    </xf>
    <xf numFmtId="168" fontId="7" fillId="0" borderId="33" xfId="0" applyNumberFormat="1" applyFont="1" applyFill="1" applyBorder="1" applyAlignment="1">
      <alignment vertical="center"/>
    </xf>
    <xf numFmtId="168" fontId="7" fillId="0" borderId="80" xfId="0" quotePrefix="1" applyNumberFormat="1" applyFont="1" applyFill="1" applyBorder="1" applyAlignment="1">
      <alignment horizontal="left"/>
    </xf>
    <xf numFmtId="168" fontId="0" fillId="0" borderId="33" xfId="0" applyNumberFormat="1" applyFill="1" applyBorder="1"/>
    <xf numFmtId="168" fontId="0" fillId="0" borderId="5" xfId="0" applyNumberFormat="1" applyFill="1" applyBorder="1"/>
    <xf numFmtId="168" fontId="61" fillId="0" borderId="5" xfId="0" applyNumberFormat="1" applyFont="1" applyFill="1" applyBorder="1" applyAlignment="1">
      <alignment horizontal="center"/>
    </xf>
    <xf numFmtId="168" fontId="61" fillId="0" borderId="6" xfId="0" applyNumberFormat="1" applyFont="1" applyFill="1" applyBorder="1" applyAlignment="1">
      <alignment horizontal="center"/>
    </xf>
    <xf numFmtId="168" fontId="5" fillId="0" borderId="33" xfId="0" quotePrefix="1" applyNumberFormat="1" applyFont="1" applyFill="1" applyBorder="1" applyAlignment="1">
      <alignment horizontal="left"/>
    </xf>
    <xf numFmtId="168" fontId="7" fillId="0" borderId="34" xfId="0" quotePrefix="1" applyNumberFormat="1" applyFont="1" applyFill="1" applyBorder="1" applyAlignment="1">
      <alignment horizontal="left"/>
    </xf>
    <xf numFmtId="168" fontId="7" fillId="0" borderId="35" xfId="0" applyNumberFormat="1" applyFont="1" applyFill="1" applyBorder="1" applyAlignment="1">
      <alignment horizontal="right"/>
    </xf>
    <xf numFmtId="168" fontId="7" fillId="0" borderId="39" xfId="0" applyNumberFormat="1" applyFont="1" applyFill="1" applyBorder="1" applyAlignment="1">
      <alignment horizontal="right"/>
    </xf>
    <xf numFmtId="168" fontId="7" fillId="0" borderId="35" xfId="0" applyNumberFormat="1" applyFont="1" applyFill="1" applyBorder="1" applyAlignment="1">
      <alignment horizontal="center"/>
    </xf>
    <xf numFmtId="168" fontId="7" fillId="0" borderId="36" xfId="0" applyNumberFormat="1" applyFont="1" applyFill="1" applyBorder="1" applyAlignment="1">
      <alignment horizontal="center"/>
    </xf>
    <xf numFmtId="168" fontId="5" fillId="0" borderId="0" xfId="0" quotePrefix="1" applyNumberFormat="1" applyFont="1" applyFill="1" applyAlignment="1">
      <alignment horizontal="left"/>
    </xf>
    <xf numFmtId="168" fontId="3" fillId="0" borderId="0" xfId="0" applyNumberFormat="1" applyFont="1" applyFill="1"/>
    <xf numFmtId="168" fontId="5" fillId="0" borderId="0" xfId="0" applyNumberFormat="1" applyFont="1" applyFill="1" applyBorder="1" applyAlignment="1">
      <alignment horizontal="left"/>
    </xf>
    <xf numFmtId="168" fontId="5" fillId="0" borderId="0" xfId="0" quotePrefix="1" applyNumberFormat="1" applyFont="1" applyFill="1" applyAlignment="1"/>
    <xf numFmtId="168" fontId="5" fillId="0" borderId="0" xfId="0" quotePrefix="1" applyNumberFormat="1" applyFont="1" applyFill="1" applyBorder="1" applyAlignment="1"/>
    <xf numFmtId="168" fontId="5" fillId="0" borderId="0" xfId="0" applyNumberFormat="1" applyFont="1" applyFill="1" applyAlignment="1">
      <alignment horizontal="left"/>
    </xf>
    <xf numFmtId="177" fontId="5" fillId="0" borderId="0" xfId="0" applyNumberFormat="1" applyFont="1" applyFill="1" applyBorder="1"/>
    <xf numFmtId="168" fontId="3" fillId="0" borderId="0" xfId="0" applyNumberFormat="1" applyFont="1" applyFill="1" applyBorder="1"/>
    <xf numFmtId="168" fontId="5" fillId="0" borderId="12" xfId="0" applyNumberFormat="1" applyFont="1" applyFill="1" applyBorder="1"/>
    <xf numFmtId="168" fontId="5" fillId="0" borderId="23" xfId="0" applyNumberFormat="1" applyFont="1" applyFill="1" applyBorder="1"/>
    <xf numFmtId="168" fontId="5" fillId="5" borderId="2" xfId="0" applyNumberFormat="1" applyFont="1" applyFill="1" applyBorder="1"/>
    <xf numFmtId="168" fontId="5" fillId="0" borderId="5" xfId="0" applyNumberFormat="1" applyFont="1" applyFill="1" applyBorder="1"/>
    <xf numFmtId="168" fontId="61" fillId="0" borderId="33" xfId="0" applyNumberFormat="1" applyFont="1" applyFill="1" applyBorder="1"/>
    <xf numFmtId="168" fontId="61" fillId="0" borderId="5" xfId="0" applyNumberFormat="1" applyFont="1" applyFill="1" applyBorder="1"/>
    <xf numFmtId="0" fontId="7" fillId="3" borderId="71" xfId="73" applyFont="1" applyFill="1" applyBorder="1" applyAlignment="1">
      <alignment horizontal="center" vertical="center"/>
    </xf>
    <xf numFmtId="0" fontId="7" fillId="3" borderId="83" xfId="73" applyFont="1" applyFill="1" applyBorder="1" applyAlignment="1">
      <alignment horizontal="center" vertical="center"/>
    </xf>
    <xf numFmtId="0" fontId="7" fillId="3" borderId="84" xfId="73" applyFont="1" applyFill="1" applyBorder="1" applyAlignment="1">
      <alignment horizontal="center" vertical="center"/>
    </xf>
    <xf numFmtId="168" fontId="5" fillId="7" borderId="5" xfId="128" applyNumberFormat="1" applyFont="1" applyFill="1" applyBorder="1" applyAlignment="1" applyProtection="1">
      <alignment horizontal="left" indent="2"/>
    </xf>
    <xf numFmtId="2" fontId="5" fillId="7" borderId="5" xfId="128" applyNumberFormat="1" applyFont="1" applyFill="1" applyBorder="1"/>
    <xf numFmtId="2" fontId="5" fillId="7" borderId="6" xfId="128" applyNumberFormat="1" applyFont="1" applyFill="1" applyBorder="1"/>
    <xf numFmtId="2" fontId="5" fillId="7" borderId="0" xfId="128" applyNumberFormat="1" applyFont="1" applyFill="1" applyBorder="1"/>
    <xf numFmtId="168" fontId="5" fillId="7" borderId="2" xfId="128" applyNumberFormat="1" applyFont="1" applyFill="1" applyBorder="1" applyAlignment="1" applyProtection="1">
      <alignment horizontal="left" indent="2"/>
    </xf>
    <xf numFmtId="2" fontId="5" fillId="7" borderId="2" xfId="128" applyNumberFormat="1" applyFont="1" applyFill="1" applyBorder="1"/>
    <xf numFmtId="2" fontId="5" fillId="7" borderId="16" xfId="128" applyNumberFormat="1" applyFont="1" applyFill="1" applyBorder="1"/>
    <xf numFmtId="168" fontId="7" fillId="7" borderId="1" xfId="128" applyNumberFormat="1" applyFont="1" applyFill="1" applyBorder="1" applyAlignment="1">
      <alignment horizontal="left"/>
    </xf>
    <xf numFmtId="2" fontId="7" fillId="7" borderId="1" xfId="128" applyNumberFormat="1" applyFont="1" applyFill="1" applyBorder="1"/>
    <xf numFmtId="2" fontId="7" fillId="7" borderId="3" xfId="128" applyNumberFormat="1" applyFont="1" applyFill="1" applyBorder="1"/>
    <xf numFmtId="2" fontId="5" fillId="0" borderId="5" xfId="73" applyNumberFormat="1" applyFont="1" applyBorder="1"/>
    <xf numFmtId="2" fontId="5" fillId="0" borderId="11" xfId="73" applyNumberFormat="1" applyFont="1" applyBorder="1"/>
    <xf numFmtId="2" fontId="5" fillId="0" borderId="6" xfId="73" applyNumberFormat="1" applyFont="1" applyBorder="1"/>
    <xf numFmtId="168" fontId="7" fillId="0" borderId="1" xfId="73" applyNumberFormat="1" applyFont="1" applyBorder="1" applyAlignment="1">
      <alignment horizontal="left"/>
    </xf>
    <xf numFmtId="2" fontId="7" fillId="0" borderId="1" xfId="73" applyNumberFormat="1" applyFont="1" applyBorder="1"/>
    <xf numFmtId="2" fontId="7" fillId="0" borderId="15" xfId="73" applyNumberFormat="1" applyFont="1" applyBorder="1"/>
    <xf numFmtId="2" fontId="7" fillId="0" borderId="3" xfId="73" applyNumberFormat="1" applyFont="1" applyBorder="1"/>
    <xf numFmtId="2" fontId="5" fillId="0" borderId="12" xfId="73" applyNumberFormat="1" applyFont="1" applyBorder="1"/>
    <xf numFmtId="2" fontId="5" fillId="0" borderId="23" xfId="73" applyNumberFormat="1" applyFont="1" applyBorder="1"/>
    <xf numFmtId="168" fontId="5" fillId="0" borderId="5" xfId="128" applyNumberFormat="1" applyFont="1" applyFill="1" applyBorder="1" applyAlignment="1" applyProtection="1">
      <alignment horizontal="left" indent="2"/>
    </xf>
    <xf numFmtId="2" fontId="5" fillId="0" borderId="5" xfId="73" applyNumberFormat="1" applyFont="1" applyFill="1" applyBorder="1"/>
    <xf numFmtId="2" fontId="5" fillId="0" borderId="2" xfId="73" applyNumberFormat="1" applyFont="1" applyBorder="1"/>
    <xf numFmtId="2" fontId="5" fillId="0" borderId="16" xfId="73" applyNumberFormat="1" applyFont="1" applyBorder="1"/>
    <xf numFmtId="0" fontId="7" fillId="0" borderId="1" xfId="73" applyFont="1" applyBorder="1"/>
    <xf numFmtId="2" fontId="7" fillId="0" borderId="12" xfId="73" applyNumberFormat="1" applyFont="1" applyBorder="1"/>
    <xf numFmtId="2" fontId="7" fillId="0" borderId="23" xfId="73" applyNumberFormat="1" applyFont="1" applyBorder="1"/>
    <xf numFmtId="2" fontId="5" fillId="0" borderId="77" xfId="73" applyNumberFormat="1" applyFont="1" applyBorder="1"/>
    <xf numFmtId="2" fontId="5" fillId="0" borderId="45" xfId="73" applyNumberFormat="1" applyFont="1" applyBorder="1"/>
    <xf numFmtId="2" fontId="5" fillId="0" borderId="46" xfId="73" applyNumberFormat="1" applyFont="1" applyBorder="1"/>
    <xf numFmtId="166" fontId="0" fillId="0" borderId="0" xfId="0" applyNumberFormat="1"/>
    <xf numFmtId="168" fontId="5" fillId="7" borderId="12" xfId="128" applyNumberFormat="1" applyFont="1" applyFill="1" applyBorder="1" applyAlignment="1" applyProtection="1">
      <alignment horizontal="left" indent="2"/>
    </xf>
    <xf numFmtId="0" fontId="5" fillId="0" borderId="0" xfId="73" applyFont="1" applyBorder="1" applyAlignment="1">
      <alignment horizontal="center" vertical="center"/>
    </xf>
    <xf numFmtId="168" fontId="5" fillId="7" borderId="0" xfId="128" applyNumberFormat="1" applyFont="1" applyFill="1" applyBorder="1" applyAlignment="1" applyProtection="1">
      <alignment horizontal="left" indent="2"/>
    </xf>
    <xf numFmtId="2" fontId="5" fillId="0" borderId="0" xfId="73" applyNumberFormat="1" applyFont="1" applyBorder="1"/>
    <xf numFmtId="0" fontId="14" fillId="0" borderId="0" xfId="73" applyFont="1"/>
    <xf numFmtId="0" fontId="4" fillId="0" borderId="0" xfId="73" applyFont="1" applyAlignment="1">
      <alignment horizontal="center"/>
    </xf>
    <xf numFmtId="1" fontId="7" fillId="4" borderId="1" xfId="88" quotePrefix="1" applyNumberFormat="1" applyFont="1" applyFill="1" applyBorder="1" applyAlignment="1" applyProtection="1">
      <alignment horizontal="center" vertical="center"/>
    </xf>
    <xf numFmtId="1" fontId="7" fillId="4" borderId="3" xfId="88" quotePrefix="1" applyNumberFormat="1" applyFont="1" applyFill="1" applyBorder="1" applyAlignment="1" applyProtection="1">
      <alignment horizontal="center" vertical="center"/>
    </xf>
    <xf numFmtId="0" fontId="7" fillId="0" borderId="30" xfId="73" applyFont="1" applyBorder="1" applyAlignment="1">
      <alignment horizontal="left"/>
    </xf>
    <xf numFmtId="2" fontId="5" fillId="0" borderId="1" xfId="88" applyNumberFormat="1" applyFont="1" applyFill="1" applyBorder="1"/>
    <xf numFmtId="0" fontId="62" fillId="0" borderId="0" xfId="84" applyFont="1"/>
    <xf numFmtId="166" fontId="5" fillId="0" borderId="1" xfId="174" applyNumberFormat="1" applyFont="1" applyFill="1" applyBorder="1" applyAlignment="1">
      <alignment horizontal="center"/>
    </xf>
    <xf numFmtId="166" fontId="5" fillId="0" borderId="3" xfId="174" applyNumberFormat="1" applyFont="1" applyFill="1" applyBorder="1" applyAlignment="1">
      <alignment horizontal="center"/>
    </xf>
    <xf numFmtId="0" fontId="7" fillId="0" borderId="7" xfId="73" applyFont="1" applyBorder="1" applyAlignment="1">
      <alignment horizontal="left"/>
    </xf>
    <xf numFmtId="2" fontId="5" fillId="0" borderId="8" xfId="88" applyNumberFormat="1" applyFont="1" applyFill="1" applyBorder="1"/>
    <xf numFmtId="166" fontId="5" fillId="0" borderId="8" xfId="88" applyNumberFormat="1" applyFont="1" applyFill="1" applyBorder="1" applyAlignment="1">
      <alignment horizontal="center"/>
    </xf>
    <xf numFmtId="166" fontId="5" fillId="0" borderId="9" xfId="88" applyNumberFormat="1" applyFont="1" applyFill="1" applyBorder="1" applyAlignment="1">
      <alignment horizontal="center"/>
    </xf>
    <xf numFmtId="0" fontId="63" fillId="0" borderId="0" xfId="73" applyFont="1"/>
    <xf numFmtId="0" fontId="64" fillId="0" borderId="0" xfId="228" applyFont="1" applyAlignment="1" applyProtection="1"/>
    <xf numFmtId="0" fontId="65" fillId="0" borderId="0" xfId="0" applyFont="1" applyAlignment="1"/>
    <xf numFmtId="0" fontId="26" fillId="0" borderId="0" xfId="0" applyFont="1"/>
    <xf numFmtId="0" fontId="7" fillId="2" borderId="1" xfId="0" applyFont="1" applyFill="1" applyBorder="1" applyAlignment="1">
      <alignment horizontal="center" vertical="center"/>
    </xf>
    <xf numFmtId="0" fontId="7" fillId="2" borderId="37" xfId="0" applyFont="1" applyFill="1" applyBorder="1" applyAlignment="1">
      <alignment horizontal="center" vertical="center"/>
    </xf>
    <xf numFmtId="1" fontId="5" fillId="0" borderId="33" xfId="0" applyNumberFormat="1" applyFont="1" applyFill="1" applyBorder="1" applyAlignment="1">
      <alignment horizontal="center"/>
    </xf>
    <xf numFmtId="166" fontId="5" fillId="0" borderId="12" xfId="0" applyNumberFormat="1" applyFont="1" applyFill="1" applyBorder="1"/>
    <xf numFmtId="166" fontId="5" fillId="0" borderId="5" xfId="0" applyNumberFormat="1" applyFont="1" applyFill="1" applyBorder="1"/>
    <xf numFmtId="166" fontId="5" fillId="0" borderId="5" xfId="0" applyNumberFormat="1" applyFont="1" applyFill="1" applyBorder="1" applyAlignment="1">
      <alignment horizontal="center"/>
    </xf>
    <xf numFmtId="166" fontId="5" fillId="0" borderId="23" xfId="0" applyNumberFormat="1" applyFont="1" applyFill="1" applyBorder="1" applyAlignment="1">
      <alignment horizontal="center"/>
    </xf>
    <xf numFmtId="166" fontId="5" fillId="0" borderId="0" xfId="0" applyNumberFormat="1" applyFont="1" applyFill="1" applyBorder="1"/>
    <xf numFmtId="166" fontId="0" fillId="0" borderId="0" xfId="0" applyNumberFormat="1" applyBorder="1"/>
    <xf numFmtId="166" fontId="26" fillId="0" borderId="5" xfId="0" applyNumberFormat="1" applyFont="1" applyFill="1" applyBorder="1" applyAlignment="1">
      <alignment vertical="center"/>
    </xf>
    <xf numFmtId="166" fontId="26" fillId="0" borderId="5" xfId="0" applyNumberFormat="1" applyFont="1" applyFill="1" applyBorder="1" applyAlignment="1">
      <alignment horizontal="center" vertical="center"/>
    </xf>
    <xf numFmtId="166" fontId="5" fillId="0" borderId="6" xfId="0" applyNumberFormat="1" applyFont="1" applyFill="1" applyBorder="1" applyAlignment="1">
      <alignment horizontal="center"/>
    </xf>
    <xf numFmtId="166" fontId="5" fillId="0" borderId="5" xfId="0" quotePrefix="1" applyNumberFormat="1" applyFont="1" applyFill="1" applyBorder="1" applyAlignment="1">
      <alignment horizontal="center"/>
    </xf>
    <xf numFmtId="166" fontId="5" fillId="0" borderId="86" xfId="0" applyNumberFormat="1" applyFont="1" applyFill="1" applyBorder="1"/>
    <xf numFmtId="166" fontId="5" fillId="0" borderId="6" xfId="0" quotePrefix="1" applyNumberFormat="1" applyFont="1" applyFill="1" applyBorder="1" applyAlignment="1">
      <alignment horizontal="center"/>
    </xf>
    <xf numFmtId="0" fontId="26" fillId="0" borderId="33" xfId="0" applyFont="1" applyFill="1" applyBorder="1" applyAlignment="1">
      <alignment horizontal="center"/>
    </xf>
    <xf numFmtId="0" fontId="7" fillId="0" borderId="7" xfId="0" applyFont="1" applyFill="1" applyBorder="1" applyAlignment="1">
      <alignment horizontal="center"/>
    </xf>
    <xf numFmtId="166" fontId="7" fillId="0" borderId="18" xfId="0" applyNumberFormat="1" applyFont="1" applyFill="1" applyBorder="1"/>
    <xf numFmtId="166" fontId="7" fillId="0" borderId="8" xfId="0" applyNumberFormat="1" applyFont="1" applyFill="1" applyBorder="1"/>
    <xf numFmtId="166" fontId="7" fillId="0" borderId="8" xfId="0" applyNumberFormat="1" applyFont="1" applyFill="1" applyBorder="1" applyAlignment="1">
      <alignment horizontal="center"/>
    </xf>
    <xf numFmtId="166" fontId="7" fillId="0" borderId="87" xfId="0" applyNumberFormat="1" applyFont="1" applyFill="1" applyBorder="1"/>
    <xf numFmtId="166" fontId="7" fillId="0" borderId="9" xfId="0" applyNumberFormat="1" applyFont="1" applyFill="1" applyBorder="1" applyAlignment="1">
      <alignment horizontal="center"/>
    </xf>
    <xf numFmtId="0" fontId="61" fillId="0" borderId="0" xfId="0" applyFont="1"/>
    <xf numFmtId="0" fontId="7" fillId="0" borderId="0" xfId="73" applyFont="1" applyBorder="1" applyAlignment="1">
      <alignment horizontal="center" vertical="center"/>
    </xf>
    <xf numFmtId="171" fontId="7" fillId="2" borderId="1" xfId="181" applyNumberFormat="1" applyFont="1" applyFill="1" applyBorder="1" applyAlignment="1" applyProtection="1">
      <alignment horizontal="center" vertical="center"/>
    </xf>
    <xf numFmtId="0" fontId="7" fillId="0" borderId="0" xfId="73" applyFont="1" applyAlignment="1">
      <alignment horizontal="center" vertical="center"/>
    </xf>
    <xf numFmtId="0" fontId="7" fillId="3" borderId="52" xfId="73" applyFont="1" applyFill="1" applyBorder="1" applyAlignment="1">
      <alignment horizontal="center" vertical="center"/>
    </xf>
    <xf numFmtId="0" fontId="4" fillId="0" borderId="0" xfId="0" applyFont="1"/>
    <xf numFmtId="0" fontId="3" fillId="0" borderId="0" xfId="0" applyFont="1"/>
    <xf numFmtId="0" fontId="2" fillId="0" borderId="0" xfId="0" applyFont="1"/>
    <xf numFmtId="0" fontId="5" fillId="0" borderId="0" xfId="0" applyFont="1"/>
    <xf numFmtId="0" fontId="32" fillId="0" borderId="0" xfId="0" applyFont="1" applyBorder="1" applyAlignment="1">
      <alignment horizontal="right"/>
    </xf>
    <xf numFmtId="0" fontId="5" fillId="3" borderId="50" xfId="174" applyFont="1" applyFill="1" applyBorder="1"/>
    <xf numFmtId="0" fontId="7" fillId="3" borderId="1" xfId="174" applyFont="1" applyFill="1" applyBorder="1" applyAlignment="1">
      <alignment horizontal="center"/>
    </xf>
    <xf numFmtId="0" fontId="7" fillId="3" borderId="15" xfId="174" applyFont="1" applyFill="1" applyBorder="1" applyAlignment="1">
      <alignment horizontal="center" wrapText="1"/>
    </xf>
    <xf numFmtId="0" fontId="7" fillId="3" borderId="25" xfId="174" applyFont="1" applyFill="1" applyBorder="1" applyAlignment="1">
      <alignment horizontal="center"/>
    </xf>
    <xf numFmtId="0" fontId="7" fillId="3" borderId="25" xfId="174" applyFont="1" applyFill="1" applyBorder="1" applyAlignment="1">
      <alignment horizontal="center" wrapText="1"/>
    </xf>
    <xf numFmtId="0" fontId="7" fillId="3" borderId="1" xfId="174" applyFont="1" applyFill="1" applyBorder="1" applyAlignment="1">
      <alignment horizontal="center" wrapText="1"/>
    </xf>
    <xf numFmtId="0" fontId="7" fillId="3" borderId="30" xfId="174" applyFont="1" applyFill="1" applyBorder="1" applyAlignment="1">
      <alignment horizontal="center"/>
    </xf>
    <xf numFmtId="0" fontId="7" fillId="3" borderId="3" xfId="174" applyFont="1" applyFill="1" applyBorder="1" applyAlignment="1">
      <alignment horizontal="center" wrapText="1"/>
    </xf>
    <xf numFmtId="0" fontId="5" fillId="0" borderId="4" xfId="0" applyFont="1" applyBorder="1"/>
    <xf numFmtId="182" fontId="5" fillId="0" borderId="5" xfId="116" applyNumberFormat="1" applyFont="1" applyFill="1" applyBorder="1"/>
    <xf numFmtId="43" fontId="5" fillId="0" borderId="11" xfId="116" applyNumberFormat="1" applyFont="1" applyFill="1" applyBorder="1"/>
    <xf numFmtId="182" fontId="5" fillId="0" borderId="13" xfId="116" applyNumberFormat="1" applyFont="1" applyFill="1" applyBorder="1"/>
    <xf numFmtId="43" fontId="5" fillId="0" borderId="13" xfId="116" applyNumberFormat="1" applyFont="1" applyFill="1" applyBorder="1"/>
    <xf numFmtId="182" fontId="5" fillId="0" borderId="5" xfId="116" applyNumberFormat="1" applyFont="1" applyFill="1" applyBorder="1" applyAlignment="1">
      <alignment horizontal="right" indent="1"/>
    </xf>
    <xf numFmtId="182" fontId="5" fillId="0" borderId="4" xfId="120" applyNumberFormat="1" applyFont="1" applyFill="1" applyBorder="1"/>
    <xf numFmtId="43" fontId="5" fillId="0" borderId="6" xfId="120" applyNumberFormat="1" applyFont="1" applyFill="1" applyBorder="1"/>
    <xf numFmtId="43" fontId="5" fillId="0" borderId="0" xfId="120" applyNumberFormat="1" applyFont="1" applyFill="1" applyBorder="1"/>
    <xf numFmtId="43" fontId="5" fillId="0" borderId="13" xfId="116" quotePrefix="1" applyNumberFormat="1" applyFont="1" applyFill="1" applyBorder="1"/>
    <xf numFmtId="182" fontId="5" fillId="0" borderId="11" xfId="116" applyNumberFormat="1" applyFont="1" applyFill="1" applyBorder="1"/>
    <xf numFmtId="43" fontId="5" fillId="0" borderId="5" xfId="116" applyNumberFormat="1" applyFont="1" applyFill="1" applyBorder="1"/>
    <xf numFmtId="43" fontId="5" fillId="0" borderId="4" xfId="120" applyNumberFormat="1" applyFont="1" applyFill="1" applyBorder="1"/>
    <xf numFmtId="2" fontId="2" fillId="0" borderId="0" xfId="0" applyNumberFormat="1" applyFont="1"/>
    <xf numFmtId="182" fontId="5" fillId="0" borderId="6" xfId="120" applyNumberFormat="1" applyFont="1" applyFill="1" applyBorder="1"/>
    <xf numFmtId="182" fontId="2" fillId="0" borderId="0" xfId="0" applyNumberFormat="1" applyFont="1"/>
    <xf numFmtId="182" fontId="5" fillId="0" borderId="0" xfId="120" applyNumberFormat="1" applyFont="1" applyFill="1" applyBorder="1" applyAlignment="1">
      <alignment horizontal="center"/>
    </xf>
    <xf numFmtId="0" fontId="5" fillId="0" borderId="51" xfId="0" applyFont="1" applyBorder="1"/>
    <xf numFmtId="0" fontId="7" fillId="0" borderId="7" xfId="0" applyFont="1" applyBorder="1" applyAlignment="1">
      <alignment horizontal="center" vertical="center"/>
    </xf>
    <xf numFmtId="182" fontId="13" fillId="0" borderId="8" xfId="116" applyNumberFormat="1" applyFont="1" applyFill="1" applyBorder="1" applyAlignment="1">
      <alignment vertical="center"/>
    </xf>
    <xf numFmtId="43" fontId="13" fillId="0" borderId="18" xfId="116" applyNumberFormat="1" applyFont="1" applyFill="1" applyBorder="1" applyAlignment="1">
      <alignment vertical="center"/>
    </xf>
    <xf numFmtId="182" fontId="13" fillId="0" borderId="28" xfId="116" applyNumberFormat="1" applyFont="1" applyFill="1" applyBorder="1" applyAlignment="1">
      <alignment vertical="center"/>
    </xf>
    <xf numFmtId="43" fontId="13" fillId="0" borderId="28" xfId="116" applyNumberFormat="1" applyFont="1" applyFill="1" applyBorder="1" applyAlignment="1">
      <alignment vertical="center"/>
    </xf>
    <xf numFmtId="183" fontId="13" fillId="0" borderId="9" xfId="116" applyNumberFormat="1" applyFont="1" applyFill="1" applyBorder="1" applyAlignment="1">
      <alignment horizontal="right" vertical="center"/>
    </xf>
    <xf numFmtId="182" fontId="7" fillId="0" borderId="7" xfId="120" applyNumberFormat="1" applyFont="1" applyFill="1" applyBorder="1" applyAlignment="1">
      <alignment vertical="center"/>
    </xf>
    <xf numFmtId="182" fontId="7" fillId="0" borderId="9" xfId="120" applyNumberFormat="1" applyFont="1" applyFill="1" applyBorder="1" applyAlignment="1">
      <alignment horizontal="right" vertical="center"/>
    </xf>
    <xf numFmtId="182" fontId="7" fillId="0" borderId="0" xfId="120" applyNumberFormat="1" applyFont="1" applyFill="1" applyBorder="1" applyAlignment="1">
      <alignment vertical="center"/>
    </xf>
    <xf numFmtId="0" fontId="7" fillId="8" borderId="4" xfId="0" applyFont="1" applyFill="1" applyBorder="1" applyAlignment="1">
      <alignment horizontal="center" vertical="center"/>
    </xf>
    <xf numFmtId="0" fontId="7" fillId="3" borderId="67" xfId="174" applyFont="1" applyFill="1" applyBorder="1" applyAlignment="1">
      <alignment horizontal="center" wrapText="1"/>
    </xf>
    <xf numFmtId="0" fontId="7" fillId="3" borderId="45" xfId="174" applyFont="1" applyFill="1" applyBorder="1" applyAlignment="1">
      <alignment horizontal="center" wrapText="1"/>
    </xf>
    <xf numFmtId="182" fontId="5" fillId="0" borderId="12" xfId="118" applyNumberFormat="1" applyFont="1" applyFill="1" applyBorder="1"/>
    <xf numFmtId="43" fontId="5" fillId="0" borderId="11" xfId="118" applyNumberFormat="1" applyFont="1" applyFill="1" applyBorder="1"/>
    <xf numFmtId="182" fontId="5" fillId="0" borderId="13" xfId="118" applyNumberFormat="1" applyFont="1" applyFill="1" applyBorder="1"/>
    <xf numFmtId="43" fontId="5" fillId="0" borderId="13" xfId="118" applyNumberFormat="1" applyFont="1" applyFill="1" applyBorder="1"/>
    <xf numFmtId="182" fontId="5" fillId="0" borderId="5" xfId="0" applyNumberFormat="1" applyFont="1" applyFill="1" applyBorder="1"/>
    <xf numFmtId="43" fontId="5" fillId="0" borderId="23" xfId="118" applyNumberFormat="1" applyFont="1" applyFill="1" applyBorder="1"/>
    <xf numFmtId="182" fontId="5" fillId="0" borderId="56" xfId="120" applyNumberFormat="1" applyFont="1" applyFill="1" applyBorder="1"/>
    <xf numFmtId="182" fontId="5" fillId="0" borderId="66" xfId="120" applyNumberFormat="1" applyFont="1" applyFill="1" applyBorder="1"/>
    <xf numFmtId="182" fontId="5" fillId="0" borderId="5" xfId="118" applyNumberFormat="1" applyFont="1" applyFill="1" applyBorder="1"/>
    <xf numFmtId="43" fontId="5" fillId="0" borderId="6" xfId="118" applyNumberFormat="1" applyFont="1" applyFill="1" applyBorder="1"/>
    <xf numFmtId="182" fontId="5" fillId="0" borderId="33" xfId="120" applyNumberFormat="1" applyFont="1" applyFill="1" applyBorder="1"/>
    <xf numFmtId="182" fontId="2" fillId="0" borderId="33" xfId="0" applyNumberFormat="1" applyFont="1" applyFill="1" applyBorder="1"/>
    <xf numFmtId="2" fontId="2" fillId="0" borderId="6" xfId="0" applyNumberFormat="1" applyFont="1" applyFill="1" applyBorder="1"/>
    <xf numFmtId="166" fontId="2" fillId="0" borderId="6" xfId="0" applyNumberFormat="1" applyFont="1" applyFill="1" applyBorder="1"/>
    <xf numFmtId="182" fontId="5" fillId="0" borderId="4" xfId="118" applyNumberFormat="1" applyFont="1" applyFill="1" applyBorder="1"/>
    <xf numFmtId="43" fontId="5" fillId="0" borderId="46" xfId="118" applyNumberFormat="1" applyFont="1" applyFill="1" applyBorder="1"/>
    <xf numFmtId="182" fontId="5" fillId="0" borderId="2" xfId="118" applyNumberFormat="1" applyFont="1" applyFill="1" applyBorder="1"/>
    <xf numFmtId="43" fontId="5" fillId="0" borderId="17" xfId="118" applyNumberFormat="1" applyFont="1" applyFill="1" applyBorder="1"/>
    <xf numFmtId="182" fontId="5" fillId="0" borderId="26" xfId="118" applyNumberFormat="1" applyFont="1" applyFill="1" applyBorder="1"/>
    <xf numFmtId="43" fontId="5" fillId="0" borderId="26" xfId="118" applyNumberFormat="1" applyFont="1" applyFill="1" applyBorder="1" applyAlignment="1"/>
    <xf numFmtId="0" fontId="7" fillId="0" borderId="67" xfId="0" applyFont="1" applyBorder="1" applyAlignment="1">
      <alignment horizontal="center" vertical="center"/>
    </xf>
    <xf numFmtId="182" fontId="7" fillId="0" borderId="8" xfId="118" applyNumberFormat="1" applyFont="1" applyFill="1" applyBorder="1" applyAlignment="1">
      <alignment horizontal="center" vertical="center"/>
    </xf>
    <xf numFmtId="43" fontId="13" fillId="0" borderId="18" xfId="118" applyNumberFormat="1" applyFont="1" applyFill="1" applyBorder="1" applyAlignment="1">
      <alignment vertical="center"/>
    </xf>
    <xf numFmtId="182" fontId="13" fillId="0" borderId="28" xfId="118" applyNumberFormat="1" applyFont="1" applyFill="1" applyBorder="1" applyAlignment="1">
      <alignment vertical="center"/>
    </xf>
    <xf numFmtId="43" fontId="13" fillId="0" borderId="28" xfId="118" applyNumberFormat="1" applyFont="1" applyFill="1" applyBorder="1" applyAlignment="1">
      <alignment vertical="center"/>
    </xf>
    <xf numFmtId="182" fontId="13" fillId="0" borderId="35" xfId="0" applyNumberFormat="1" applyFont="1" applyFill="1" applyBorder="1" applyAlignment="1">
      <alignment vertical="center"/>
    </xf>
    <xf numFmtId="43" fontId="13" fillId="0" borderId="9" xfId="118" applyNumberFormat="1" applyFont="1" applyFill="1" applyBorder="1" applyAlignment="1"/>
    <xf numFmtId="182" fontId="2" fillId="0" borderId="70" xfId="0" applyNumberFormat="1" applyFont="1" applyFill="1" applyBorder="1"/>
    <xf numFmtId="0" fontId="2" fillId="0" borderId="9" xfId="0" applyFont="1" applyFill="1" applyBorder="1"/>
    <xf numFmtId="165" fontId="2" fillId="0" borderId="0" xfId="0" applyNumberFormat="1" applyFont="1"/>
    <xf numFmtId="0" fontId="7" fillId="3" borderId="80" xfId="174" applyNumberFormat="1" applyFont="1" applyFill="1" applyBorder="1" applyAlignment="1">
      <alignment horizontal="center"/>
    </xf>
    <xf numFmtId="0" fontId="7" fillId="3" borderId="26" xfId="174" quotePrefix="1" applyNumberFormat="1" applyFont="1" applyFill="1" applyBorder="1" applyAlignment="1">
      <alignment horizontal="center"/>
    </xf>
    <xf numFmtId="39" fontId="7" fillId="3" borderId="6" xfId="174" quotePrefix="1" applyNumberFormat="1" applyFont="1" applyFill="1" applyBorder="1" applyAlignment="1">
      <alignment horizontal="center"/>
    </xf>
    <xf numFmtId="0" fontId="7" fillId="3" borderId="1" xfId="175" applyFont="1" applyFill="1" applyBorder="1" applyAlignment="1">
      <alignment horizontal="center" vertical="center" wrapText="1"/>
    </xf>
    <xf numFmtId="0" fontId="7" fillId="3" borderId="1" xfId="175" applyFont="1" applyFill="1" applyBorder="1" applyAlignment="1">
      <alignment horizontal="center" vertical="center"/>
    </xf>
    <xf numFmtId="0" fontId="7" fillId="3" borderId="25" xfId="175" applyFont="1" applyFill="1" applyBorder="1" applyAlignment="1">
      <alignment horizontal="center" vertical="center" wrapText="1"/>
    </xf>
    <xf numFmtId="0" fontId="7" fillId="3" borderId="37" xfId="175" applyFont="1" applyFill="1" applyBorder="1" applyAlignment="1">
      <alignment horizontal="center" vertical="center"/>
    </xf>
    <xf numFmtId="39" fontId="7" fillId="3" borderId="3" xfId="174" applyNumberFormat="1" applyFont="1" applyFill="1" applyBorder="1" applyAlignment="1">
      <alignment horizontal="center"/>
    </xf>
    <xf numFmtId="0" fontId="5" fillId="0" borderId="5" xfId="136" applyFont="1" applyFill="1" applyBorder="1" applyAlignment="1">
      <alignment horizontal="right"/>
    </xf>
    <xf numFmtId="0" fontId="5" fillId="0" borderId="11" xfId="136" applyFont="1" applyFill="1" applyBorder="1" applyAlignment="1">
      <alignment horizontal="right"/>
    </xf>
    <xf numFmtId="182" fontId="5" fillId="0" borderId="5" xfId="136" quotePrefix="1" applyNumberFormat="1" applyFont="1" applyFill="1" applyBorder="1" applyAlignment="1"/>
    <xf numFmtId="0" fontId="5" fillId="0" borderId="13" xfId="136" applyFont="1" applyFill="1" applyBorder="1" applyAlignment="1">
      <alignment horizontal="right"/>
    </xf>
    <xf numFmtId="166" fontId="5" fillId="0" borderId="5" xfId="136" applyNumberFormat="1" applyFont="1" applyFill="1" applyBorder="1" applyAlignment="1">
      <alignment horizontal="right"/>
    </xf>
    <xf numFmtId="43" fontId="5" fillId="0" borderId="46" xfId="136" quotePrefix="1" applyNumberFormat="1" applyFont="1" applyFill="1" applyBorder="1" applyAlignment="1"/>
    <xf numFmtId="43" fontId="5" fillId="0" borderId="13" xfId="120" applyNumberFormat="1" applyFont="1" applyFill="1" applyBorder="1"/>
    <xf numFmtId="2" fontId="5" fillId="0" borderId="11" xfId="136" applyNumberFormat="1" applyFont="1" applyFill="1" applyBorder="1" applyAlignment="1">
      <alignment horizontal="right"/>
    </xf>
    <xf numFmtId="182" fontId="5" fillId="0" borderId="5" xfId="136" quotePrefix="1" applyNumberFormat="1" applyFont="1" applyFill="1" applyBorder="1" applyAlignment="1">
      <alignment horizontal="right"/>
    </xf>
    <xf numFmtId="2" fontId="5" fillId="0" borderId="13" xfId="136" applyNumberFormat="1" applyFont="1" applyFill="1" applyBorder="1" applyAlignment="1">
      <alignment horizontal="right"/>
    </xf>
    <xf numFmtId="43" fontId="5" fillId="0" borderId="46" xfId="136" quotePrefix="1" applyNumberFormat="1" applyFont="1" applyFill="1" applyBorder="1" applyAlignment="1">
      <alignment horizontal="right"/>
    </xf>
    <xf numFmtId="43" fontId="5" fillId="0" borderId="46" xfId="136" applyNumberFormat="1" applyFont="1" applyFill="1" applyBorder="1" applyAlignment="1">
      <alignment horizontal="right"/>
    </xf>
    <xf numFmtId="166" fontId="5" fillId="0" borderId="5" xfId="136" quotePrefix="1" applyNumberFormat="1" applyFont="1" applyFill="1" applyBorder="1" applyAlignment="1">
      <alignment horizontal="right"/>
    </xf>
    <xf numFmtId="182" fontId="5" fillId="0" borderId="5" xfId="136" applyNumberFormat="1" applyFont="1" applyFill="1" applyBorder="1" applyAlignment="1">
      <alignment horizontal="right"/>
    </xf>
    <xf numFmtId="182" fontId="5" fillId="0" borderId="5" xfId="136" applyNumberFormat="1" applyFont="1" applyFill="1" applyBorder="1"/>
    <xf numFmtId="43" fontId="5" fillId="0" borderId="46" xfId="136" applyNumberFormat="1" applyFont="1" applyFill="1" applyBorder="1"/>
    <xf numFmtId="182" fontId="5" fillId="0" borderId="13" xfId="120" applyNumberFormat="1" applyFont="1" applyFill="1" applyBorder="1"/>
    <xf numFmtId="182" fontId="5" fillId="0" borderId="6" xfId="120" applyNumberFormat="1" applyFont="1" applyFill="1" applyBorder="1" applyAlignment="1">
      <alignment horizontal="center"/>
    </xf>
    <xf numFmtId="182" fontId="7" fillId="0" borderId="19" xfId="136" applyNumberFormat="1" applyFont="1" applyFill="1" applyBorder="1" applyAlignment="1">
      <alignment vertical="center"/>
    </xf>
    <xf numFmtId="2" fontId="7" fillId="0" borderId="35" xfId="136" applyNumberFormat="1" applyFont="1" applyFill="1" applyBorder="1" applyAlignment="1">
      <alignment horizontal="right"/>
    </xf>
    <xf numFmtId="43" fontId="7" fillId="0" borderId="47" xfId="136" applyNumberFormat="1" applyFont="1" applyFill="1" applyBorder="1" applyAlignment="1">
      <alignment vertical="center"/>
    </xf>
    <xf numFmtId="0" fontId="7" fillId="0" borderId="0" xfId="175" applyFont="1" applyFill="1" applyBorder="1" applyAlignment="1">
      <alignment horizontal="center" vertical="center" wrapText="1"/>
    </xf>
    <xf numFmtId="2" fontId="7" fillId="0" borderId="0" xfId="175" applyNumberFormat="1" applyFont="1" applyFill="1" applyBorder="1" applyAlignment="1">
      <alignment horizontal="center" vertical="center"/>
    </xf>
    <xf numFmtId="0" fontId="7" fillId="3" borderId="3" xfId="175" applyFont="1" applyFill="1" applyBorder="1" applyAlignment="1">
      <alignment horizontal="center" vertical="center" wrapText="1"/>
    </xf>
    <xf numFmtId="0" fontId="7" fillId="0" borderId="0" xfId="175" applyFont="1" applyFill="1" applyBorder="1" applyAlignment="1">
      <alignment horizontal="center" vertical="center"/>
    </xf>
    <xf numFmtId="166" fontId="5" fillId="0" borderId="5" xfId="136" applyNumberFormat="1" applyFont="1" applyFill="1" applyBorder="1" applyAlignment="1">
      <alignment horizontal="right" vertical="center"/>
    </xf>
    <xf numFmtId="2" fontId="5" fillId="0" borderId="11" xfId="136" applyNumberFormat="1" applyFont="1" applyFill="1" applyBorder="1" applyAlignment="1">
      <alignment horizontal="right" vertical="center"/>
    </xf>
    <xf numFmtId="182" fontId="5" fillId="0" borderId="5" xfId="136" quotePrefix="1" applyNumberFormat="1" applyFont="1" applyFill="1" applyBorder="1" applyAlignment="1">
      <alignment horizontal="right" vertical="center"/>
    </xf>
    <xf numFmtId="0" fontId="5" fillId="0" borderId="6" xfId="136" applyFont="1" applyFill="1" applyBorder="1" applyAlignment="1">
      <alignment horizontal="right" vertical="center"/>
    </xf>
    <xf numFmtId="0" fontId="5" fillId="0" borderId="0" xfId="136" applyFont="1" applyFill="1" applyBorder="1" applyAlignment="1">
      <alignment horizontal="right"/>
    </xf>
    <xf numFmtId="0" fontId="5" fillId="0" borderId="0" xfId="136" quotePrefix="1" applyNumberFormat="1" applyFont="1" applyFill="1" applyBorder="1" applyAlignment="1"/>
    <xf numFmtId="2" fontId="5" fillId="0" borderId="6" xfId="136" applyNumberFormat="1" applyFont="1" applyFill="1" applyBorder="1" applyAlignment="1">
      <alignment horizontal="right" vertical="center"/>
    </xf>
    <xf numFmtId="1" fontId="5" fillId="0" borderId="0" xfId="136" applyNumberFormat="1" applyFont="1" applyFill="1" applyBorder="1" applyAlignment="1">
      <alignment horizontal="right"/>
    </xf>
    <xf numFmtId="43" fontId="5" fillId="0" borderId="0" xfId="136" quotePrefix="1" applyNumberFormat="1" applyFont="1" applyFill="1" applyBorder="1" applyAlignment="1"/>
    <xf numFmtId="182" fontId="5" fillId="0" borderId="5" xfId="136" applyNumberFormat="1" applyFont="1" applyFill="1" applyBorder="1" applyAlignment="1">
      <alignment horizontal="right" vertical="center"/>
    </xf>
    <xf numFmtId="2" fontId="5" fillId="0" borderId="0" xfId="136" applyNumberFormat="1" applyFont="1" applyFill="1" applyBorder="1" applyAlignment="1">
      <alignment horizontal="right"/>
    </xf>
    <xf numFmtId="2" fontId="5" fillId="0" borderId="6" xfId="136" applyNumberFormat="1" applyFont="1" applyFill="1" applyBorder="1" applyAlignment="1">
      <alignment horizontal="right"/>
    </xf>
    <xf numFmtId="166" fontId="7" fillId="0" borderId="35" xfId="136" applyNumberFormat="1" applyFont="1" applyFill="1" applyBorder="1" applyAlignment="1">
      <alignment horizontal="right"/>
    </xf>
    <xf numFmtId="182" fontId="7" fillId="0" borderId="35" xfId="136" applyNumberFormat="1" applyFont="1" applyFill="1" applyBorder="1" applyAlignment="1">
      <alignment horizontal="right"/>
    </xf>
    <xf numFmtId="2" fontId="7" fillId="0" borderId="36" xfId="136" applyNumberFormat="1" applyFont="1" applyFill="1" applyBorder="1" applyAlignment="1">
      <alignment horizontal="right"/>
    </xf>
    <xf numFmtId="2" fontId="7" fillId="0" borderId="0" xfId="136" applyNumberFormat="1" applyFont="1" applyFill="1" applyBorder="1" applyAlignment="1">
      <alignment horizontal="right"/>
    </xf>
    <xf numFmtId="43" fontId="7" fillId="0" borderId="0" xfId="136" applyNumberFormat="1" applyFont="1" applyFill="1" applyBorder="1" applyAlignment="1">
      <alignment vertical="center"/>
    </xf>
    <xf numFmtId="0" fontId="5" fillId="0" borderId="0" xfId="0" applyFont="1" applyFill="1" applyBorder="1"/>
    <xf numFmtId="0" fontId="2" fillId="0" borderId="0" xfId="0" applyFont="1" applyFill="1"/>
    <xf numFmtId="39" fontId="7" fillId="0" borderId="0" xfId="0" applyNumberFormat="1" applyFont="1" applyAlignment="1" applyProtection="1">
      <alignment horizontal="center"/>
    </xf>
    <xf numFmtId="0" fontId="32" fillId="0" borderId="0" xfId="0" applyFont="1" applyAlignment="1">
      <alignment horizontal="right"/>
    </xf>
    <xf numFmtId="0" fontId="5" fillId="0" borderId="0" xfId="0" applyFont="1" applyFill="1"/>
    <xf numFmtId="39" fontId="7" fillId="9" borderId="1" xfId="0" applyNumberFormat="1" applyFont="1" applyFill="1" applyBorder="1" applyAlignment="1" applyProtection="1">
      <alignment horizontal="center" vertical="center"/>
    </xf>
    <xf numFmtId="39" fontId="7" fillId="9" borderId="25" xfId="0" applyNumberFormat="1" applyFont="1" applyFill="1" applyBorder="1" applyAlignment="1" applyProtection="1">
      <alignment horizontal="center" vertical="center"/>
    </xf>
    <xf numFmtId="39" fontId="7" fillId="9" borderId="3" xfId="0" applyNumberFormat="1" applyFont="1" applyFill="1" applyBorder="1" applyAlignment="1" applyProtection="1">
      <alignment horizontal="center" vertical="center" wrapText="1"/>
    </xf>
    <xf numFmtId="0" fontId="7" fillId="9" borderId="15" xfId="0" applyFont="1" applyFill="1" applyBorder="1" applyAlignment="1">
      <alignment horizontal="right"/>
    </xf>
    <xf numFmtId="0" fontId="7" fillId="9" borderId="14" xfId="0" applyFont="1" applyFill="1" applyBorder="1" applyAlignment="1">
      <alignment horizontal="right"/>
    </xf>
    <xf numFmtId="0" fontId="7" fillId="9" borderId="1" xfId="0" applyFont="1" applyFill="1" applyBorder="1" applyAlignment="1">
      <alignment horizontal="right"/>
    </xf>
    <xf numFmtId="0" fontId="7" fillId="9" borderId="37" xfId="0" applyFont="1" applyFill="1" applyBorder="1" applyAlignment="1">
      <alignment horizontal="right"/>
    </xf>
    <xf numFmtId="182" fontId="5" fillId="0" borderId="5" xfId="134" applyNumberFormat="1" applyFont="1" applyFill="1" applyBorder="1"/>
    <xf numFmtId="182" fontId="5" fillId="0" borderId="13" xfId="134" applyNumberFormat="1" applyFont="1" applyFill="1" applyBorder="1"/>
    <xf numFmtId="182" fontId="5" fillId="0" borderId="5" xfId="134" applyNumberFormat="1" applyFont="1" applyFill="1" applyBorder="1" applyAlignment="1"/>
    <xf numFmtId="182" fontId="5" fillId="0" borderId="11" xfId="134" applyNumberFormat="1" applyFont="1" applyFill="1" applyBorder="1"/>
    <xf numFmtId="182" fontId="5" fillId="0" borderId="12" xfId="134" applyNumberFormat="1" applyFont="1" applyFill="1" applyBorder="1"/>
    <xf numFmtId="182" fontId="5" fillId="0" borderId="0" xfId="134" applyNumberFormat="1" applyFont="1" applyFill="1" applyBorder="1"/>
    <xf numFmtId="170" fontId="5" fillId="0" borderId="4" xfId="55" applyNumberFormat="1" applyFont="1" applyBorder="1" applyAlignment="1">
      <alignment horizontal="right" vertical="center"/>
    </xf>
    <xf numFmtId="170" fontId="5" fillId="0" borderId="0" xfId="55" applyNumberFormat="1" applyFont="1" applyBorder="1" applyAlignment="1">
      <alignment horizontal="right" vertical="center"/>
    </xf>
    <xf numFmtId="170" fontId="5" fillId="0" borderId="5" xfId="55" applyNumberFormat="1" applyFont="1" applyBorder="1" applyAlignment="1">
      <alignment horizontal="right" vertical="center"/>
    </xf>
    <xf numFmtId="170" fontId="5" fillId="0" borderId="46" xfId="55" applyNumberFormat="1" applyFont="1" applyBorder="1" applyAlignment="1">
      <alignment horizontal="right" vertical="center"/>
    </xf>
    <xf numFmtId="165" fontId="5" fillId="0" borderId="0" xfId="0" applyNumberFormat="1" applyFont="1" applyFill="1"/>
    <xf numFmtId="43" fontId="5" fillId="0" borderId="5" xfId="134" applyNumberFormat="1" applyFont="1" applyFill="1" applyBorder="1" applyAlignment="1"/>
    <xf numFmtId="43" fontId="5" fillId="0" borderId="11" xfId="134" applyNumberFormat="1" applyFont="1" applyFill="1" applyBorder="1"/>
    <xf numFmtId="170" fontId="5" fillId="0" borderId="4" xfId="55" applyNumberFormat="1" applyFont="1" applyFill="1" applyBorder="1" applyAlignment="1">
      <alignment horizontal="right" vertical="center"/>
    </xf>
    <xf numFmtId="170" fontId="5" fillId="0" borderId="0" xfId="55" applyNumberFormat="1" applyFont="1" applyFill="1" applyBorder="1" applyAlignment="1">
      <alignment horizontal="right" vertical="center"/>
    </xf>
    <xf numFmtId="170" fontId="5" fillId="0" borderId="5" xfId="55" applyNumberFormat="1" applyFont="1" applyFill="1" applyBorder="1" applyAlignment="1">
      <alignment horizontal="right" vertical="center"/>
    </xf>
    <xf numFmtId="170" fontId="5" fillId="0" borderId="46" xfId="55" applyNumberFormat="1" applyFont="1" applyFill="1" applyBorder="1" applyAlignment="1">
      <alignment horizontal="right" vertical="center"/>
    </xf>
    <xf numFmtId="182" fontId="5" fillId="0" borderId="5" xfId="134" applyNumberFormat="1" applyFont="1" applyBorder="1"/>
    <xf numFmtId="182" fontId="14" fillId="0" borderId="5" xfId="134" applyNumberFormat="1" applyFont="1" applyFill="1" applyBorder="1"/>
    <xf numFmtId="182" fontId="14" fillId="0" borderId="13" xfId="134" applyNumberFormat="1" applyFont="1" applyFill="1" applyBorder="1"/>
    <xf numFmtId="182" fontId="5" fillId="0" borderId="5" xfId="1" applyNumberFormat="1" applyFont="1" applyFill="1" applyBorder="1"/>
    <xf numFmtId="170" fontId="5" fillId="0" borderId="33" xfId="55" applyNumberFormat="1" applyFont="1" applyFill="1" applyBorder="1" applyAlignment="1">
      <alignment horizontal="right" vertical="center"/>
    </xf>
    <xf numFmtId="170" fontId="5" fillId="0" borderId="13" xfId="55" applyNumberFormat="1" applyFont="1" applyFill="1" applyBorder="1" applyAlignment="1">
      <alignment horizontal="right" vertical="center"/>
    </xf>
    <xf numFmtId="182" fontId="5" fillId="0" borderId="2" xfId="134" applyNumberFormat="1" applyFont="1" applyFill="1" applyBorder="1"/>
    <xf numFmtId="182" fontId="5" fillId="0" borderId="5" xfId="49" applyNumberFormat="1" applyFont="1" applyBorder="1"/>
    <xf numFmtId="43" fontId="5" fillId="0" borderId="2" xfId="134" applyNumberFormat="1" applyFont="1" applyFill="1" applyBorder="1" applyAlignment="1"/>
    <xf numFmtId="182" fontId="5" fillId="0" borderId="26" xfId="134" applyNumberFormat="1" applyFont="1" applyFill="1" applyBorder="1"/>
    <xf numFmtId="182" fontId="5" fillId="0" borderId="5" xfId="49" applyNumberFormat="1" applyFont="1" applyFill="1" applyBorder="1"/>
    <xf numFmtId="170" fontId="5" fillId="0" borderId="51" xfId="55" applyNumberFormat="1" applyFont="1" applyFill="1" applyBorder="1" applyAlignment="1">
      <alignment horizontal="right" vertical="center"/>
    </xf>
    <xf numFmtId="170" fontId="5" fillId="0" borderId="27" xfId="55" applyNumberFormat="1" applyFont="1" applyFill="1" applyBorder="1" applyAlignment="1">
      <alignment horizontal="right" vertical="center"/>
    </xf>
    <xf numFmtId="170" fontId="5" fillId="0" borderId="2" xfId="55" applyNumberFormat="1" applyFont="1" applyFill="1" applyBorder="1" applyAlignment="1">
      <alignment horizontal="right" vertical="center"/>
    </xf>
    <xf numFmtId="170" fontId="5" fillId="0" borderId="76" xfId="55" applyNumberFormat="1" applyFont="1" applyFill="1" applyBorder="1" applyAlignment="1">
      <alignment horizontal="right" vertical="center"/>
    </xf>
    <xf numFmtId="166" fontId="5" fillId="0" borderId="0" xfId="0" applyNumberFormat="1" applyFont="1" applyFill="1"/>
    <xf numFmtId="0" fontId="7" fillId="0" borderId="19" xfId="0" applyFont="1" applyFill="1" applyBorder="1" applyAlignment="1">
      <alignment horizontal="center" vertical="center"/>
    </xf>
    <xf numFmtId="182" fontId="7" fillId="0" borderId="8" xfId="134" applyNumberFormat="1" applyFont="1" applyFill="1" applyBorder="1" applyAlignment="1">
      <alignment vertical="center"/>
    </xf>
    <xf numFmtId="182" fontId="7" fillId="0" borderId="18" xfId="134" applyNumberFormat="1" applyFont="1" applyFill="1" applyBorder="1" applyAlignment="1">
      <alignment vertical="center"/>
    </xf>
    <xf numFmtId="182" fontId="7" fillId="0" borderId="35" xfId="134" applyNumberFormat="1" applyFont="1" applyFill="1" applyBorder="1"/>
    <xf numFmtId="182" fontId="7" fillId="0" borderId="29" xfId="134" applyNumberFormat="1" applyFont="1" applyFill="1" applyBorder="1"/>
    <xf numFmtId="182" fontId="7" fillId="0" borderId="81" xfId="134" applyNumberFormat="1" applyFont="1" applyFill="1" applyBorder="1" applyAlignment="1">
      <alignment vertical="center"/>
    </xf>
    <xf numFmtId="170" fontId="7" fillId="0" borderId="8" xfId="55" applyNumberFormat="1" applyFont="1" applyFill="1" applyBorder="1" applyAlignment="1">
      <alignment horizontal="right" vertical="center"/>
    </xf>
    <xf numFmtId="170" fontId="7" fillId="0" borderId="79" xfId="55" applyNumberFormat="1" applyFont="1" applyFill="1" applyBorder="1" applyAlignment="1">
      <alignment horizontal="right" vertical="center"/>
    </xf>
    <xf numFmtId="43" fontId="5" fillId="0" borderId="0" xfId="0" applyNumberFormat="1" applyFont="1" applyFill="1"/>
    <xf numFmtId="182" fontId="5" fillId="0" borderId="0" xfId="0" applyNumberFormat="1" applyFont="1" applyFill="1"/>
    <xf numFmtId="0" fontId="5" fillId="0" borderId="0" xfId="0" applyFont="1" applyBorder="1"/>
    <xf numFmtId="182" fontId="5" fillId="0" borderId="0" xfId="0" applyNumberFormat="1" applyFont="1" applyBorder="1"/>
    <xf numFmtId="170" fontId="5" fillId="0" borderId="0" xfId="0" applyNumberFormat="1" applyFont="1" applyFill="1" applyBorder="1"/>
    <xf numFmtId="166" fontId="5" fillId="0" borderId="0" xfId="0" applyNumberFormat="1" applyFont="1"/>
    <xf numFmtId="165" fontId="5" fillId="0" borderId="0" xfId="0" applyNumberFormat="1" applyFont="1"/>
    <xf numFmtId="165" fontId="5" fillId="0" borderId="0" xfId="0" applyNumberFormat="1" applyFont="1" applyFill="1" applyBorder="1"/>
    <xf numFmtId="182" fontId="5" fillId="0" borderId="0" xfId="0" applyNumberFormat="1" applyFont="1"/>
    <xf numFmtId="43" fontId="5" fillId="0" borderId="0" xfId="0" applyNumberFormat="1" applyFont="1"/>
    <xf numFmtId="0" fontId="7" fillId="0" borderId="0" xfId="0" applyFont="1" applyFill="1" applyAlignment="1">
      <alignment vertical="center"/>
    </xf>
    <xf numFmtId="0" fontId="7" fillId="0" borderId="0" xfId="0" applyFont="1" applyFill="1" applyAlignment="1">
      <alignment horizontal="center" vertical="center"/>
    </xf>
    <xf numFmtId="0" fontId="32" fillId="0" borderId="38" xfId="73" applyFont="1" applyBorder="1" applyAlignment="1">
      <alignment horizontal="right"/>
    </xf>
    <xf numFmtId="0" fontId="5" fillId="0" borderId="4" xfId="73" applyFont="1" applyFill="1" applyBorder="1"/>
    <xf numFmtId="182" fontId="5" fillId="0" borderId="5" xfId="124" applyNumberFormat="1" applyFont="1" applyFill="1" applyBorder="1"/>
    <xf numFmtId="43" fontId="5" fillId="0" borderId="5" xfId="124" applyNumberFormat="1" applyFont="1" applyFill="1" applyBorder="1"/>
    <xf numFmtId="43" fontId="5" fillId="0" borderId="6" xfId="124" applyNumberFormat="1" applyFont="1" applyFill="1" applyBorder="1"/>
    <xf numFmtId="182" fontId="5" fillId="0" borderId="5" xfId="124" applyNumberFormat="1" applyFont="1" applyFill="1" applyBorder="1" applyAlignment="1"/>
    <xf numFmtId="43" fontId="5" fillId="0" borderId="13" xfId="124" applyNumberFormat="1" applyFont="1" applyFill="1" applyBorder="1"/>
    <xf numFmtId="182" fontId="5" fillId="0" borderId="5" xfId="1" applyNumberFormat="1" applyFont="1" applyBorder="1"/>
    <xf numFmtId="43" fontId="5" fillId="0" borderId="6" xfId="73" applyNumberFormat="1" applyFont="1" applyBorder="1"/>
    <xf numFmtId="182" fontId="5" fillId="0" borderId="5" xfId="47" applyNumberFormat="1" applyFont="1" applyBorder="1"/>
    <xf numFmtId="182" fontId="5" fillId="0" borderId="5" xfId="47" applyNumberFormat="1" applyFont="1" applyBorder="1" applyAlignment="1"/>
    <xf numFmtId="182" fontId="5" fillId="0" borderId="5" xfId="73" applyNumberFormat="1" applyFont="1" applyBorder="1"/>
    <xf numFmtId="182" fontId="5" fillId="0" borderId="5" xfId="124" applyNumberFormat="1" applyFont="1" applyBorder="1"/>
    <xf numFmtId="43" fontId="5" fillId="0" borderId="0" xfId="124" applyNumberFormat="1" applyFont="1" applyFill="1" applyBorder="1"/>
    <xf numFmtId="182" fontId="5" fillId="0" borderId="5" xfId="73" applyNumberFormat="1" applyFont="1" applyFill="1" applyBorder="1"/>
    <xf numFmtId="43" fontId="5" fillId="0" borderId="6" xfId="73" applyNumberFormat="1" applyFont="1" applyFill="1" applyBorder="1"/>
    <xf numFmtId="43" fontId="5" fillId="0" borderId="0" xfId="124" applyNumberFormat="1" applyFont="1" applyBorder="1"/>
    <xf numFmtId="0" fontId="5" fillId="0" borderId="51" xfId="73" applyFont="1" applyFill="1" applyBorder="1"/>
    <xf numFmtId="182" fontId="5" fillId="0" borderId="2" xfId="124" applyNumberFormat="1" applyFont="1" applyBorder="1"/>
    <xf numFmtId="43" fontId="5" fillId="0" borderId="2" xfId="124" applyNumberFormat="1" applyFont="1" applyFill="1" applyBorder="1"/>
    <xf numFmtId="182" fontId="5" fillId="0" borderId="2" xfId="124" applyNumberFormat="1" applyFont="1" applyFill="1" applyBorder="1"/>
    <xf numFmtId="43" fontId="5" fillId="0" borderId="16" xfId="124" applyNumberFormat="1" applyFont="1" applyFill="1" applyBorder="1"/>
    <xf numFmtId="43" fontId="5" fillId="0" borderId="27" xfId="124" applyNumberFormat="1" applyFont="1" applyFill="1" applyBorder="1"/>
    <xf numFmtId="0" fontId="7" fillId="0" borderId="19" xfId="73" applyFont="1" applyBorder="1" applyAlignment="1" applyProtection="1">
      <alignment horizontal="left" vertical="center"/>
    </xf>
    <xf numFmtId="182" fontId="7" fillId="0" borderId="35" xfId="124" applyNumberFormat="1" applyFont="1" applyFill="1" applyBorder="1"/>
    <xf numFmtId="43" fontId="7" fillId="0" borderId="39" xfId="124" applyNumberFormat="1" applyFont="1" applyBorder="1"/>
    <xf numFmtId="170" fontId="7" fillId="0" borderId="35" xfId="1" applyNumberFormat="1" applyFont="1" applyFill="1" applyBorder="1"/>
    <xf numFmtId="165" fontId="7" fillId="0" borderId="9" xfId="1" quotePrefix="1" applyFont="1" applyFill="1" applyBorder="1" applyAlignment="1">
      <alignment horizontal="center"/>
    </xf>
    <xf numFmtId="182" fontId="7" fillId="0" borderId="8" xfId="124" applyNumberFormat="1" applyFont="1" applyFill="1" applyBorder="1"/>
    <xf numFmtId="2" fontId="7" fillId="0" borderId="38" xfId="124" applyNumberFormat="1" applyFont="1" applyFill="1" applyBorder="1"/>
    <xf numFmtId="170" fontId="7" fillId="0" borderId="8" xfId="1" applyNumberFormat="1" applyFont="1" applyFill="1" applyBorder="1"/>
    <xf numFmtId="0" fontId="5" fillId="0" borderId="0" xfId="73" applyFont="1" applyFill="1" applyBorder="1"/>
    <xf numFmtId="165" fontId="2" fillId="0" borderId="0" xfId="73" applyNumberFormat="1"/>
    <xf numFmtId="182" fontId="2" fillId="0" borderId="0" xfId="73" applyNumberFormat="1"/>
    <xf numFmtId="0" fontId="5" fillId="0" borderId="0" xfId="73" applyFont="1" applyFill="1" applyBorder="1" applyAlignment="1">
      <alignment horizontal="center"/>
    </xf>
    <xf numFmtId="0" fontId="2" fillId="0" borderId="0" xfId="73" applyFont="1" applyFill="1" applyBorder="1"/>
    <xf numFmtId="166" fontId="5" fillId="0" borderId="0" xfId="73" applyNumberFormat="1" applyFont="1" applyFill="1" applyBorder="1" applyAlignment="1">
      <alignment horizontal="center"/>
    </xf>
    <xf numFmtId="2" fontId="5" fillId="0" borderId="0" xfId="73" applyNumberFormat="1" applyFont="1" applyFill="1" applyBorder="1" applyAlignment="1">
      <alignment horizontal="center"/>
    </xf>
    <xf numFmtId="0" fontId="5" fillId="0" borderId="0" xfId="73" quotePrefix="1" applyFont="1" applyFill="1" applyBorder="1" applyAlignment="1">
      <alignment horizontal="left"/>
    </xf>
    <xf numFmtId="0" fontId="2" fillId="0" borderId="0" xfId="73" applyFont="1" applyFill="1" applyAlignment="1">
      <alignment vertical="center"/>
    </xf>
    <xf numFmtId="0" fontId="7" fillId="0" borderId="0" xfId="73" applyFont="1" applyBorder="1"/>
    <xf numFmtId="0" fontId="7" fillId="0" borderId="0" xfId="73" applyFont="1" applyFill="1" applyBorder="1" applyAlignment="1"/>
    <xf numFmtId="0" fontId="5" fillId="0" borderId="0" xfId="73" applyFont="1" applyFill="1" applyAlignment="1">
      <alignment horizontal="left"/>
    </xf>
    <xf numFmtId="0" fontId="7" fillId="0" borderId="0" xfId="73" applyFont="1" applyFill="1" applyBorder="1" applyAlignment="1">
      <alignment horizontal="left" vertical="center"/>
    </xf>
    <xf numFmtId="0" fontId="7" fillId="0" borderId="0" xfId="73" applyFont="1" applyFill="1" applyBorder="1" applyAlignment="1">
      <alignment horizontal="center" vertical="center"/>
    </xf>
    <xf numFmtId="0" fontId="5" fillId="0" borderId="0" xfId="73" applyFont="1" applyFill="1" applyBorder="1" applyAlignment="1">
      <alignment horizontal="left"/>
    </xf>
    <xf numFmtId="0" fontId="7" fillId="0" borderId="0" xfId="73" applyFont="1" applyFill="1" applyBorder="1"/>
    <xf numFmtId="0" fontId="7" fillId="0" borderId="0" xfId="73" applyFont="1" applyFill="1" applyBorder="1" applyAlignment="1">
      <alignment vertical="center"/>
    </xf>
    <xf numFmtId="0" fontId="5" fillId="0" borderId="0" xfId="73" quotePrefix="1" applyFont="1" applyFill="1" applyBorder="1" applyAlignment="1">
      <alignment horizontal="left" vertical="center"/>
    </xf>
    <xf numFmtId="0" fontId="5" fillId="0" borderId="0" xfId="73" applyFont="1" applyFill="1" applyBorder="1" applyAlignment="1">
      <alignment vertical="center"/>
    </xf>
    <xf numFmtId="0" fontId="15" fillId="0" borderId="0" xfId="73" quotePrefix="1" applyFont="1" applyFill="1" applyAlignment="1">
      <alignment horizontal="left"/>
    </xf>
    <xf numFmtId="0" fontId="14" fillId="0" borderId="0" xfId="73" applyFont="1" applyAlignment="1">
      <alignment horizontal="center" vertical="center"/>
    </xf>
    <xf numFmtId="0" fontId="5" fillId="0" borderId="0" xfId="73" applyFont="1" applyAlignment="1">
      <alignment horizontal="center" vertical="center"/>
    </xf>
    <xf numFmtId="0" fontId="5" fillId="0" borderId="0" xfId="73" applyFont="1" applyAlignment="1" applyProtection="1">
      <alignment horizontal="center" vertical="center"/>
    </xf>
    <xf numFmtId="0" fontId="13" fillId="0" borderId="0" xfId="73" applyFont="1" applyAlignment="1">
      <alignment horizontal="center" vertical="center"/>
    </xf>
    <xf numFmtId="0" fontId="37" fillId="0" borderId="38" xfId="73" applyFont="1" applyBorder="1" applyAlignment="1">
      <alignment horizontal="right" vertical="center"/>
    </xf>
    <xf numFmtId="0" fontId="7" fillId="3" borderId="15" xfId="174" applyFont="1" applyFill="1" applyBorder="1" applyAlignment="1" applyProtection="1">
      <alignment horizontal="center" vertical="center"/>
    </xf>
    <xf numFmtId="0" fontId="7" fillId="3" borderId="1" xfId="174" applyFont="1" applyFill="1" applyBorder="1" applyAlignment="1" applyProtection="1">
      <alignment horizontal="center" vertical="center"/>
    </xf>
    <xf numFmtId="0" fontId="7" fillId="3" borderId="25" xfId="174" applyFont="1" applyFill="1" applyBorder="1" applyAlignment="1" applyProtection="1">
      <alignment horizontal="center" vertical="center"/>
    </xf>
    <xf numFmtId="0" fontId="7" fillId="3" borderId="3" xfId="174" quotePrefix="1" applyFont="1" applyFill="1" applyBorder="1" applyAlignment="1" applyProtection="1">
      <alignment horizontal="center" vertical="center"/>
    </xf>
    <xf numFmtId="0" fontId="13" fillId="3" borderId="3" xfId="174" quotePrefix="1" applyFont="1" applyFill="1" applyBorder="1" applyAlignment="1">
      <alignment horizontal="center" vertical="center"/>
    </xf>
    <xf numFmtId="0" fontId="5" fillId="0" borderId="67" xfId="73" applyFont="1" applyBorder="1" applyAlignment="1" applyProtection="1">
      <alignment horizontal="left" vertical="center"/>
    </xf>
    <xf numFmtId="2" fontId="5" fillId="0" borderId="77" xfId="122" applyNumberFormat="1" applyFont="1" applyBorder="1" applyAlignment="1" applyProtection="1">
      <alignment horizontal="center" vertical="center"/>
    </xf>
    <xf numFmtId="2" fontId="5" fillId="0" borderId="77" xfId="122" applyNumberFormat="1" applyFont="1" applyBorder="1" applyAlignment="1" applyProtection="1">
      <alignment horizontal="right" vertical="center"/>
    </xf>
    <xf numFmtId="2" fontId="5" fillId="0" borderId="12" xfId="122" quotePrefix="1" applyNumberFormat="1" applyFont="1" applyBorder="1" applyAlignment="1" applyProtection="1">
      <alignment horizontal="right" vertical="center"/>
    </xf>
    <xf numFmtId="2" fontId="5" fillId="0" borderId="22" xfId="122" quotePrefix="1" applyNumberFormat="1" applyFont="1" applyBorder="1" applyAlignment="1" applyProtection="1">
      <alignment horizontal="right" vertical="center"/>
    </xf>
    <xf numFmtId="2" fontId="5" fillId="0" borderId="23" xfId="122" quotePrefix="1" applyNumberFormat="1" applyFont="1" applyBorder="1" applyAlignment="1" applyProtection="1">
      <alignment horizontal="right" vertical="center"/>
    </xf>
    <xf numFmtId="0" fontId="5" fillId="0" borderId="77" xfId="122" quotePrefix="1" applyFont="1" applyBorder="1" applyAlignment="1" applyProtection="1">
      <alignment horizontal="right" vertical="center"/>
    </xf>
    <xf numFmtId="0" fontId="5" fillId="0" borderId="12" xfId="122" quotePrefix="1" applyFont="1" applyBorder="1" applyAlignment="1" applyProtection="1">
      <alignment horizontal="right" vertical="center"/>
    </xf>
    <xf numFmtId="0" fontId="5" fillId="0" borderId="0" xfId="122" quotePrefix="1" applyFont="1" applyBorder="1" applyAlignment="1" applyProtection="1">
      <alignment horizontal="right" vertical="center"/>
    </xf>
    <xf numFmtId="2" fontId="14" fillId="0" borderId="6" xfId="73" applyNumberFormat="1" applyFont="1" applyFill="1" applyBorder="1" applyAlignment="1">
      <alignment horizontal="right" vertical="center"/>
    </xf>
    <xf numFmtId="0" fontId="5" fillId="0" borderId="4" xfId="73" applyFont="1" applyBorder="1" applyAlignment="1" applyProtection="1">
      <alignment horizontal="left" vertical="center"/>
    </xf>
    <xf numFmtId="2" fontId="5" fillId="0" borderId="11" xfId="122" applyNumberFormat="1" applyFont="1" applyBorder="1" applyAlignment="1" applyProtection="1">
      <alignment horizontal="center" vertical="center"/>
    </xf>
    <xf numFmtId="2" fontId="5" fillId="0" borderId="11" xfId="122" applyNumberFormat="1" applyFont="1" applyBorder="1" applyAlignment="1" applyProtection="1">
      <alignment horizontal="right" vertical="center"/>
    </xf>
    <xf numFmtId="2" fontId="5" fillId="0" borderId="5" xfId="122" applyNumberFormat="1" applyFont="1" applyBorder="1" applyAlignment="1" applyProtection="1">
      <alignment horizontal="right" vertical="center"/>
    </xf>
    <xf numFmtId="2" fontId="5" fillId="0" borderId="0" xfId="122" applyNumberFormat="1" applyFont="1" applyBorder="1" applyAlignment="1" applyProtection="1">
      <alignment horizontal="right" vertical="center"/>
    </xf>
    <xf numFmtId="2" fontId="5" fillId="0" borderId="6" xfId="122" applyNumberFormat="1" applyFont="1" applyBorder="1" applyAlignment="1" applyProtection="1">
      <alignment horizontal="right" vertical="center"/>
    </xf>
    <xf numFmtId="0" fontId="5" fillId="0" borderId="11" xfId="122" applyFont="1" applyBorder="1" applyAlignment="1" applyProtection="1">
      <alignment horizontal="right" vertical="center"/>
    </xf>
    <xf numFmtId="2" fontId="5" fillId="0" borderId="13" xfId="122" applyNumberFormat="1" applyFont="1" applyBorder="1" applyAlignment="1" applyProtection="1">
      <alignment horizontal="right" vertical="center"/>
    </xf>
    <xf numFmtId="0" fontId="5" fillId="0" borderId="5" xfId="122" applyFont="1" applyBorder="1" applyAlignment="1" applyProtection="1">
      <alignment horizontal="right" vertical="center"/>
    </xf>
    <xf numFmtId="0" fontId="5" fillId="0" borderId="13" xfId="122" applyFont="1" applyBorder="1" applyAlignment="1" applyProtection="1">
      <alignment horizontal="right" vertical="center"/>
    </xf>
    <xf numFmtId="2" fontId="5" fillId="0" borderId="5" xfId="122" quotePrefix="1" applyNumberFormat="1" applyFont="1" applyBorder="1" applyAlignment="1" applyProtection="1">
      <alignment horizontal="right" vertical="center"/>
    </xf>
    <xf numFmtId="2" fontId="5" fillId="0" borderId="0" xfId="122" quotePrefix="1" applyNumberFormat="1" applyFont="1" applyBorder="1" applyAlignment="1" applyProtection="1">
      <alignment horizontal="right" vertical="center"/>
    </xf>
    <xf numFmtId="2" fontId="5" fillId="0" borderId="6" xfId="122" quotePrefix="1" applyNumberFormat="1" applyFont="1" applyBorder="1" applyAlignment="1" applyProtection="1">
      <alignment horizontal="right" vertical="center"/>
    </xf>
    <xf numFmtId="0" fontId="5" fillId="0" borderId="11" xfId="122" quotePrefix="1" applyFont="1" applyBorder="1" applyAlignment="1" applyProtection="1">
      <alignment horizontal="right" vertical="center"/>
    </xf>
    <xf numFmtId="2" fontId="5" fillId="0" borderId="13" xfId="122" quotePrefix="1" applyNumberFormat="1" applyFont="1" applyBorder="1" applyAlignment="1" applyProtection="1">
      <alignment horizontal="right" vertical="center"/>
    </xf>
    <xf numFmtId="2" fontId="5" fillId="0" borderId="6" xfId="122" applyNumberFormat="1" applyFont="1" applyFill="1" applyBorder="1" applyAlignment="1" applyProtection="1">
      <alignment horizontal="right" vertical="center"/>
    </xf>
    <xf numFmtId="0" fontId="5" fillId="0" borderId="11" xfId="122" applyFont="1" applyFill="1" applyBorder="1" applyAlignment="1" applyProtection="1">
      <alignment horizontal="right" vertical="center"/>
    </xf>
    <xf numFmtId="0" fontId="5" fillId="0" borderId="5" xfId="122" applyFont="1" applyFill="1" applyBorder="1" applyAlignment="1" applyProtection="1">
      <alignment horizontal="right" vertical="center"/>
    </xf>
    <xf numFmtId="2" fontId="5" fillId="0" borderId="13" xfId="122" applyNumberFormat="1" applyFont="1" applyFill="1" applyBorder="1" applyAlignment="1" applyProtection="1">
      <alignment horizontal="right" vertical="center"/>
    </xf>
    <xf numFmtId="0" fontId="5" fillId="0" borderId="51" xfId="73" applyFont="1" applyBorder="1" applyAlignment="1" applyProtection="1">
      <alignment horizontal="left" vertical="center"/>
    </xf>
    <xf numFmtId="2" fontId="5" fillId="0" borderId="17" xfId="122" applyNumberFormat="1" applyFont="1" applyBorder="1" applyAlignment="1" applyProtection="1">
      <alignment horizontal="center" vertical="center"/>
    </xf>
    <xf numFmtId="2" fontId="5" fillId="0" borderId="17" xfId="122" applyNumberFormat="1" applyFont="1" applyBorder="1" applyAlignment="1" applyProtection="1">
      <alignment horizontal="right" vertical="center"/>
    </xf>
    <xf numFmtId="2" fontId="5" fillId="0" borderId="26" xfId="122" applyNumberFormat="1" applyFont="1" applyBorder="1" applyAlignment="1" applyProtection="1">
      <alignment horizontal="right" vertical="center"/>
    </xf>
    <xf numFmtId="2" fontId="5" fillId="0" borderId="16" xfId="122" applyNumberFormat="1" applyFont="1" applyFill="1" applyBorder="1" applyAlignment="1" applyProtection="1">
      <alignment horizontal="right" vertical="center"/>
    </xf>
    <xf numFmtId="0" fontId="5" fillId="0" borderId="17" xfId="122" applyFont="1" applyFill="1" applyBorder="1" applyAlignment="1" applyProtection="1">
      <alignment horizontal="right" vertical="center"/>
    </xf>
    <xf numFmtId="0" fontId="5" fillId="0" borderId="2" xfId="122" applyFont="1" applyFill="1" applyBorder="1" applyAlignment="1" applyProtection="1">
      <alignment horizontal="right" vertical="center"/>
    </xf>
    <xf numFmtId="2" fontId="5" fillId="0" borderId="26" xfId="122" applyNumberFormat="1" applyFont="1" applyFill="1" applyBorder="1" applyAlignment="1" applyProtection="1">
      <alignment horizontal="right" vertical="center"/>
    </xf>
    <xf numFmtId="0" fontId="13" fillId="0" borderId="19" xfId="73" applyFont="1" applyFill="1" applyBorder="1" applyAlignment="1">
      <alignment horizontal="center" vertical="center"/>
    </xf>
    <xf numFmtId="2" fontId="13" fillId="0" borderId="18" xfId="122" applyNumberFormat="1" applyFont="1" applyBorder="1" applyAlignment="1">
      <alignment horizontal="center" vertical="center"/>
    </xf>
    <xf numFmtId="2" fontId="13" fillId="0" borderId="18" xfId="122" applyNumberFormat="1" applyFont="1" applyBorder="1" applyAlignment="1">
      <alignment horizontal="right" vertical="center"/>
    </xf>
    <xf numFmtId="2" fontId="13" fillId="0" borderId="28" xfId="122" applyNumberFormat="1" applyFont="1" applyBorder="1" applyAlignment="1">
      <alignment horizontal="right" vertical="center"/>
    </xf>
    <xf numFmtId="2" fontId="13" fillId="0" borderId="9" xfId="122" applyNumberFormat="1" applyFont="1" applyBorder="1" applyAlignment="1">
      <alignment horizontal="right" vertical="center"/>
    </xf>
    <xf numFmtId="0" fontId="13" fillId="0" borderId="18" xfId="122" applyFont="1" applyBorder="1" applyAlignment="1">
      <alignment horizontal="right" vertical="center"/>
    </xf>
    <xf numFmtId="0" fontId="13" fillId="0" borderId="9" xfId="73" applyFont="1" applyFill="1" applyBorder="1" applyAlignment="1">
      <alignment horizontal="right" vertical="center"/>
    </xf>
    <xf numFmtId="0" fontId="14" fillId="0" borderId="0" xfId="73" applyFont="1" applyFill="1" applyAlignment="1">
      <alignment horizontal="center" vertical="center"/>
    </xf>
    <xf numFmtId="0" fontId="5" fillId="0" borderId="0" xfId="73" quotePrefix="1" applyFont="1" applyBorder="1" applyAlignment="1" applyProtection="1">
      <alignment horizontal="center" vertical="center"/>
    </xf>
    <xf numFmtId="2" fontId="4" fillId="0" borderId="0" xfId="73" applyNumberFormat="1" applyFont="1" applyFill="1" applyBorder="1"/>
    <xf numFmtId="0" fontId="5" fillId="0" borderId="0" xfId="73" applyFont="1" applyBorder="1" applyAlignment="1" applyProtection="1">
      <alignment horizontal="center" vertical="center"/>
    </xf>
    <xf numFmtId="2" fontId="3" fillId="0" borderId="0" xfId="73" applyNumberFormat="1" applyFont="1" applyFill="1" applyBorder="1"/>
    <xf numFmtId="2" fontId="66" fillId="0" borderId="0" xfId="73" applyNumberFormat="1" applyFont="1" applyBorder="1" applyAlignment="1">
      <alignment horizontal="right" vertical="center"/>
    </xf>
    <xf numFmtId="0" fontId="3" fillId="0" borderId="0" xfId="73" applyFont="1" applyBorder="1"/>
    <xf numFmtId="2" fontId="3" fillId="0" borderId="0" xfId="73" applyNumberFormat="1" applyFont="1" applyBorder="1"/>
    <xf numFmtId="0" fontId="67" fillId="0" borderId="0" xfId="0" applyFont="1" applyAlignment="1">
      <alignment wrapText="1"/>
    </xf>
    <xf numFmtId="2" fontId="13" fillId="0" borderId="0" xfId="73" applyNumberFormat="1" applyFont="1" applyBorder="1" applyAlignment="1">
      <alignment horizontal="center" vertical="center"/>
    </xf>
    <xf numFmtId="2" fontId="14" fillId="0" borderId="0" xfId="73" applyNumberFormat="1" applyFont="1" applyAlignment="1">
      <alignment horizontal="center" vertical="center"/>
    </xf>
    <xf numFmtId="0" fontId="7" fillId="0" borderId="0" xfId="73" applyFont="1" applyFill="1" applyBorder="1" applyAlignment="1">
      <alignment horizontal="center"/>
    </xf>
    <xf numFmtId="0" fontId="5" fillId="0" borderId="0" xfId="73" applyFont="1" applyFill="1"/>
    <xf numFmtId="166" fontId="5" fillId="0" borderId="1" xfId="73" applyNumberFormat="1" applyFont="1" applyFill="1" applyBorder="1" applyAlignment="1">
      <alignment horizontal="right"/>
    </xf>
    <xf numFmtId="166" fontId="5" fillId="0" borderId="1" xfId="73" applyNumberFormat="1" applyFont="1" applyBorder="1" applyAlignment="1">
      <alignment horizontal="center"/>
    </xf>
    <xf numFmtId="1" fontId="5" fillId="0" borderId="1" xfId="73" applyNumberFormat="1" applyFont="1" applyFill="1" applyBorder="1" applyAlignment="1">
      <alignment horizontal="right"/>
    </xf>
    <xf numFmtId="166" fontId="5" fillId="0" borderId="1" xfId="73" quotePrefix="1" applyNumberFormat="1" applyFont="1" applyBorder="1" applyAlignment="1">
      <alignment horizontal="center"/>
    </xf>
    <xf numFmtId="1" fontId="5" fillId="0" borderId="1" xfId="1" applyNumberFormat="1" applyFont="1" applyFill="1" applyBorder="1" applyAlignment="1">
      <alignment horizontal="right"/>
    </xf>
    <xf numFmtId="166" fontId="5" fillId="0" borderId="1" xfId="73" quotePrefix="1" applyNumberFormat="1" applyFont="1" applyFill="1" applyBorder="1" applyAlignment="1">
      <alignment horizontal="center"/>
    </xf>
    <xf numFmtId="166" fontId="5" fillId="0" borderId="1" xfId="73" applyNumberFormat="1" applyFont="1" applyFill="1" applyBorder="1" applyAlignment="1">
      <alignment horizontal="center"/>
    </xf>
    <xf numFmtId="0" fontId="5" fillId="0" borderId="0" xfId="73" applyFont="1" applyFill="1" applyBorder="1" applyAlignment="1">
      <alignment horizontal="left" vertical="center" wrapText="1"/>
    </xf>
    <xf numFmtId="166" fontId="5" fillId="0" borderId="0" xfId="73" applyNumberFormat="1" applyFont="1" applyFill="1" applyBorder="1" applyAlignment="1">
      <alignment horizontal="right"/>
    </xf>
    <xf numFmtId="166" fontId="5" fillId="0" borderId="0" xfId="73" applyNumberFormat="1" applyFont="1" applyBorder="1" applyAlignment="1">
      <alignment horizontal="center"/>
    </xf>
    <xf numFmtId="0" fontId="5" fillId="0" borderId="0" xfId="73" applyFont="1" applyBorder="1" applyAlignment="1">
      <alignment horizontal="left"/>
    </xf>
    <xf numFmtId="2" fontId="5" fillId="0" borderId="0" xfId="73" quotePrefix="1" applyNumberFormat="1" applyFont="1" applyBorder="1" applyAlignment="1">
      <alignment horizontal="center"/>
    </xf>
    <xf numFmtId="2" fontId="5" fillId="0" borderId="0" xfId="73" applyNumberFormat="1" applyFont="1"/>
    <xf numFmtId="165" fontId="5" fillId="0" borderId="0" xfId="1" applyFont="1"/>
    <xf numFmtId="0" fontId="5" fillId="0" borderId="72" xfId="73" applyFont="1" applyBorder="1" applyAlignment="1">
      <alignment horizontal="left" vertical="center" wrapText="1"/>
    </xf>
    <xf numFmtId="166" fontId="5" fillId="7" borderId="73" xfId="73" applyNumberFormat="1" applyFont="1" applyFill="1" applyBorder="1"/>
    <xf numFmtId="166" fontId="5" fillId="0" borderId="73" xfId="73" quotePrefix="1" applyNumberFormat="1" applyFont="1" applyBorder="1" applyAlignment="1">
      <alignment horizontal="center"/>
    </xf>
    <xf numFmtId="166" fontId="5" fillId="0" borderId="74" xfId="73" quotePrefix="1" applyNumberFormat="1" applyFont="1" applyBorder="1" applyAlignment="1">
      <alignment horizontal="center"/>
    </xf>
    <xf numFmtId="0" fontId="14" fillId="0" borderId="0" xfId="73" applyFont="1" applyBorder="1" applyAlignment="1">
      <alignment horizontal="center" vertical="center"/>
    </xf>
    <xf numFmtId="0" fontId="37" fillId="0" borderId="0" xfId="73" applyFont="1" applyBorder="1" applyAlignment="1">
      <alignment horizontal="right" vertical="center"/>
    </xf>
    <xf numFmtId="166" fontId="7" fillId="0" borderId="1" xfId="73" applyNumberFormat="1" applyFont="1" applyBorder="1"/>
    <xf numFmtId="176" fontId="5" fillId="0" borderId="1" xfId="73" applyNumberFormat="1" applyFont="1" applyBorder="1"/>
    <xf numFmtId="176" fontId="5" fillId="0" borderId="1" xfId="73" applyNumberFormat="1" applyFont="1" applyFill="1" applyBorder="1" applyAlignment="1">
      <alignment vertical="center"/>
    </xf>
    <xf numFmtId="166" fontId="7" fillId="0" borderId="1" xfId="73" applyNumberFormat="1" applyFont="1" applyBorder="1" applyAlignment="1">
      <alignment vertical="center"/>
    </xf>
    <xf numFmtId="166" fontId="5" fillId="0" borderId="1" xfId="73" applyNumberFormat="1" applyFont="1" applyBorder="1"/>
    <xf numFmtId="0" fontId="5" fillId="3" borderId="12" xfId="73" applyFont="1" applyFill="1" applyBorder="1"/>
    <xf numFmtId="0" fontId="7" fillId="3" borderId="5" xfId="73" applyFont="1" applyFill="1" applyBorder="1" applyAlignment="1">
      <alignment horizontal="center"/>
    </xf>
    <xf numFmtId="0" fontId="7" fillId="3" borderId="1" xfId="73" applyFont="1" applyFill="1" applyBorder="1" applyAlignment="1">
      <alignment horizontal="center"/>
    </xf>
    <xf numFmtId="0" fontId="7" fillId="3" borderId="15" xfId="73" applyFont="1" applyFill="1" applyBorder="1" applyAlignment="1">
      <alignment horizontal="center"/>
    </xf>
    <xf numFmtId="0" fontId="7" fillId="3" borderId="15" xfId="73" applyFont="1" applyFill="1" applyBorder="1" applyAlignment="1">
      <alignment horizontal="center" vertical="center"/>
    </xf>
    <xf numFmtId="0" fontId="7" fillId="3" borderId="12" xfId="73" applyFont="1" applyFill="1" applyBorder="1" applyAlignment="1">
      <alignment horizontal="center" vertical="center"/>
    </xf>
    <xf numFmtId="0" fontId="7" fillId="3" borderId="2" xfId="73" applyFont="1" applyFill="1" applyBorder="1" applyAlignment="1">
      <alignment horizontal="center" vertical="center" wrapText="1"/>
    </xf>
    <xf numFmtId="0" fontId="7" fillId="3" borderId="2" xfId="73" applyFont="1" applyFill="1" applyBorder="1" applyAlignment="1">
      <alignment horizontal="center" vertical="center"/>
    </xf>
    <xf numFmtId="0" fontId="7" fillId="3" borderId="2" xfId="73" applyFont="1" applyFill="1" applyBorder="1" applyAlignment="1">
      <alignment horizontal="center"/>
    </xf>
    <xf numFmtId="0" fontId="5" fillId="0" borderId="1" xfId="73" applyFont="1" applyFill="1" applyBorder="1" applyAlignment="1">
      <alignment horizontal="right"/>
    </xf>
    <xf numFmtId="1" fontId="5" fillId="5" borderId="1" xfId="73" applyNumberFormat="1" applyFont="1" applyFill="1" applyBorder="1" applyAlignment="1">
      <alignment vertical="center"/>
    </xf>
    <xf numFmtId="166" fontId="5" fillId="0" borderId="1" xfId="73" applyNumberFormat="1" applyFont="1" applyBorder="1" applyAlignment="1">
      <alignment vertical="center"/>
    </xf>
    <xf numFmtId="2" fontId="5" fillId="0" borderId="1" xfId="73" applyNumberFormat="1" applyFont="1" applyFill="1" applyBorder="1" applyAlignment="1">
      <alignment vertical="center"/>
    </xf>
    <xf numFmtId="0" fontId="14" fillId="0" borderId="0" xfId="73" applyFont="1" applyBorder="1"/>
    <xf numFmtId="166" fontId="5" fillId="0" borderId="0" xfId="73" applyNumberFormat="1" applyFont="1" applyBorder="1"/>
    <xf numFmtId="2" fontId="5" fillId="0" borderId="0" xfId="73" applyNumberFormat="1" applyFont="1" applyFill="1" applyBorder="1" applyAlignment="1">
      <alignment vertical="center"/>
    </xf>
    <xf numFmtId="0" fontId="5" fillId="0" borderId="0" xfId="73" applyFont="1" applyAlignment="1">
      <alignment vertical="center"/>
    </xf>
    <xf numFmtId="0" fontId="7" fillId="3" borderId="1" xfId="73" applyFont="1" applyFill="1" applyBorder="1" applyAlignment="1">
      <alignment horizontal="center" vertical="center" wrapText="1"/>
    </xf>
    <xf numFmtId="0" fontId="5" fillId="0" borderId="0" xfId="73" applyFont="1" applyBorder="1" applyAlignment="1">
      <alignment horizontal="center" vertical="center" wrapText="1"/>
    </xf>
    <xf numFmtId="16" fontId="5" fillId="0" borderId="0" xfId="73" applyNumberFormat="1" applyFont="1" applyBorder="1" applyAlignment="1">
      <alignment horizontal="center" vertical="center" wrapText="1"/>
    </xf>
    <xf numFmtId="166" fontId="5" fillId="0" borderId="1" xfId="73" applyNumberFormat="1" applyFont="1" applyFill="1" applyBorder="1" applyAlignment="1">
      <alignment horizontal="right" vertical="center"/>
    </xf>
    <xf numFmtId="166" fontId="5" fillId="0" borderId="1" xfId="73" applyNumberFormat="1" applyFont="1" applyBorder="1" applyAlignment="1">
      <alignment horizontal="right" vertical="center"/>
    </xf>
    <xf numFmtId="2" fontId="5" fillId="0" borderId="0" xfId="73" applyNumberFormat="1" applyFont="1" applyBorder="1" applyAlignment="1">
      <alignment horizontal="center" vertical="center"/>
    </xf>
    <xf numFmtId="166" fontId="7" fillId="0" borderId="1" xfId="73" applyNumberFormat="1" applyFont="1" applyFill="1" applyBorder="1" applyAlignment="1">
      <alignment horizontal="right" vertical="center"/>
    </xf>
    <xf numFmtId="166" fontId="7" fillId="0" borderId="1" xfId="73" applyNumberFormat="1" applyFont="1" applyBorder="1" applyAlignment="1">
      <alignment horizontal="right" vertical="center"/>
    </xf>
    <xf numFmtId="2" fontId="7" fillId="0" borderId="0" xfId="73" applyNumberFormat="1" applyFont="1" applyBorder="1" applyAlignment="1">
      <alignment horizontal="center" vertical="center"/>
    </xf>
    <xf numFmtId="2" fontId="5" fillId="0" borderId="0" xfId="73" applyNumberFormat="1" applyFont="1" applyBorder="1" applyAlignment="1">
      <alignment vertical="center"/>
    </xf>
    <xf numFmtId="166" fontId="5" fillId="0" borderId="0" xfId="73" applyNumberFormat="1" applyFont="1" applyBorder="1" applyAlignment="1">
      <alignment horizontal="center" vertical="center"/>
    </xf>
    <xf numFmtId="0" fontId="5" fillId="0" borderId="0" xfId="73" applyFont="1" applyBorder="1" applyAlignment="1">
      <alignment vertical="center"/>
    </xf>
    <xf numFmtId="2" fontId="5" fillId="0" borderId="0" xfId="73" applyNumberFormat="1" applyFont="1" applyFill="1" applyBorder="1"/>
    <xf numFmtId="166" fontId="5" fillId="0" borderId="0" xfId="73" applyNumberFormat="1" applyFont="1" applyBorder="1" applyAlignment="1">
      <alignment vertical="center"/>
    </xf>
    <xf numFmtId="0" fontId="4" fillId="0" borderId="0" xfId="73" applyFont="1" applyBorder="1" applyAlignment="1">
      <alignment vertical="center"/>
    </xf>
    <xf numFmtId="0" fontId="5" fillId="0" borderId="1" xfId="73" applyNumberFormat="1" applyFont="1" applyFill="1" applyBorder="1" applyAlignment="1">
      <alignment horizontal="right" vertical="center"/>
    </xf>
    <xf numFmtId="2" fontId="5" fillId="0" borderId="1" xfId="73" applyNumberFormat="1" applyFont="1" applyFill="1" applyBorder="1" applyAlignment="1">
      <alignment horizontal="right" vertical="center"/>
    </xf>
    <xf numFmtId="0" fontId="2" fillId="0" borderId="0" xfId="73" quotePrefix="1" applyFont="1"/>
    <xf numFmtId="0" fontId="7" fillId="3" borderId="69" xfId="234" applyFont="1" applyFill="1" applyBorder="1" applyAlignment="1">
      <alignment horizontal="center" vertical="center" wrapText="1"/>
    </xf>
    <xf numFmtId="0" fontId="7" fillId="3" borderId="52" xfId="234" quotePrefix="1" applyFont="1" applyFill="1" applyBorder="1" applyAlignment="1">
      <alignment horizontal="center"/>
    </xf>
    <xf numFmtId="0" fontId="7" fillId="3" borderId="52" xfId="234" applyFont="1" applyFill="1" applyBorder="1" applyAlignment="1">
      <alignment horizontal="center"/>
    </xf>
    <xf numFmtId="0" fontId="7" fillId="3" borderId="62" xfId="234" applyFont="1" applyFill="1" applyBorder="1" applyAlignment="1">
      <alignment horizontal="center"/>
    </xf>
    <xf numFmtId="0" fontId="13" fillId="0" borderId="30" xfId="234" applyFont="1" applyBorder="1" applyAlignment="1">
      <alignment wrapText="1"/>
    </xf>
    <xf numFmtId="1" fontId="5" fillId="0" borderId="3" xfId="234" applyNumberFormat="1" applyFont="1" applyBorder="1"/>
    <xf numFmtId="0" fontId="47" fillId="0" borderId="30" xfId="234" applyFont="1" applyBorder="1" applyAlignment="1">
      <alignment wrapText="1"/>
    </xf>
    <xf numFmtId="3" fontId="33" fillId="0" borderId="3" xfId="234" applyNumberFormat="1" applyFont="1" applyBorder="1"/>
    <xf numFmtId="0" fontId="13" fillId="0" borderId="30" xfId="234" applyFont="1" applyFill="1" applyBorder="1" applyAlignment="1">
      <alignment wrapText="1"/>
    </xf>
    <xf numFmtId="0" fontId="47" fillId="0" borderId="30" xfId="234" applyFont="1" applyFill="1" applyBorder="1" applyAlignment="1">
      <alignment wrapText="1"/>
    </xf>
    <xf numFmtId="0" fontId="47" fillId="0" borderId="7" xfId="234" applyFont="1" applyFill="1" applyBorder="1" applyAlignment="1">
      <alignment wrapText="1"/>
    </xf>
    <xf numFmtId="3" fontId="33" fillId="0" borderId="8" xfId="234" applyNumberFormat="1" applyFont="1" applyBorder="1"/>
    <xf numFmtId="3" fontId="33" fillId="0" borderId="9" xfId="234" applyNumberFormat="1" applyFont="1" applyBorder="1"/>
    <xf numFmtId="166" fontId="5" fillId="0" borderId="3" xfId="234" applyNumberFormat="1" applyFont="1" applyBorder="1"/>
    <xf numFmtId="166" fontId="7" fillId="0" borderId="3" xfId="234" applyNumberFormat="1" applyFont="1" applyBorder="1"/>
    <xf numFmtId="2" fontId="5" fillId="0" borderId="8" xfId="234" applyNumberFormat="1" applyFont="1" applyBorder="1"/>
    <xf numFmtId="166" fontId="7" fillId="0" borderId="8" xfId="234" applyNumberFormat="1" applyFont="1" applyBorder="1"/>
    <xf numFmtId="166" fontId="7" fillId="0" borderId="9" xfId="234" applyNumberFormat="1" applyFont="1" applyBorder="1"/>
    <xf numFmtId="1" fontId="7" fillId="0" borderId="30" xfId="234" applyNumberFormat="1" applyFont="1" applyBorder="1" applyAlignment="1">
      <alignment horizontal="left" wrapText="1"/>
    </xf>
    <xf numFmtId="1" fontId="7" fillId="0" borderId="3" xfId="234" applyNumberFormat="1" applyFont="1" applyBorder="1"/>
    <xf numFmtId="0" fontId="33" fillId="0" borderId="30" xfId="234" applyFont="1" applyBorder="1" applyAlignment="1">
      <alignment wrapText="1"/>
    </xf>
    <xf numFmtId="0" fontId="7" fillId="0" borderId="30" xfId="234" applyFont="1" applyFill="1" applyBorder="1" applyAlignment="1">
      <alignment wrapText="1"/>
    </xf>
    <xf numFmtId="0" fontId="33" fillId="0" borderId="30" xfId="234" applyFont="1" applyFill="1" applyBorder="1" applyAlignment="1">
      <alignment wrapText="1"/>
    </xf>
    <xf numFmtId="166" fontId="5" fillId="0" borderId="8" xfId="234" applyNumberFormat="1" applyFont="1" applyBorder="1"/>
    <xf numFmtId="166" fontId="5" fillId="0" borderId="9" xfId="234" applyNumberFormat="1" applyFont="1" applyBorder="1"/>
    <xf numFmtId="0" fontId="4" fillId="3" borderId="69" xfId="234" applyFont="1" applyFill="1" applyBorder="1" applyAlignment="1">
      <alignment vertical="center" wrapText="1"/>
    </xf>
    <xf numFmtId="3" fontId="7" fillId="5" borderId="3" xfId="234" applyNumberFormat="1" applyFont="1" applyFill="1" applyBorder="1"/>
    <xf numFmtId="0" fontId="7" fillId="0" borderId="30" xfId="234" applyFont="1" applyBorder="1" applyAlignment="1">
      <alignment wrapText="1"/>
    </xf>
    <xf numFmtId="3" fontId="7" fillId="0" borderId="3" xfId="234" applyNumberFormat="1" applyFont="1" applyBorder="1"/>
    <xf numFmtId="0" fontId="5" fillId="0" borderId="30" xfId="234" applyFont="1" applyBorder="1" applyAlignment="1">
      <alignment wrapText="1"/>
    </xf>
    <xf numFmtId="3" fontId="5" fillId="0" borderId="3" xfId="234" applyNumberFormat="1" applyFont="1" applyBorder="1"/>
    <xf numFmtId="3" fontId="33" fillId="0" borderId="3" xfId="234" applyNumberFormat="1" applyFont="1" applyFill="1" applyBorder="1"/>
    <xf numFmtId="3" fontId="7" fillId="0" borderId="3" xfId="234" applyNumberFormat="1" applyFont="1" applyFill="1" applyBorder="1"/>
    <xf numFmtId="0" fontId="5" fillId="0" borderId="30" xfId="234" applyFont="1" applyFill="1" applyBorder="1" applyAlignment="1">
      <alignment wrapText="1"/>
    </xf>
    <xf numFmtId="3" fontId="5" fillId="0" borderId="3" xfId="234" applyNumberFormat="1" applyFont="1" applyFill="1" applyBorder="1"/>
    <xf numFmtId="0" fontId="5" fillId="0" borderId="7" xfId="234" applyFont="1" applyBorder="1" applyAlignment="1">
      <alignment wrapText="1"/>
    </xf>
    <xf numFmtId="3" fontId="5" fillId="0" borderId="8" xfId="234" applyNumberFormat="1" applyFont="1" applyBorder="1"/>
    <xf numFmtId="1" fontId="5" fillId="0" borderId="8" xfId="234" applyNumberFormat="1" applyFont="1" applyBorder="1"/>
    <xf numFmtId="3" fontId="5" fillId="0" borderId="9" xfId="234" applyNumberFormat="1" applyFont="1" applyFill="1" applyBorder="1"/>
    <xf numFmtId="0" fontId="4" fillId="0" borderId="69" xfId="234" applyFont="1" applyBorder="1" applyAlignment="1">
      <alignment horizontal="center" vertical="center" wrapText="1"/>
    </xf>
    <xf numFmtId="0" fontId="7" fillId="0" borderId="30" xfId="234" applyFont="1" applyBorder="1" applyAlignment="1">
      <alignment horizontal="left" vertical="center" wrapText="1"/>
    </xf>
    <xf numFmtId="3" fontId="7" fillId="0" borderId="3" xfId="234" applyNumberFormat="1" applyFont="1" applyBorder="1" applyAlignment="1">
      <alignment horizontal="right"/>
    </xf>
    <xf numFmtId="0" fontId="5" fillId="0" borderId="30" xfId="234" applyFont="1" applyFill="1" applyBorder="1" applyAlignment="1">
      <alignment horizontal="left" wrapText="1"/>
    </xf>
    <xf numFmtId="0" fontId="7" fillId="0" borderId="7" xfId="234" applyFont="1" applyFill="1" applyBorder="1" applyAlignment="1">
      <alignment wrapText="1"/>
    </xf>
    <xf numFmtId="3" fontId="7" fillId="0" borderId="8" xfId="234" applyNumberFormat="1" applyFont="1" applyFill="1" applyBorder="1"/>
    <xf numFmtId="3" fontId="7" fillId="0" borderId="9" xfId="234" applyNumberFormat="1" applyFont="1" applyFill="1" applyBorder="1"/>
    <xf numFmtId="0" fontId="4" fillId="3" borderId="50" xfId="234" applyFont="1" applyFill="1" applyBorder="1" applyAlignment="1">
      <alignment vertical="center" wrapText="1"/>
    </xf>
    <xf numFmtId="0" fontId="5" fillId="0" borderId="30" xfId="234" applyFont="1" applyBorder="1" applyAlignment="1">
      <alignment horizontal="left" wrapText="1"/>
    </xf>
    <xf numFmtId="0" fontId="7" fillId="0" borderId="30" xfId="234" applyFont="1" applyBorder="1" applyAlignment="1">
      <alignment horizontal="left" wrapText="1"/>
    </xf>
    <xf numFmtId="2" fontId="5" fillId="0" borderId="3" xfId="234" applyNumberFormat="1" applyFont="1" applyBorder="1"/>
    <xf numFmtId="166" fontId="7" fillId="0" borderId="23" xfId="234" applyNumberFormat="1" applyFont="1" applyBorder="1"/>
    <xf numFmtId="166" fontId="5" fillId="0" borderId="23" xfId="234" applyNumberFormat="1" applyFont="1" applyBorder="1"/>
    <xf numFmtId="0" fontId="5" fillId="0" borderId="7" xfId="234" applyFont="1" applyBorder="1" applyAlignment="1">
      <alignment horizontal="left" wrapText="1"/>
    </xf>
    <xf numFmtId="171" fontId="7" fillId="2" borderId="3" xfId="181" applyNumberFormat="1" applyFont="1" applyFill="1" applyBorder="1" applyAlignment="1" applyProtection="1">
      <alignment horizontal="center" vertical="center"/>
    </xf>
    <xf numFmtId="171" fontId="5" fillId="0" borderId="4" xfId="181" applyNumberFormat="1" applyFont="1" applyBorder="1" applyAlignment="1" applyProtection="1">
      <alignment horizontal="left" vertical="center"/>
    </xf>
    <xf numFmtId="175" fontId="5" fillId="0" borderId="23" xfId="181" applyNumberFormat="1" applyFont="1" applyFill="1" applyBorder="1" applyAlignment="1" applyProtection="1">
      <alignment horizontal="center" vertical="center"/>
    </xf>
    <xf numFmtId="175" fontId="5" fillId="0" borderId="6" xfId="181" applyNumberFormat="1" applyFont="1" applyFill="1" applyBorder="1" applyAlignment="1" applyProtection="1">
      <alignment horizontal="center" vertical="center"/>
    </xf>
    <xf numFmtId="175" fontId="5" fillId="0" borderId="16" xfId="181" applyNumberFormat="1" applyFont="1" applyFill="1" applyBorder="1" applyAlignment="1" applyProtection="1">
      <alignment horizontal="center" vertical="center"/>
    </xf>
    <xf numFmtId="171" fontId="7" fillId="0" borderId="7" xfId="181" applyNumberFormat="1" applyFont="1" applyBorder="1" applyAlignment="1" applyProtection="1">
      <alignment horizontal="center" vertical="center"/>
    </xf>
    <xf numFmtId="166" fontId="7" fillId="0" borderId="8" xfId="181" applyNumberFormat="1" applyFont="1" applyBorder="1" applyAlignment="1">
      <alignment horizontal="center" vertical="center"/>
    </xf>
    <xf numFmtId="175" fontId="7" fillId="0" borderId="8" xfId="181" applyNumberFormat="1" applyFont="1" applyFill="1" applyBorder="1" applyAlignment="1">
      <alignment horizontal="center" vertical="center"/>
    </xf>
    <xf numFmtId="166" fontId="7" fillId="0" borderId="9" xfId="181" applyNumberFormat="1" applyFont="1" applyBorder="1" applyAlignment="1">
      <alignment horizontal="center" vertical="center"/>
    </xf>
    <xf numFmtId="166" fontId="5" fillId="0" borderId="35" xfId="256" applyNumberFormat="1" applyFont="1" applyBorder="1"/>
    <xf numFmtId="166" fontId="5" fillId="0" borderId="35" xfId="256" applyNumberFormat="1" applyFont="1" applyBorder="1" applyAlignment="1">
      <alignment horizontal="center"/>
    </xf>
    <xf numFmtId="166" fontId="5" fillId="0" borderId="36" xfId="256" applyNumberFormat="1" applyFont="1" applyBorder="1" applyAlignment="1">
      <alignment horizontal="center"/>
    </xf>
    <xf numFmtId="0" fontId="5" fillId="0" borderId="30" xfId="73" applyFont="1" applyBorder="1"/>
    <xf numFmtId="166" fontId="5" fillId="0" borderId="3" xfId="73" applyNumberFormat="1" applyFont="1" applyBorder="1" applyAlignment="1">
      <alignment horizontal="center"/>
    </xf>
    <xf numFmtId="0" fontId="5" fillId="0" borderId="30" xfId="73" applyFont="1" applyFill="1" applyBorder="1"/>
    <xf numFmtId="0" fontId="5" fillId="0" borderId="30" xfId="73" applyFont="1" applyBorder="1" applyAlignment="1">
      <alignment wrapText="1"/>
    </xf>
    <xf numFmtId="0" fontId="5" fillId="0" borderId="30" xfId="73" applyFont="1" applyBorder="1" applyAlignment="1">
      <alignment horizontal="left" vertical="center"/>
    </xf>
    <xf numFmtId="0" fontId="5" fillId="0" borderId="30" xfId="73" applyFont="1" applyBorder="1" applyAlignment="1">
      <alignment horizontal="left" vertical="center" wrapText="1"/>
    </xf>
    <xf numFmtId="166" fontId="5" fillId="0" borderId="3" xfId="73" applyNumberFormat="1" applyFont="1" applyFill="1" applyBorder="1" applyAlignment="1">
      <alignment horizontal="center"/>
    </xf>
    <xf numFmtId="0" fontId="5" fillId="0" borderId="30" xfId="73" applyFont="1" applyFill="1" applyBorder="1" applyAlignment="1">
      <alignment horizontal="left" vertical="center" wrapText="1"/>
    </xf>
    <xf numFmtId="0" fontId="5" fillId="0" borderId="7" xfId="73" applyFont="1" applyFill="1" applyBorder="1" applyAlignment="1">
      <alignment horizontal="left" vertical="center" wrapText="1"/>
    </xf>
    <xf numFmtId="166" fontId="5" fillId="0" borderId="8" xfId="73" applyNumberFormat="1" applyFont="1" applyFill="1" applyBorder="1" applyAlignment="1">
      <alignment horizontal="right"/>
    </xf>
    <xf numFmtId="166" fontId="5" fillId="0" borderId="8" xfId="73" applyNumberFormat="1" applyFont="1" applyFill="1" applyBorder="1" applyAlignment="1">
      <alignment horizontal="center"/>
    </xf>
    <xf numFmtId="166" fontId="5" fillId="0" borderId="9" xfId="73" applyNumberFormat="1" applyFont="1" applyFill="1" applyBorder="1" applyAlignment="1">
      <alignment horizontal="center"/>
    </xf>
    <xf numFmtId="0" fontId="7" fillId="3" borderId="69" xfId="73" applyFont="1" applyFill="1" applyBorder="1" applyAlignment="1">
      <alignment horizontal="center" vertical="center"/>
    </xf>
    <xf numFmtId="0" fontId="7" fillId="3" borderId="52" xfId="88" applyFont="1" applyFill="1" applyBorder="1" applyAlignment="1">
      <alignment horizontal="center" vertical="center" wrapText="1"/>
    </xf>
    <xf numFmtId="0" fontId="7" fillId="3" borderId="62" xfId="73" applyFont="1" applyFill="1" applyBorder="1" applyAlignment="1">
      <alignment vertical="center"/>
    </xf>
    <xf numFmtId="0" fontId="7" fillId="0" borderId="30" xfId="73" applyFont="1" applyBorder="1"/>
    <xf numFmtId="14" fontId="5" fillId="0" borderId="3" xfId="73" applyNumberFormat="1" applyFont="1" applyBorder="1"/>
    <xf numFmtId="0" fontId="5" fillId="0" borderId="30" xfId="73" applyFont="1" applyBorder="1" applyAlignment="1">
      <alignment horizontal="left" indent="1"/>
    </xf>
    <xf numFmtId="14" fontId="5" fillId="0" borderId="3" xfId="73" applyNumberFormat="1" applyFont="1" applyBorder="1" applyAlignment="1">
      <alignment horizontal="right"/>
    </xf>
    <xf numFmtId="0" fontId="7" fillId="0" borderId="30" xfId="73" applyFont="1" applyBorder="1" applyAlignment="1">
      <alignment horizontal="left" vertical="center"/>
    </xf>
    <xf numFmtId="0" fontId="2" fillId="0" borderId="3" xfId="73" applyBorder="1"/>
    <xf numFmtId="14" fontId="5" fillId="0" borderId="3" xfId="73" quotePrefix="1" applyNumberFormat="1" applyFont="1" applyBorder="1" applyAlignment="1">
      <alignment horizontal="right"/>
    </xf>
    <xf numFmtId="0" fontId="7" fillId="0" borderId="7" xfId="73" applyFont="1" applyBorder="1"/>
    <xf numFmtId="166" fontId="7" fillId="0" borderId="8" xfId="73" applyNumberFormat="1" applyFont="1" applyBorder="1"/>
    <xf numFmtId="14" fontId="5" fillId="0" borderId="9" xfId="73" quotePrefix="1" applyNumberFormat="1" applyFont="1" applyBorder="1" applyAlignment="1">
      <alignment horizontal="right"/>
    </xf>
    <xf numFmtId="0" fontId="7" fillId="3" borderId="23" xfId="73" applyFont="1" applyFill="1" applyBorder="1" applyAlignment="1">
      <alignment horizontal="center" vertical="center"/>
    </xf>
    <xf numFmtId="0" fontId="7" fillId="3" borderId="16" xfId="73" applyFont="1" applyFill="1" applyBorder="1" applyAlignment="1">
      <alignment horizontal="center" vertical="center"/>
    </xf>
    <xf numFmtId="0" fontId="5" fillId="0" borderId="24" xfId="73" applyFont="1" applyBorder="1" applyAlignment="1">
      <alignment horizontal="left" vertical="center" wrapText="1"/>
    </xf>
    <xf numFmtId="166" fontId="5" fillId="0" borderId="3" xfId="73" applyNumberFormat="1" applyFont="1" applyBorder="1" applyAlignment="1">
      <alignment vertical="center"/>
    </xf>
    <xf numFmtId="0" fontId="32" fillId="0" borderId="24" xfId="73" applyFont="1" applyBorder="1" applyAlignment="1">
      <alignment horizontal="left" vertical="center"/>
    </xf>
    <xf numFmtId="0" fontId="5" fillId="0" borderId="24" xfId="73" applyFont="1" applyBorder="1" applyAlignment="1">
      <alignment vertical="center"/>
    </xf>
    <xf numFmtId="0" fontId="5" fillId="0" borderId="24" xfId="73" applyFont="1" applyFill="1" applyBorder="1" applyAlignment="1">
      <alignment vertical="center"/>
    </xf>
    <xf numFmtId="0" fontId="7" fillId="0" borderId="70" xfId="73" applyFont="1" applyBorder="1" applyAlignment="1">
      <alignment vertical="center" wrapText="1"/>
    </xf>
    <xf numFmtId="0" fontId="7" fillId="0" borderId="8" xfId="73" applyFont="1" applyFill="1" applyBorder="1" applyAlignment="1">
      <alignment horizontal="right"/>
    </xf>
    <xf numFmtId="1" fontId="7" fillId="0" borderId="18" xfId="73" applyNumberFormat="1" applyFont="1" applyFill="1" applyBorder="1" applyAlignment="1">
      <alignment vertical="center"/>
    </xf>
    <xf numFmtId="166" fontId="7" fillId="0" borderId="8" xfId="73" applyNumberFormat="1" applyFont="1" applyBorder="1" applyAlignment="1">
      <alignment vertical="center"/>
    </xf>
    <xf numFmtId="166" fontId="7" fillId="0" borderId="8" xfId="73" applyNumberFormat="1" applyFont="1" applyFill="1" applyBorder="1" applyAlignment="1">
      <alignment vertical="center"/>
    </xf>
    <xf numFmtId="166" fontId="5" fillId="0" borderId="8" xfId="73" applyNumberFormat="1" applyFont="1" applyBorder="1" applyAlignment="1">
      <alignment vertical="center"/>
    </xf>
    <xf numFmtId="166" fontId="5" fillId="0" borderId="9" xfId="73" applyNumberFormat="1" applyFont="1" applyBorder="1" applyAlignment="1">
      <alignment vertical="center"/>
    </xf>
    <xf numFmtId="166" fontId="5" fillId="0" borderId="3" xfId="73" applyNumberFormat="1" applyFont="1" applyBorder="1" applyAlignment="1">
      <alignment horizontal="right" vertical="center"/>
    </xf>
    <xf numFmtId="166" fontId="7" fillId="0" borderId="3" xfId="73" applyNumberFormat="1" applyFont="1" applyBorder="1" applyAlignment="1">
      <alignment horizontal="right" vertical="center"/>
    </xf>
    <xf numFmtId="0" fontId="7" fillId="0" borderId="7" xfId="73" applyFont="1" applyBorder="1" applyAlignment="1">
      <alignment horizontal="left" vertical="center"/>
    </xf>
    <xf numFmtId="166" fontId="7" fillId="0" borderId="8" xfId="73" applyNumberFormat="1" applyFont="1" applyFill="1" applyBorder="1" applyAlignment="1">
      <alignment horizontal="right" vertical="center"/>
    </xf>
    <xf numFmtId="166" fontId="7" fillId="0" borderId="8" xfId="73" applyNumberFormat="1" applyFont="1" applyBorder="1" applyAlignment="1">
      <alignment horizontal="right" vertical="center"/>
    </xf>
    <xf numFmtId="166" fontId="7" fillId="0" borderId="9" xfId="73" applyNumberFormat="1" applyFont="1" applyBorder="1" applyAlignment="1">
      <alignment horizontal="right" vertical="center"/>
    </xf>
    <xf numFmtId="0" fontId="7" fillId="3" borderId="3" xfId="73" applyFont="1" applyFill="1" applyBorder="1" applyAlignment="1">
      <alignment horizontal="center" vertical="center" wrapText="1"/>
    </xf>
    <xf numFmtId="0" fontId="5" fillId="0" borderId="30" xfId="73" applyFont="1" applyBorder="1" applyAlignment="1">
      <alignment horizontal="left" vertical="center" indent="1"/>
    </xf>
    <xf numFmtId="166" fontId="7" fillId="0" borderId="9" xfId="73" applyNumberFormat="1" applyFont="1" applyFill="1" applyBorder="1" applyAlignment="1">
      <alignment horizontal="right" vertical="center"/>
    </xf>
    <xf numFmtId="168" fontId="13" fillId="0" borderId="8" xfId="139" applyFont="1" applyBorder="1" applyAlignment="1">
      <alignment horizontal="center"/>
    </xf>
    <xf numFmtId="0" fontId="5" fillId="2" borderId="61" xfId="196" applyFont="1" applyFill="1" applyBorder="1"/>
    <xf numFmtId="0" fontId="7" fillId="0" borderId="15" xfId="196" applyFont="1" applyBorder="1"/>
    <xf numFmtId="0" fontId="5" fillId="0" borderId="11" xfId="196" applyFont="1" applyBorder="1" applyAlignment="1" applyProtection="1">
      <alignment horizontal="left"/>
    </xf>
    <xf numFmtId="0" fontId="7" fillId="0" borderId="15" xfId="196" applyFont="1" applyFill="1" applyBorder="1" applyAlignment="1" applyProtection="1">
      <alignment horizontal="left"/>
    </xf>
    <xf numFmtId="0" fontId="7" fillId="0" borderId="18" xfId="196" applyFont="1" applyBorder="1"/>
    <xf numFmtId="0" fontId="5" fillId="2" borderId="69" xfId="196" applyFont="1" applyFill="1" applyBorder="1" applyAlignment="1">
      <alignment horizontal="center"/>
    </xf>
    <xf numFmtId="0" fontId="18" fillId="0" borderId="0" xfId="196" applyFont="1" applyBorder="1"/>
    <xf numFmtId="0" fontId="7" fillId="0" borderId="30" xfId="196" applyFont="1" applyBorder="1" applyAlignment="1">
      <alignment horizontal="center"/>
    </xf>
    <xf numFmtId="0" fontId="5" fillId="0" borderId="4" xfId="196" applyFont="1" applyBorder="1" applyAlignment="1">
      <alignment horizontal="center"/>
    </xf>
    <xf numFmtId="0" fontId="7" fillId="0" borderId="7" xfId="196" applyFont="1" applyBorder="1" applyAlignment="1">
      <alignment horizontal="center"/>
    </xf>
    <xf numFmtId="182" fontId="5" fillId="0" borderId="2" xfId="0" applyNumberFormat="1" applyFont="1" applyFill="1" applyBorder="1"/>
    <xf numFmtId="182" fontId="7" fillId="0" borderId="19" xfId="120" applyNumberFormat="1" applyFont="1" applyFill="1" applyBorder="1" applyAlignment="1">
      <alignment vertical="center"/>
    </xf>
    <xf numFmtId="182" fontId="7" fillId="0" borderId="35" xfId="120" applyNumberFormat="1" applyFont="1" applyFill="1" applyBorder="1" applyAlignment="1">
      <alignment vertical="center"/>
    </xf>
    <xf numFmtId="182" fontId="7" fillId="0" borderId="36" xfId="120" applyNumberFormat="1" applyFont="1" applyFill="1" applyBorder="1" applyAlignment="1">
      <alignment vertical="center"/>
    </xf>
    <xf numFmtId="166" fontId="5" fillId="0" borderId="2" xfId="136" applyNumberFormat="1" applyFont="1" applyFill="1" applyBorder="1" applyAlignment="1">
      <alignment horizontal="right"/>
    </xf>
    <xf numFmtId="2" fontId="5" fillId="0" borderId="17" xfId="136" applyNumberFormat="1" applyFont="1" applyFill="1" applyBorder="1" applyAlignment="1">
      <alignment horizontal="right"/>
    </xf>
    <xf numFmtId="182" fontId="5" fillId="0" borderId="2" xfId="136" applyNumberFormat="1" applyFont="1" applyFill="1" applyBorder="1" applyAlignment="1">
      <alignment horizontal="right"/>
    </xf>
    <xf numFmtId="2" fontId="5" fillId="0" borderId="26" xfId="136" applyNumberFormat="1" applyFont="1" applyFill="1" applyBorder="1" applyAlignment="1">
      <alignment horizontal="right"/>
    </xf>
    <xf numFmtId="43" fontId="5" fillId="0" borderId="76" xfId="136" applyNumberFormat="1" applyFont="1" applyFill="1" applyBorder="1" applyAlignment="1">
      <alignment horizontal="right"/>
    </xf>
    <xf numFmtId="182" fontId="5" fillId="0" borderId="51" xfId="120" applyNumberFormat="1" applyFont="1" applyFill="1" applyBorder="1"/>
    <xf numFmtId="182" fontId="5" fillId="0" borderId="26" xfId="120" applyNumberFormat="1" applyFont="1" applyFill="1" applyBorder="1"/>
    <xf numFmtId="43" fontId="5" fillId="0" borderId="16" xfId="120" applyNumberFormat="1" applyFont="1" applyFill="1" applyBorder="1"/>
    <xf numFmtId="2" fontId="5" fillId="0" borderId="16" xfId="136" applyNumberFormat="1" applyFont="1" applyFill="1" applyBorder="1" applyAlignment="1">
      <alignment horizontal="right"/>
    </xf>
    <xf numFmtId="0" fontId="7" fillId="3" borderId="49" xfId="73" applyNumberFormat="1" applyFont="1" applyFill="1" applyBorder="1" applyAlignment="1">
      <alignment horizontal="center"/>
    </xf>
    <xf numFmtId="0" fontId="7" fillId="3" borderId="49" xfId="73" applyFont="1" applyFill="1" applyBorder="1" applyAlignment="1">
      <alignment horizontal="center"/>
    </xf>
    <xf numFmtId="0" fontId="7" fillId="3" borderId="66" xfId="73" applyFont="1" applyFill="1" applyBorder="1" applyAlignment="1">
      <alignment horizontal="center"/>
    </xf>
    <xf numFmtId="0" fontId="7" fillId="3" borderId="16" xfId="73" applyFont="1" applyFill="1" applyBorder="1" applyAlignment="1">
      <alignment horizontal="center"/>
    </xf>
    <xf numFmtId="0" fontId="7" fillId="0" borderId="4" xfId="73" applyFont="1" applyFill="1" applyBorder="1"/>
    <xf numFmtId="0" fontId="5" fillId="0" borderId="5" xfId="73" applyFont="1" applyFill="1" applyBorder="1"/>
    <xf numFmtId="0" fontId="5" fillId="0" borderId="5" xfId="73" applyFont="1" applyFill="1" applyBorder="1" applyAlignment="1">
      <alignment horizontal="center"/>
    </xf>
    <xf numFmtId="0" fontId="2" fillId="0" borderId="5" xfId="73" applyFont="1" applyFill="1" applyBorder="1"/>
    <xf numFmtId="0" fontId="2" fillId="0" borderId="6" xfId="73" applyFont="1" applyFill="1" applyBorder="1"/>
    <xf numFmtId="0" fontId="5" fillId="0" borderId="5" xfId="73" applyFont="1" applyFill="1" applyBorder="1" applyAlignment="1">
      <alignment horizontal="left" indent="2"/>
    </xf>
    <xf numFmtId="0" fontId="15" fillId="0" borderId="5" xfId="73" applyFont="1" applyFill="1" applyBorder="1" applyAlignment="1">
      <alignment horizontal="center"/>
    </xf>
    <xf numFmtId="2" fontId="5" fillId="0" borderId="5" xfId="73" applyNumberFormat="1" applyFont="1" applyFill="1" applyBorder="1" applyAlignment="1">
      <alignment horizontal="center"/>
    </xf>
    <xf numFmtId="2" fontId="5" fillId="0" borderId="6" xfId="73" applyNumberFormat="1" applyFont="1" applyFill="1" applyBorder="1" applyAlignment="1">
      <alignment horizontal="center"/>
    </xf>
    <xf numFmtId="166" fontId="5" fillId="2" borderId="5" xfId="73" applyNumberFormat="1" applyFont="1" applyFill="1" applyBorder="1" applyAlignment="1">
      <alignment horizontal="center"/>
    </xf>
    <xf numFmtId="166" fontId="15" fillId="0" borderId="5" xfId="73" applyNumberFormat="1" applyFont="1" applyFill="1" applyBorder="1" applyAlignment="1">
      <alignment horizontal="center"/>
    </xf>
    <xf numFmtId="0" fontId="5" fillId="0" borderId="2" xfId="73" applyFont="1" applyFill="1" applyBorder="1"/>
    <xf numFmtId="0" fontId="15" fillId="0" borderId="2" xfId="73" applyFont="1" applyFill="1" applyBorder="1" applyAlignment="1">
      <alignment horizontal="center"/>
    </xf>
    <xf numFmtId="0" fontId="15" fillId="0" borderId="16" xfId="73" applyFont="1" applyFill="1" applyBorder="1" applyAlignment="1">
      <alignment horizontal="center"/>
    </xf>
    <xf numFmtId="0" fontId="15" fillId="0" borderId="6" xfId="73" applyFont="1" applyFill="1" applyBorder="1" applyAlignment="1">
      <alignment horizontal="center"/>
    </xf>
    <xf numFmtId="0" fontId="5" fillId="0" borderId="5" xfId="73" quotePrefix="1" applyFont="1" applyFill="1" applyBorder="1" applyAlignment="1">
      <alignment horizontal="left"/>
    </xf>
    <xf numFmtId="167" fontId="5" fillId="0" borderId="5" xfId="73" applyNumberFormat="1" applyFont="1" applyFill="1" applyBorder="1" applyAlignment="1">
      <alignment horizontal="center"/>
    </xf>
    <xf numFmtId="2" fontId="5" fillId="0" borderId="2" xfId="73" applyNumberFormat="1" applyFont="1" applyFill="1" applyBorder="1" applyAlignment="1">
      <alignment horizontal="center"/>
    </xf>
    <xf numFmtId="0" fontId="7" fillId="0" borderId="30" xfId="73" applyFont="1" applyFill="1" applyBorder="1" applyAlignment="1">
      <alignment vertical="center"/>
    </xf>
    <xf numFmtId="0" fontId="5" fillId="0" borderId="2" xfId="73" quotePrefix="1" applyFont="1" applyFill="1" applyBorder="1" applyAlignment="1">
      <alignment horizontal="left" vertical="center"/>
    </xf>
    <xf numFmtId="0" fontId="5" fillId="0" borderId="1" xfId="73" applyFont="1" applyFill="1" applyBorder="1" applyAlignment="1">
      <alignment vertical="center"/>
    </xf>
    <xf numFmtId="2" fontId="5" fillId="0" borderId="1" xfId="73" applyNumberFormat="1" applyFont="1" applyFill="1" applyBorder="1" applyAlignment="1">
      <alignment horizontal="center"/>
    </xf>
    <xf numFmtId="2" fontId="5" fillId="0" borderId="12" xfId="73" applyNumberFormat="1" applyFont="1" applyFill="1" applyBorder="1" applyAlignment="1">
      <alignment horizontal="center"/>
    </xf>
    <xf numFmtId="2" fontId="5" fillId="0" borderId="3" xfId="73" applyNumberFormat="1" applyFont="1" applyFill="1" applyBorder="1" applyAlignment="1">
      <alignment horizontal="center"/>
    </xf>
    <xf numFmtId="0" fontId="5" fillId="0" borderId="1" xfId="73" quotePrefix="1" applyFont="1" applyFill="1" applyBorder="1" applyAlignment="1">
      <alignment horizontal="left" vertical="center"/>
    </xf>
    <xf numFmtId="2" fontId="5" fillId="2" borderId="1" xfId="73" applyNumberFormat="1" applyFont="1" applyFill="1" applyBorder="1" applyAlignment="1">
      <alignment horizontal="center"/>
    </xf>
    <xf numFmtId="2" fontId="51" fillId="0" borderId="1" xfId="27" applyNumberFormat="1" applyFont="1" applyFill="1" applyBorder="1" applyAlignment="1" applyProtection="1">
      <alignment horizontal="center"/>
    </xf>
    <xf numFmtId="0" fontId="7" fillId="0" borderId="1" xfId="73" applyFont="1" applyFill="1" applyBorder="1" applyAlignment="1">
      <alignment vertical="top" wrapText="1"/>
    </xf>
    <xf numFmtId="2" fontId="51" fillId="0" borderId="1" xfId="1" applyNumberFormat="1" applyFont="1" applyFill="1" applyBorder="1" applyAlignment="1" applyProtection="1">
      <alignment horizontal="center"/>
    </xf>
    <xf numFmtId="0" fontId="7" fillId="0" borderId="8" xfId="73" applyFont="1" applyFill="1" applyBorder="1" applyAlignment="1"/>
    <xf numFmtId="2" fontId="5" fillId="2" borderId="8" xfId="73" applyNumberFormat="1" applyFont="1" applyFill="1" applyBorder="1" applyAlignment="1">
      <alignment horizontal="center"/>
    </xf>
    <xf numFmtId="2" fontId="5" fillId="0" borderId="8" xfId="73" applyNumberFormat="1" applyFont="1" applyFill="1" applyBorder="1" applyAlignment="1">
      <alignment horizontal="center"/>
    </xf>
    <xf numFmtId="2" fontId="5" fillId="0" borderId="35" xfId="73" applyNumberFormat="1" applyFont="1" applyFill="1" applyBorder="1" applyAlignment="1">
      <alignment horizontal="center"/>
    </xf>
    <xf numFmtId="2" fontId="5" fillId="0" borderId="9" xfId="73" applyNumberFormat="1" applyFont="1" applyFill="1" applyBorder="1" applyAlignment="1">
      <alignment horizontal="center"/>
    </xf>
    <xf numFmtId="0" fontId="28" fillId="4" borderId="1" xfId="84" applyFont="1" applyFill="1" applyBorder="1" applyAlignment="1">
      <alignment horizontal="center" vertical="center"/>
    </xf>
    <xf numFmtId="0" fontId="28" fillId="4" borderId="1" xfId="84" quotePrefix="1" applyFont="1" applyFill="1" applyBorder="1" applyAlignment="1">
      <alignment horizontal="center" vertical="center"/>
    </xf>
    <xf numFmtId="0" fontId="28" fillId="4" borderId="3" xfId="84" quotePrefix="1" applyFont="1" applyFill="1" applyBorder="1" applyAlignment="1">
      <alignment horizontal="center" vertical="center"/>
    </xf>
    <xf numFmtId="0" fontId="28" fillId="0" borderId="30" xfId="84" applyFont="1" applyFill="1" applyBorder="1" applyAlignment="1">
      <alignment horizontal="center"/>
    </xf>
    <xf numFmtId="0" fontId="28" fillId="0" borderId="14" xfId="84" applyFont="1" applyFill="1" applyBorder="1" applyAlignment="1">
      <alignment horizontal="left"/>
    </xf>
    <xf numFmtId="166" fontId="28" fillId="0" borderId="1" xfId="84" applyNumberFormat="1" applyFont="1" applyFill="1" applyBorder="1"/>
    <xf numFmtId="166" fontId="28" fillId="0" borderId="3" xfId="84" applyNumberFormat="1" applyFont="1" applyFill="1" applyBorder="1"/>
    <xf numFmtId="0" fontId="7" fillId="0" borderId="4" xfId="84" applyFont="1" applyFill="1" applyBorder="1" applyAlignment="1">
      <alignment horizontal="center"/>
    </xf>
    <xf numFmtId="0" fontId="28" fillId="0" borderId="77" xfId="84" applyFont="1" applyFill="1" applyBorder="1"/>
    <xf numFmtId="166" fontId="28" fillId="0" borderId="12" xfId="84" applyNumberFormat="1" applyFont="1" applyFill="1" applyBorder="1"/>
    <xf numFmtId="166" fontId="28" fillId="0" borderId="5" xfId="84" applyNumberFormat="1" applyFont="1" applyFill="1" applyBorder="1" applyAlignment="1">
      <alignment horizontal="center"/>
    </xf>
    <xf numFmtId="166" fontId="28" fillId="0" borderId="6" xfId="84" applyNumberFormat="1" applyFont="1" applyFill="1" applyBorder="1" applyAlignment="1">
      <alignment horizontal="center"/>
    </xf>
    <xf numFmtId="0" fontId="28" fillId="0" borderId="11" xfId="84" applyFont="1" applyFill="1" applyBorder="1"/>
    <xf numFmtId="166" fontId="28" fillId="0" borderId="5" xfId="84" applyNumberFormat="1" applyFont="1" applyFill="1" applyBorder="1"/>
    <xf numFmtId="166" fontId="28" fillId="0" borderId="11" xfId="84" applyNumberFormat="1" applyFont="1" applyFill="1" applyBorder="1"/>
    <xf numFmtId="166" fontId="28" fillId="0" borderId="46" xfId="84" applyNumberFormat="1" applyFont="1" applyFill="1" applyBorder="1"/>
    <xf numFmtId="0" fontId="5" fillId="0" borderId="4" xfId="84" applyFont="1" applyFill="1" applyBorder="1" applyAlignment="1">
      <alignment horizontal="center"/>
    </xf>
    <xf numFmtId="0" fontId="26" fillId="0" borderId="11" xfId="84" applyFont="1" applyFill="1" applyBorder="1" applyAlignment="1">
      <alignment horizontal="left" indent="1"/>
    </xf>
    <xf numFmtId="166" fontId="26" fillId="0" borderId="5" xfId="84" applyNumberFormat="1" applyFont="1" applyFill="1" applyBorder="1"/>
    <xf numFmtId="166" fontId="26" fillId="0" borderId="6" xfId="84" applyNumberFormat="1" applyFont="1" applyFill="1" applyBorder="1"/>
    <xf numFmtId="166" fontId="26" fillId="0" borderId="6" xfId="84" applyNumberFormat="1" applyFont="1" applyFill="1" applyBorder="1" applyAlignment="1">
      <alignment horizontal="center"/>
    </xf>
    <xf numFmtId="0" fontId="7" fillId="0" borderId="51" xfId="84" applyFont="1" applyFill="1" applyBorder="1" applyAlignment="1">
      <alignment horizontal="center"/>
    </xf>
    <xf numFmtId="166" fontId="28" fillId="0" borderId="6" xfId="84" applyNumberFormat="1" applyFont="1" applyFill="1" applyBorder="1"/>
    <xf numFmtId="0" fontId="28" fillId="0" borderId="4" xfId="84" applyFont="1" applyFill="1" applyBorder="1" applyAlignment="1">
      <alignment horizontal="center"/>
    </xf>
    <xf numFmtId="166" fontId="28" fillId="0" borderId="23" xfId="84" applyNumberFormat="1" applyFont="1" applyFill="1" applyBorder="1"/>
    <xf numFmtId="166" fontId="26" fillId="0" borderId="5" xfId="84" applyNumberFormat="1" applyFont="1" applyFill="1" applyBorder="1" applyAlignment="1">
      <alignment horizontal="right"/>
    </xf>
    <xf numFmtId="166" fontId="26" fillId="0" borderId="5" xfId="84" applyNumberFormat="1" applyFont="1" applyFill="1" applyBorder="1" applyAlignment="1">
      <alignment horizontal="center"/>
    </xf>
    <xf numFmtId="0" fontId="5" fillId="0" borderId="51" xfId="84" applyFont="1" applyFill="1" applyBorder="1" applyAlignment="1">
      <alignment horizontal="center"/>
    </xf>
    <xf numFmtId="0" fontId="26" fillId="0" borderId="11" xfId="84" applyFont="1" applyFill="1" applyBorder="1" applyAlignment="1">
      <alignment horizontal="left" wrapText="1" indent="1"/>
    </xf>
    <xf numFmtId="166" fontId="28" fillId="0" borderId="8" xfId="84" applyNumberFormat="1" applyFont="1" applyFill="1" applyBorder="1"/>
    <xf numFmtId="166" fontId="28" fillId="0" borderId="9" xfId="84" applyNumberFormat="1" applyFont="1" applyFill="1" applyBorder="1"/>
    <xf numFmtId="1" fontId="5" fillId="0" borderId="30" xfId="234" applyNumberFormat="1" applyFont="1" applyBorder="1" applyAlignment="1">
      <alignment wrapText="1"/>
    </xf>
    <xf numFmtId="0" fontId="32" fillId="0" borderId="30" xfId="234" applyFont="1" applyBorder="1" applyAlignment="1">
      <alignment wrapText="1"/>
    </xf>
    <xf numFmtId="3" fontId="7" fillId="0" borderId="8" xfId="234" applyNumberFormat="1" applyFont="1" applyBorder="1"/>
    <xf numFmtId="3" fontId="7" fillId="0" borderId="9" xfId="234" applyNumberFormat="1" applyFont="1" applyBorder="1"/>
    <xf numFmtId="2" fontId="7" fillId="0" borderId="8" xfId="234" applyNumberFormat="1" applyFont="1" applyBorder="1"/>
    <xf numFmtId="166" fontId="5" fillId="0" borderId="1" xfId="73" applyNumberFormat="1" applyFont="1" applyFill="1" applyBorder="1"/>
    <xf numFmtId="166" fontId="5" fillId="0" borderId="3" xfId="73" applyNumberFormat="1" applyFont="1" applyFill="1" applyBorder="1" applyAlignment="1">
      <alignment horizontal="right" vertical="center"/>
    </xf>
    <xf numFmtId="166" fontId="7" fillId="0" borderId="3" xfId="73" applyNumberFormat="1" applyFont="1" applyFill="1" applyBorder="1" applyAlignment="1">
      <alignment horizontal="right" vertical="center"/>
    </xf>
    <xf numFmtId="0" fontId="7" fillId="3" borderId="30" xfId="73" applyFont="1" applyFill="1" applyBorder="1" applyAlignment="1">
      <alignment vertical="center"/>
    </xf>
    <xf numFmtId="0" fontId="5" fillId="0" borderId="30" xfId="73" applyFont="1" applyFill="1" applyBorder="1" applyAlignment="1">
      <alignment horizontal="left" vertical="center" indent="1"/>
    </xf>
    <xf numFmtId="0" fontId="7" fillId="0" borderId="0" xfId="174" applyFont="1" applyFill="1" applyAlignment="1">
      <alignment horizontal="center"/>
    </xf>
    <xf numFmtId="168" fontId="7" fillId="0" borderId="35" xfId="196" applyNumberFormat="1" applyFont="1" applyFill="1" applyBorder="1" applyAlignment="1" applyProtection="1">
      <alignment horizontal="right"/>
      <protection locked="0"/>
    </xf>
    <xf numFmtId="166" fontId="54" fillId="0" borderId="3" xfId="0" applyNumberFormat="1" applyFont="1" applyBorder="1"/>
    <xf numFmtId="166" fontId="54" fillId="0" borderId="6" xfId="0" applyNumberFormat="1" applyFont="1" applyBorder="1"/>
    <xf numFmtId="166" fontId="54" fillId="0" borderId="6" xfId="0" applyNumberFormat="1" applyFont="1" applyBorder="1" applyAlignment="1">
      <alignment horizontal="right"/>
    </xf>
    <xf numFmtId="166" fontId="54" fillId="0" borderId="23" xfId="0" applyNumberFormat="1" applyFont="1" applyBorder="1"/>
    <xf numFmtId="166" fontId="54" fillId="0" borderId="6" xfId="0" applyNumberFormat="1" applyFont="1" applyBorder="1" applyAlignment="1">
      <alignment horizontal="center"/>
    </xf>
    <xf numFmtId="166" fontId="54" fillId="0" borderId="9" xfId="0" applyNumberFormat="1" applyFont="1" applyFill="1" applyBorder="1"/>
    <xf numFmtId="0" fontId="7" fillId="0" borderId="10" xfId="196" applyFont="1" applyFill="1" applyBorder="1" applyAlignment="1" applyProtection="1">
      <alignment horizontal="center"/>
    </xf>
    <xf numFmtId="2" fontId="15" fillId="0" borderId="5" xfId="73" applyNumberFormat="1" applyFont="1" applyFill="1" applyBorder="1" applyAlignment="1">
      <alignment horizontal="center"/>
    </xf>
    <xf numFmtId="2" fontId="15" fillId="0" borderId="6" xfId="73" applyNumberFormat="1" applyFont="1" applyFill="1" applyBorder="1" applyAlignment="1">
      <alignment horizontal="center"/>
    </xf>
    <xf numFmtId="166" fontId="5" fillId="0" borderId="6" xfId="181" applyNumberFormat="1" applyFont="1" applyFill="1" applyBorder="1" applyAlignment="1" applyProtection="1">
      <alignment horizontal="center" vertical="center"/>
    </xf>
    <xf numFmtId="0" fontId="4" fillId="0" borderId="0" xfId="196" applyFont="1" applyAlignment="1">
      <alignment horizontal="center"/>
    </xf>
    <xf numFmtId="2" fontId="7" fillId="0" borderId="35" xfId="73" applyNumberFormat="1" applyFont="1" applyBorder="1"/>
    <xf numFmtId="0" fontId="7" fillId="0" borderId="35" xfId="73" applyFont="1" applyBorder="1" applyAlignment="1">
      <alignment horizontal="left"/>
    </xf>
    <xf numFmtId="0" fontId="4" fillId="0" borderId="0" xfId="196" applyFont="1" applyBorder="1" applyAlignment="1">
      <alignment horizontal="center" vertical="center"/>
    </xf>
    <xf numFmtId="0" fontId="4" fillId="0" borderId="0" xfId="196" applyFont="1" applyBorder="1" applyAlignment="1">
      <alignment horizontal="left"/>
    </xf>
    <xf numFmtId="0" fontId="30" fillId="0" borderId="0" xfId="196" applyBorder="1"/>
    <xf numFmtId="0" fontId="3" fillId="0" borderId="0" xfId="196" applyFont="1" applyBorder="1" applyAlignment="1">
      <alignment horizontal="center"/>
    </xf>
    <xf numFmtId="0" fontId="3" fillId="0" borderId="0" xfId="196" applyFont="1" applyBorder="1" applyAlignment="1"/>
    <xf numFmtId="0" fontId="66" fillId="0" borderId="0" xfId="196" applyFont="1" applyBorder="1"/>
    <xf numFmtId="0" fontId="66" fillId="0" borderId="0" xfId="196" applyFont="1"/>
    <xf numFmtId="0" fontId="3" fillId="0" borderId="0" xfId="196" applyFont="1" applyBorder="1"/>
    <xf numFmtId="0" fontId="21" fillId="0" borderId="0" xfId="278" applyBorder="1"/>
    <xf numFmtId="1" fontId="31" fillId="0" borderId="0" xfId="278" applyNumberFormat="1" applyFont="1" applyBorder="1" applyAlignment="1">
      <alignment horizontal="right"/>
    </xf>
    <xf numFmtId="0" fontId="31" fillId="0" borderId="0" xfId="278" applyFont="1" applyBorder="1" applyAlignment="1">
      <alignment horizontal="right"/>
    </xf>
    <xf numFmtId="1" fontId="31" fillId="0" borderId="0" xfId="278" applyNumberFormat="1" applyFont="1" applyFill="1" applyBorder="1" applyAlignment="1">
      <alignment horizontal="right"/>
    </xf>
    <xf numFmtId="0" fontId="21" fillId="0" borderId="0" xfId="278"/>
    <xf numFmtId="0" fontId="2" fillId="0" borderId="0" xfId="73" applyFill="1"/>
    <xf numFmtId="0" fontId="2" fillId="0" borderId="0" xfId="73" applyFill="1" applyBorder="1"/>
    <xf numFmtId="0" fontId="7" fillId="3" borderId="1" xfId="281" applyFont="1" applyFill="1" applyBorder="1" applyAlignment="1" applyProtection="1">
      <alignment horizontal="center" vertical="center" wrapText="1"/>
    </xf>
    <xf numFmtId="0" fontId="7" fillId="3" borderId="3" xfId="281" applyFont="1" applyFill="1" applyBorder="1" applyAlignment="1" applyProtection="1">
      <alignment horizontal="center" vertical="center" wrapText="1"/>
    </xf>
    <xf numFmtId="0" fontId="2" fillId="0" borderId="0" xfId="73" applyFill="1" applyBorder="1" applyAlignment="1">
      <alignment vertical="center" wrapText="1"/>
    </xf>
    <xf numFmtId="0" fontId="5" fillId="0" borderId="30" xfId="196" applyFont="1" applyBorder="1" applyAlignment="1">
      <alignment horizontal="center"/>
    </xf>
    <xf numFmtId="0" fontId="5" fillId="0" borderId="1" xfId="196" applyFont="1" applyBorder="1" applyAlignment="1">
      <alignment horizontal="center"/>
    </xf>
    <xf numFmtId="166" fontId="5" fillId="0" borderId="1" xfId="196" applyNumberFormat="1" applyFont="1" applyFill="1" applyBorder="1" applyAlignment="1">
      <alignment horizontal="center"/>
    </xf>
    <xf numFmtId="166" fontId="5" fillId="0" borderId="3" xfId="196" applyNumberFormat="1" applyFont="1" applyFill="1" applyBorder="1" applyAlignment="1">
      <alignment horizontal="center"/>
    </xf>
    <xf numFmtId="0" fontId="5" fillId="0" borderId="30" xfId="196" applyFont="1" applyFill="1" applyBorder="1" applyAlignment="1">
      <alignment horizontal="center"/>
    </xf>
    <xf numFmtId="0" fontId="5" fillId="0" borderId="1" xfId="196" applyFont="1" applyFill="1" applyBorder="1" applyAlignment="1">
      <alignment horizontal="center"/>
    </xf>
    <xf numFmtId="0" fontId="5" fillId="0" borderId="7" xfId="196" applyFont="1" applyBorder="1" applyAlignment="1">
      <alignment horizontal="center"/>
    </xf>
    <xf numFmtId="0" fontId="5" fillId="0" borderId="8" xfId="196" applyFont="1" applyBorder="1" applyAlignment="1">
      <alignment horizontal="center"/>
    </xf>
    <xf numFmtId="166" fontId="5" fillId="0" borderId="8" xfId="196" applyNumberFormat="1" applyFont="1" applyFill="1" applyBorder="1" applyAlignment="1">
      <alignment horizontal="center"/>
    </xf>
    <xf numFmtId="166" fontId="5" fillId="0" borderId="9" xfId="196" applyNumberFormat="1" applyFont="1" applyFill="1" applyBorder="1" applyAlignment="1">
      <alignment horizontal="center"/>
    </xf>
    <xf numFmtId="0" fontId="21" fillId="0" borderId="0" xfId="282"/>
    <xf numFmtId="0" fontId="7" fillId="3" borderId="1" xfId="281" applyFont="1" applyFill="1" applyBorder="1" applyAlignment="1" applyProtection="1">
      <alignment horizontal="center" vertical="center"/>
    </xf>
    <xf numFmtId="0" fontId="7" fillId="10" borderId="30" xfId="73" applyFont="1" applyFill="1" applyBorder="1"/>
    <xf numFmtId="166" fontId="7" fillId="10" borderId="1" xfId="73" applyNumberFormat="1" applyFont="1" applyFill="1" applyBorder="1"/>
    <xf numFmtId="166" fontId="7" fillId="10" borderId="3" xfId="73" applyNumberFormat="1" applyFont="1" applyFill="1" applyBorder="1"/>
    <xf numFmtId="166" fontId="5" fillId="0" borderId="3" xfId="73" applyNumberFormat="1" applyFont="1" applyFill="1" applyBorder="1"/>
    <xf numFmtId="166" fontId="5" fillId="0" borderId="1" xfId="73" applyNumberFormat="1" applyFont="1" applyBorder="1" applyAlignment="1">
      <alignment horizontal="right" wrapText="1"/>
    </xf>
    <xf numFmtId="166" fontId="5" fillId="0" borderId="1" xfId="73" applyNumberFormat="1" applyFont="1" applyFill="1" applyBorder="1" applyAlignment="1"/>
    <xf numFmtId="166" fontId="5" fillId="0" borderId="1" xfId="73" applyNumberFormat="1" applyFont="1" applyBorder="1" applyAlignment="1">
      <alignment horizontal="right"/>
    </xf>
    <xf numFmtId="0" fontId="5" fillId="0" borderId="1" xfId="73" applyFont="1" applyBorder="1" applyAlignment="1">
      <alignment horizontal="right"/>
    </xf>
    <xf numFmtId="0" fontId="5" fillId="0" borderId="1" xfId="73" applyFont="1" applyFill="1" applyBorder="1"/>
    <xf numFmtId="166" fontId="5" fillId="0" borderId="1" xfId="73" applyNumberFormat="1" applyFont="1" applyBorder="1" applyAlignment="1"/>
    <xf numFmtId="166" fontId="5" fillId="0" borderId="3" xfId="73" applyNumberFormat="1" applyFont="1" applyFill="1" applyBorder="1" applyAlignment="1">
      <alignment horizontal="right"/>
    </xf>
    <xf numFmtId="0" fontId="5" fillId="0" borderId="7" xfId="73" applyFont="1" applyFill="1" applyBorder="1"/>
    <xf numFmtId="166" fontId="5" fillId="0" borderId="8" xfId="73" applyNumberFormat="1" applyFont="1" applyFill="1" applyBorder="1"/>
    <xf numFmtId="166" fontId="5" fillId="0" borderId="9" xfId="73" applyNumberFormat="1" applyFont="1" applyFill="1" applyBorder="1"/>
    <xf numFmtId="0" fontId="21" fillId="0" borderId="0" xfId="283"/>
    <xf numFmtId="0" fontId="28" fillId="3" borderId="1" xfId="283" applyFont="1" applyFill="1" applyBorder="1" applyAlignment="1">
      <alignment horizontal="center" vertical="center" wrapText="1"/>
    </xf>
    <xf numFmtId="0" fontId="28" fillId="3" borderId="3" xfId="283" applyFont="1" applyFill="1" applyBorder="1" applyAlignment="1">
      <alignment horizontal="center" vertical="center" wrapText="1"/>
    </xf>
    <xf numFmtId="0" fontId="26" fillId="0" borderId="30" xfId="283" applyFont="1" applyBorder="1" applyAlignment="1">
      <alignment horizontal="left" indent="2"/>
    </xf>
    <xf numFmtId="0" fontId="26" fillId="0" borderId="15" xfId="283" applyFont="1" applyBorder="1" applyAlignment="1">
      <alignment horizontal="left" indent="2"/>
    </xf>
    <xf numFmtId="166" fontId="26" fillId="0" borderId="1" xfId="283" applyNumberFormat="1" applyFont="1" applyBorder="1" applyAlignment="1">
      <alignment horizontal="right" indent="1"/>
    </xf>
    <xf numFmtId="166" fontId="26" fillId="0" borderId="1" xfId="283" applyNumberFormat="1" applyFont="1" applyBorder="1" applyAlignment="1">
      <alignment horizontal="right"/>
    </xf>
    <xf numFmtId="166" fontId="26" fillId="0" borderId="3" xfId="283" applyNumberFormat="1" applyFont="1" applyBorder="1" applyAlignment="1">
      <alignment horizontal="right"/>
    </xf>
    <xf numFmtId="0" fontId="26" fillId="0" borderId="7" xfId="283" applyFont="1" applyBorder="1" applyAlignment="1">
      <alignment horizontal="left" indent="2"/>
    </xf>
    <xf numFmtId="0" fontId="26" fillId="0" borderId="18" xfId="283" applyFont="1" applyBorder="1" applyAlignment="1">
      <alignment horizontal="left" indent="2"/>
    </xf>
    <xf numFmtId="166" fontId="26" fillId="0" borderId="8" xfId="283" applyNumberFormat="1" applyFont="1" applyBorder="1" applyAlignment="1">
      <alignment horizontal="right" indent="1"/>
    </xf>
    <xf numFmtId="166" fontId="26" fillId="0" borderId="8" xfId="283" applyNumberFormat="1" applyFont="1" applyBorder="1" applyAlignment="1">
      <alignment horizontal="right"/>
    </xf>
    <xf numFmtId="166" fontId="26" fillId="0" borderId="9" xfId="283" applyNumberFormat="1" applyFont="1" applyBorder="1" applyAlignment="1">
      <alignment horizontal="right"/>
    </xf>
    <xf numFmtId="0" fontId="28" fillId="0" borderId="0" xfId="283" applyFont="1" applyFill="1" applyBorder="1" applyAlignment="1">
      <alignment horizontal="left" indent="1"/>
    </xf>
    <xf numFmtId="0" fontId="26" fillId="0" borderId="0" xfId="283" applyFont="1" applyBorder="1"/>
    <xf numFmtId="0" fontId="26" fillId="0" borderId="0" xfId="283" applyFont="1"/>
    <xf numFmtId="166" fontId="21" fillId="0" borderId="0" xfId="283" applyNumberFormat="1"/>
    <xf numFmtId="0" fontId="28" fillId="3" borderId="1" xfId="283" applyFont="1" applyFill="1" applyBorder="1" applyAlignment="1">
      <alignment horizontal="center" vertical="center"/>
    </xf>
    <xf numFmtId="166" fontId="26" fillId="0" borderId="1" xfId="283" applyNumberFormat="1" applyFont="1" applyBorder="1" applyAlignment="1">
      <alignment horizontal="center"/>
    </xf>
    <xf numFmtId="166" fontId="26" fillId="0" borderId="8" xfId="283" applyNumberFormat="1" applyFont="1" applyBorder="1" applyAlignment="1">
      <alignment horizontal="center"/>
    </xf>
    <xf numFmtId="0" fontId="75" fillId="0" borderId="0" xfId="196" applyFont="1" applyBorder="1"/>
    <xf numFmtId="0" fontId="43" fillId="0" borderId="0" xfId="196" applyFont="1" applyBorder="1"/>
    <xf numFmtId="0" fontId="7" fillId="3" borderId="52" xfId="196" applyFont="1" applyFill="1" applyBorder="1" applyAlignment="1">
      <alignment horizontal="center" vertical="center"/>
    </xf>
    <xf numFmtId="0" fontId="76" fillId="0" borderId="0" xfId="196" applyFont="1" applyBorder="1" applyAlignment="1">
      <alignment horizontal="center" vertical="center"/>
    </xf>
    <xf numFmtId="0" fontId="7" fillId="3" borderId="1" xfId="196" applyFont="1" applyFill="1" applyBorder="1" applyAlignment="1">
      <alignment horizontal="center" vertical="center"/>
    </xf>
    <xf numFmtId="0" fontId="7" fillId="3" borderId="1" xfId="196" applyFont="1" applyFill="1" applyBorder="1" applyAlignment="1">
      <alignment horizontal="center" vertical="center" wrapText="1"/>
    </xf>
    <xf numFmtId="0" fontId="7" fillId="3" borderId="1" xfId="196" applyFont="1" applyFill="1" applyBorder="1" applyAlignment="1">
      <alignment vertical="center"/>
    </xf>
    <xf numFmtId="0" fontId="7" fillId="3" borderId="1" xfId="196" applyFont="1" applyFill="1" applyBorder="1" applyAlignment="1">
      <alignment vertical="center" wrapText="1"/>
    </xf>
    <xf numFmtId="0" fontId="7" fillId="0" borderId="1" xfId="196" applyFont="1" applyBorder="1" applyAlignment="1">
      <alignment horizontal="center"/>
    </xf>
    <xf numFmtId="176" fontId="5" fillId="0" borderId="1" xfId="196" applyNumberFormat="1" applyFont="1" applyBorder="1"/>
    <xf numFmtId="176" fontId="5" fillId="0" borderId="1" xfId="196" applyNumberFormat="1" applyFont="1" applyFill="1" applyBorder="1"/>
    <xf numFmtId="176" fontId="5" fillId="0" borderId="3" xfId="196" applyNumberFormat="1" applyFont="1" applyFill="1" applyBorder="1"/>
    <xf numFmtId="176" fontId="75" fillId="0" borderId="0" xfId="196" applyNumberFormat="1" applyFont="1" applyBorder="1"/>
    <xf numFmtId="0" fontId="7" fillId="0" borderId="30" xfId="196" applyFont="1" applyFill="1" applyBorder="1" applyAlignment="1">
      <alignment horizontal="center"/>
    </xf>
    <xf numFmtId="0" fontId="7" fillId="0" borderId="1" xfId="196" applyFont="1" applyFill="1" applyBorder="1" applyAlignment="1">
      <alignment horizontal="center"/>
    </xf>
    <xf numFmtId="166" fontId="5" fillId="0" borderId="1" xfId="196" applyNumberFormat="1" applyFont="1" applyFill="1" applyBorder="1"/>
    <xf numFmtId="176" fontId="75" fillId="0" borderId="0" xfId="196" applyNumberFormat="1" applyFont="1" applyFill="1" applyBorder="1"/>
    <xf numFmtId="0" fontId="75" fillId="0" borderId="0" xfId="196" applyFont="1" applyFill="1" applyBorder="1"/>
    <xf numFmtId="0" fontId="7" fillId="0" borderId="7" xfId="196" applyFont="1" applyFill="1" applyBorder="1" applyAlignment="1">
      <alignment horizontal="center"/>
    </xf>
    <xf numFmtId="0" fontId="7" fillId="0" borderId="8" xfId="196" applyFont="1" applyFill="1" applyBorder="1" applyAlignment="1">
      <alignment horizontal="center"/>
    </xf>
    <xf numFmtId="166" fontId="5" fillId="0" borderId="8" xfId="196" applyNumberFormat="1" applyFont="1" applyBorder="1"/>
    <xf numFmtId="176" fontId="5" fillId="0" borderId="8" xfId="196" applyNumberFormat="1" applyFont="1" applyBorder="1"/>
    <xf numFmtId="176" fontId="5" fillId="0" borderId="8" xfId="196" applyNumberFormat="1" applyFont="1" applyFill="1" applyBorder="1"/>
    <xf numFmtId="176" fontId="5" fillId="0" borderId="9" xfId="196" applyNumberFormat="1" applyFont="1" applyFill="1" applyBorder="1"/>
    <xf numFmtId="0" fontId="77" fillId="0" borderId="0" xfId="196" applyFont="1" applyBorder="1"/>
    <xf numFmtId="0" fontId="76" fillId="0" borderId="0" xfId="196" applyFont="1" applyBorder="1" applyAlignment="1">
      <alignment horizontal="center"/>
    </xf>
    <xf numFmtId="0" fontId="7" fillId="0" borderId="0" xfId="196" applyFont="1" applyBorder="1" applyAlignment="1">
      <alignment horizontal="center" vertical="center"/>
    </xf>
    <xf numFmtId="176" fontId="5" fillId="0" borderId="3" xfId="196" applyNumberFormat="1" applyFont="1" applyBorder="1"/>
    <xf numFmtId="176" fontId="5" fillId="0" borderId="0" xfId="196" applyNumberFormat="1" applyFont="1" applyBorder="1"/>
    <xf numFmtId="176" fontId="5" fillId="0" borderId="0" xfId="196" applyNumberFormat="1" applyFont="1" applyFill="1" applyBorder="1"/>
    <xf numFmtId="0" fontId="7" fillId="0" borderId="67" xfId="196" applyFont="1" applyFill="1" applyBorder="1" applyAlignment="1">
      <alignment horizontal="center"/>
    </xf>
    <xf numFmtId="0" fontId="7" fillId="0" borderId="12" xfId="196" applyFont="1" applyFill="1" applyBorder="1" applyAlignment="1">
      <alignment horizontal="center"/>
    </xf>
    <xf numFmtId="176" fontId="5" fillId="0" borderId="12" xfId="196" applyNumberFormat="1" applyFont="1" applyBorder="1"/>
    <xf numFmtId="176" fontId="5" fillId="0" borderId="23" xfId="196" applyNumberFormat="1" applyFont="1" applyBorder="1"/>
    <xf numFmtId="176" fontId="5" fillId="0" borderId="9" xfId="196" applyNumberFormat="1" applyFont="1" applyBorder="1"/>
    <xf numFmtId="0" fontId="32" fillId="0" borderId="0" xfId="196" applyFont="1" applyBorder="1"/>
    <xf numFmtId="0" fontId="31" fillId="0" borderId="0" xfId="284" applyFont="1"/>
    <xf numFmtId="0" fontId="45" fillId="0" borderId="0" xfId="284" applyFont="1"/>
    <xf numFmtId="0" fontId="28" fillId="3" borderId="1" xfId="284" applyFont="1" applyFill="1" applyBorder="1" applyAlignment="1">
      <alignment horizontal="center" vertical="center"/>
    </xf>
    <xf numFmtId="0" fontId="28" fillId="3" borderId="1" xfId="284" applyFont="1" applyFill="1" applyBorder="1" applyAlignment="1">
      <alignment horizontal="center" vertical="center" wrapText="1"/>
    </xf>
    <xf numFmtId="0" fontId="28" fillId="3" borderId="3" xfId="284" applyFont="1" applyFill="1" applyBorder="1" applyAlignment="1">
      <alignment horizontal="center" vertical="center"/>
    </xf>
    <xf numFmtId="0" fontId="26" fillId="0" borderId="30" xfId="284" applyFont="1" applyBorder="1"/>
    <xf numFmtId="0" fontId="26" fillId="0" borderId="1" xfId="284" applyFont="1" applyBorder="1"/>
    <xf numFmtId="170" fontId="26" fillId="0" borderId="1" xfId="285" applyNumberFormat="1" applyFont="1" applyBorder="1"/>
    <xf numFmtId="170" fontId="26" fillId="0" borderId="3" xfId="285" applyNumberFormat="1" applyFont="1" applyBorder="1"/>
    <xf numFmtId="0" fontId="7" fillId="0" borderId="30" xfId="284" applyFont="1" applyBorder="1" applyAlignment="1">
      <alignment horizontal="center"/>
    </xf>
    <xf numFmtId="0" fontId="7" fillId="0" borderId="1" xfId="284" applyFont="1" applyBorder="1" applyAlignment="1">
      <alignment horizontal="center"/>
    </xf>
    <xf numFmtId="166" fontId="26" fillId="0" borderId="1" xfId="285" applyNumberFormat="1" applyFont="1" applyBorder="1"/>
    <xf numFmtId="166" fontId="26" fillId="0" borderId="3" xfId="285" applyNumberFormat="1" applyFont="1" applyBorder="1"/>
    <xf numFmtId="0" fontId="7" fillId="0" borderId="30" xfId="284" applyFont="1" applyFill="1" applyBorder="1" applyAlignment="1">
      <alignment horizontal="center"/>
    </xf>
    <xf numFmtId="0" fontId="7" fillId="0" borderId="1" xfId="284" applyFont="1" applyFill="1" applyBorder="1" applyAlignment="1">
      <alignment horizontal="center"/>
    </xf>
    <xf numFmtId="170" fontId="26" fillId="0" borderId="1" xfId="285" applyNumberFormat="1" applyFont="1" applyBorder="1" applyAlignment="1">
      <alignment horizontal="right"/>
    </xf>
    <xf numFmtId="0" fontId="7" fillId="0" borderId="7" xfId="284" applyFont="1" applyFill="1" applyBorder="1" applyAlignment="1">
      <alignment horizontal="center"/>
    </xf>
    <xf numFmtId="0" fontId="7" fillId="0" borderId="8" xfId="284" applyFont="1" applyFill="1" applyBorder="1" applyAlignment="1">
      <alignment horizontal="center"/>
    </xf>
    <xf numFmtId="170" fontId="26" fillId="0" borderId="8" xfId="285" applyNumberFormat="1" applyFont="1" applyBorder="1"/>
    <xf numFmtId="166" fontId="26" fillId="0" borderId="8" xfId="285" applyNumberFormat="1" applyFont="1" applyBorder="1"/>
    <xf numFmtId="166" fontId="26" fillId="0" borderId="9" xfId="285" applyNumberFormat="1" applyFont="1" applyBorder="1"/>
    <xf numFmtId="0" fontId="26" fillId="0" borderId="0" xfId="284" applyFont="1"/>
    <xf numFmtId="0" fontId="28" fillId="3" borderId="52" xfId="284" applyFont="1" applyFill="1" applyBorder="1" applyAlignment="1">
      <alignment horizontal="center" vertical="center" wrapText="1"/>
    </xf>
    <xf numFmtId="0" fontId="28" fillId="3" borderId="52" xfId="284" applyFont="1" applyFill="1" applyBorder="1" applyAlignment="1">
      <alignment horizontal="center" vertical="center"/>
    </xf>
    <xf numFmtId="0" fontId="28" fillId="3" borderId="62" xfId="284" applyFont="1" applyFill="1" applyBorder="1" applyAlignment="1">
      <alignment horizontal="center" vertical="center"/>
    </xf>
    <xf numFmtId="170" fontId="26" fillId="0" borderId="3" xfId="285" applyNumberFormat="1" applyFont="1" applyBorder="1" applyAlignment="1">
      <alignment horizontal="right"/>
    </xf>
    <xf numFmtId="170" fontId="26" fillId="0" borderId="9" xfId="285" applyNumberFormat="1" applyFont="1" applyBorder="1"/>
    <xf numFmtId="0" fontId="7" fillId="3" borderId="2" xfId="73" applyFont="1" applyFill="1" applyBorder="1" applyAlignment="1">
      <alignment horizontal="center"/>
    </xf>
    <xf numFmtId="0" fontId="80" fillId="0" borderId="0" xfId="128" applyFont="1" applyAlignment="1">
      <alignment horizontal="centerContinuous"/>
    </xf>
    <xf numFmtId="0" fontId="80" fillId="0" borderId="0" xfId="128" applyFont="1"/>
    <xf numFmtId="0" fontId="81" fillId="0" borderId="0" xfId="128" applyFont="1" applyAlignment="1">
      <alignment horizontal="centerContinuous"/>
    </xf>
    <xf numFmtId="0" fontId="81" fillId="0" borderId="0" xfId="128" applyFont="1"/>
    <xf numFmtId="0" fontId="43" fillId="0" borderId="0" xfId="234" applyFont="1"/>
    <xf numFmtId="0" fontId="83" fillId="0" borderId="0" xfId="234" applyFont="1"/>
    <xf numFmtId="0" fontId="80" fillId="0" borderId="0" xfId="234" applyFont="1"/>
    <xf numFmtId="0" fontId="3" fillId="0" borderId="0" xfId="234" applyFont="1"/>
    <xf numFmtId="0" fontId="86" fillId="0" borderId="0" xfId="234" applyFont="1"/>
    <xf numFmtId="0" fontId="66" fillId="0" borderId="0" xfId="234" applyFont="1"/>
    <xf numFmtId="0" fontId="87" fillId="0" borderId="0" xfId="234" applyFont="1"/>
    <xf numFmtId="0" fontId="88" fillId="0" borderId="0" xfId="84" applyFont="1"/>
    <xf numFmtId="0" fontId="89" fillId="0" borderId="0" xfId="84" applyFont="1"/>
    <xf numFmtId="0" fontId="90" fillId="0" borderId="0" xfId="84" applyFont="1"/>
    <xf numFmtId="0" fontId="91" fillId="0" borderId="0" xfId="84" applyFont="1"/>
    <xf numFmtId="0" fontId="93" fillId="0" borderId="0" xfId="84" applyFont="1"/>
    <xf numFmtId="0" fontId="89" fillId="0" borderId="0" xfId="0" applyFont="1"/>
    <xf numFmtId="0" fontId="88" fillId="0" borderId="0" xfId="0" applyFont="1"/>
    <xf numFmtId="0" fontId="90" fillId="0" borderId="0" xfId="0" applyFont="1"/>
    <xf numFmtId="0" fontId="3" fillId="0" borderId="0" xfId="183" applyFont="1"/>
    <xf numFmtId="0" fontId="43" fillId="0" borderId="0" xfId="183" applyFont="1"/>
    <xf numFmtId="0" fontId="83" fillId="0" borderId="0" xfId="183" applyFont="1"/>
    <xf numFmtId="0" fontId="80" fillId="0" borderId="0" xfId="183" applyFont="1"/>
    <xf numFmtId="0" fontId="86" fillId="0" borderId="0" xfId="183" applyFont="1"/>
    <xf numFmtId="0" fontId="91" fillId="0" borderId="0" xfId="0" applyFont="1"/>
    <xf numFmtId="0" fontId="66" fillId="0" borderId="0" xfId="73" applyNumberFormat="1" applyFont="1" applyFill="1"/>
    <xf numFmtId="0" fontId="87" fillId="0" borderId="0" xfId="73" applyNumberFormat="1" applyFont="1" applyFill="1"/>
    <xf numFmtId="0" fontId="3" fillId="0" borderId="0" xfId="73" applyFont="1"/>
    <xf numFmtId="0" fontId="83" fillId="0" borderId="0" xfId="73" applyFont="1"/>
    <xf numFmtId="0" fontId="43" fillId="0" borderId="0" xfId="73" applyFont="1"/>
    <xf numFmtId="0" fontId="49" fillId="0" borderId="0" xfId="73" applyFont="1" applyAlignment="1">
      <alignment horizontal="center"/>
    </xf>
    <xf numFmtId="168" fontId="82" fillId="0" borderId="0" xfId="267" applyNumberFormat="1" applyFont="1" applyAlignment="1" applyProtection="1">
      <alignment horizontal="center"/>
    </xf>
    <xf numFmtId="0" fontId="87" fillId="0" borderId="0" xfId="73" applyFont="1"/>
    <xf numFmtId="0" fontId="96" fillId="0" borderId="0" xfId="73" applyFont="1"/>
    <xf numFmtId="0" fontId="97" fillId="0" borderId="0" xfId="0" applyFont="1" applyAlignment="1"/>
    <xf numFmtId="0" fontId="66" fillId="0" borderId="0" xfId="73" applyFont="1" applyFill="1"/>
    <xf numFmtId="0" fontId="87" fillId="0" borderId="0" xfId="73" applyFont="1" applyFill="1"/>
    <xf numFmtId="0" fontId="96" fillId="0" borderId="0" xfId="73" applyFont="1" applyFill="1"/>
    <xf numFmtId="0" fontId="93" fillId="0" borderId="0" xfId="0" applyFont="1"/>
    <xf numFmtId="0" fontId="84" fillId="0" borderId="0" xfId="73" applyFont="1" applyAlignment="1"/>
    <xf numFmtId="0" fontId="85" fillId="0" borderId="0" xfId="73" applyFont="1" applyAlignment="1"/>
    <xf numFmtId="0" fontId="98" fillId="0" borderId="0" xfId="84" applyFont="1" applyAlignment="1">
      <alignment horizontal="justify" vertical="center"/>
    </xf>
    <xf numFmtId="0" fontId="99" fillId="0" borderId="0" xfId="84" applyFont="1" applyAlignment="1">
      <alignment horizontal="justify" vertical="center"/>
    </xf>
    <xf numFmtId="0" fontId="7" fillId="0" borderId="4" xfId="196" applyFont="1" applyBorder="1" applyAlignment="1">
      <alignment horizontal="center"/>
    </xf>
    <xf numFmtId="0" fontId="7" fillId="0" borderId="19" xfId="196" applyFont="1" applyBorder="1" applyAlignment="1">
      <alignment horizontal="center"/>
    </xf>
    <xf numFmtId="0" fontId="87" fillId="0" borderId="0" xfId="196" applyFont="1"/>
    <xf numFmtId="0" fontId="96" fillId="0" borderId="0" xfId="196" applyFont="1"/>
    <xf numFmtId="0" fontId="83" fillId="0" borderId="0" xfId="196" applyFont="1"/>
    <xf numFmtId="0" fontId="80" fillId="0" borderId="0" xfId="196" applyFont="1"/>
    <xf numFmtId="168" fontId="101" fillId="0" borderId="14" xfId="196" applyNumberFormat="1" applyFont="1" applyFill="1" applyBorder="1" applyProtection="1"/>
    <xf numFmtId="168" fontId="101" fillId="0" borderId="15" xfId="196" applyNumberFormat="1" applyFont="1" applyFill="1" applyBorder="1" applyProtection="1"/>
    <xf numFmtId="168" fontId="101" fillId="0" borderId="25" xfId="196" applyNumberFormat="1" applyFont="1" applyFill="1" applyBorder="1" applyProtection="1"/>
    <xf numFmtId="169" fontId="102" fillId="0" borderId="15" xfId="196" applyNumberFormat="1" applyFont="1" applyFill="1" applyBorder="1" applyAlignment="1" applyProtection="1">
      <alignment horizontal="left"/>
    </xf>
    <xf numFmtId="169" fontId="102" fillId="0" borderId="15" xfId="196" quotePrefix="1" applyNumberFormat="1" applyFont="1" applyFill="1" applyBorder="1" applyAlignment="1" applyProtection="1"/>
    <xf numFmtId="168" fontId="101" fillId="0" borderId="37" xfId="196" applyNumberFormat="1" applyFont="1" applyFill="1" applyBorder="1" applyProtection="1"/>
    <xf numFmtId="168" fontId="101" fillId="0" borderId="0" xfId="196" applyNumberFormat="1" applyFont="1" applyFill="1" applyBorder="1" applyProtection="1"/>
    <xf numFmtId="168" fontId="101" fillId="0" borderId="11" xfId="196" applyNumberFormat="1" applyFont="1" applyFill="1" applyBorder="1" applyProtection="1"/>
    <xf numFmtId="168" fontId="101" fillId="0" borderId="13" xfId="196" applyNumberFormat="1" applyFont="1" applyFill="1" applyBorder="1" applyProtection="1"/>
    <xf numFmtId="169" fontId="101" fillId="0" borderId="11" xfId="196" applyNumberFormat="1" applyFont="1" applyFill="1" applyBorder="1" applyProtection="1"/>
    <xf numFmtId="168" fontId="101" fillId="0" borderId="46" xfId="196" applyNumberFormat="1" applyFont="1" applyFill="1" applyBorder="1" applyProtection="1"/>
    <xf numFmtId="169" fontId="102" fillId="0" borderId="15" xfId="196" quotePrefix="1" applyNumberFormat="1" applyFont="1" applyFill="1" applyBorder="1" applyAlignment="1" applyProtection="1">
      <alignment horizontal="left"/>
    </xf>
    <xf numFmtId="168" fontId="103" fillId="0" borderId="0" xfId="196" applyNumberFormat="1" applyFont="1" applyFill="1" applyBorder="1" applyProtection="1"/>
    <xf numFmtId="168" fontId="103" fillId="0" borderId="11" xfId="196" applyNumberFormat="1" applyFont="1" applyFill="1" applyBorder="1" applyProtection="1"/>
    <xf numFmtId="168" fontId="103" fillId="0" borderId="46" xfId="196" applyNumberFormat="1" applyFont="1" applyFill="1" applyBorder="1" applyProtection="1"/>
    <xf numFmtId="0" fontId="101" fillId="0" borderId="11" xfId="196" applyFont="1" applyFill="1" applyBorder="1"/>
    <xf numFmtId="169" fontId="104" fillId="0" borderId="11" xfId="196" quotePrefix="1" applyNumberFormat="1" applyFont="1" applyFill="1" applyBorder="1" applyAlignment="1" applyProtection="1">
      <alignment horizontal="left"/>
    </xf>
    <xf numFmtId="169" fontId="102" fillId="0" borderId="11" xfId="196" applyNumberFormat="1" applyFont="1" applyFill="1" applyBorder="1" applyAlignment="1" applyProtection="1">
      <alignment horizontal="left"/>
    </xf>
    <xf numFmtId="169" fontId="102" fillId="0" borderId="11" xfId="196" quotePrefix="1" applyNumberFormat="1" applyFont="1" applyFill="1" applyBorder="1" applyAlignment="1" applyProtection="1">
      <alignment horizontal="left"/>
    </xf>
    <xf numFmtId="169" fontId="101" fillId="0" borderId="15" xfId="196" applyNumberFormat="1" applyFont="1" applyFill="1" applyBorder="1" applyProtection="1"/>
    <xf numFmtId="168" fontId="101" fillId="0" borderId="3" xfId="196" applyNumberFormat="1" applyFont="1" applyFill="1" applyBorder="1" applyProtection="1"/>
    <xf numFmtId="166" fontId="101" fillId="0" borderId="46" xfId="196" applyNumberFormat="1" applyFont="1" applyFill="1" applyBorder="1" applyProtection="1"/>
    <xf numFmtId="168" fontId="101" fillId="0" borderId="27" xfId="196" applyNumberFormat="1" applyFont="1" applyFill="1" applyBorder="1" applyProtection="1"/>
    <xf numFmtId="168" fontId="101" fillId="0" borderId="17" xfId="196" applyNumberFormat="1" applyFont="1" applyFill="1" applyBorder="1" applyProtection="1"/>
    <xf numFmtId="168" fontId="101" fillId="0" borderId="26" xfId="196" applyNumberFormat="1" applyFont="1" applyFill="1" applyBorder="1" applyProtection="1"/>
    <xf numFmtId="168" fontId="101" fillId="0" borderId="76" xfId="196" applyNumberFormat="1" applyFont="1" applyFill="1" applyBorder="1" applyProtection="1"/>
    <xf numFmtId="168" fontId="101" fillId="0" borderId="38" xfId="196" applyNumberFormat="1" applyFont="1" applyFill="1" applyBorder="1" applyProtection="1"/>
    <xf numFmtId="168" fontId="101" fillId="0" borderId="39" xfId="196" applyNumberFormat="1" applyFont="1" applyFill="1" applyBorder="1" applyProtection="1"/>
    <xf numFmtId="168" fontId="101" fillId="0" borderId="29" xfId="196" applyNumberFormat="1" applyFont="1" applyFill="1" applyBorder="1" applyProtection="1"/>
    <xf numFmtId="168" fontId="101" fillId="0" borderId="9" xfId="196" applyNumberFormat="1" applyFont="1" applyFill="1" applyBorder="1" applyProtection="1"/>
    <xf numFmtId="169" fontId="104" fillId="0" borderId="15" xfId="196" applyNumberFormat="1" applyFont="1" applyFill="1" applyBorder="1" applyProtection="1"/>
    <xf numFmtId="169" fontId="104" fillId="0" borderId="15" xfId="196" quotePrefix="1" applyNumberFormat="1" applyFont="1" applyFill="1" applyBorder="1" applyAlignment="1" applyProtection="1">
      <alignment horizontal="left"/>
    </xf>
    <xf numFmtId="169" fontId="104" fillId="0" borderId="11" xfId="196" applyNumberFormat="1" applyFont="1" applyFill="1" applyBorder="1" applyProtection="1"/>
    <xf numFmtId="168" fontId="105" fillId="0" borderId="0" xfId="196" applyNumberFormat="1" applyFont="1" applyFill="1" applyBorder="1" applyProtection="1"/>
    <xf numFmtId="168" fontId="105" fillId="0" borderId="11" xfId="196" applyNumberFormat="1" applyFont="1" applyFill="1" applyBorder="1" applyProtection="1"/>
    <xf numFmtId="168" fontId="105" fillId="0" borderId="13" xfId="196" applyNumberFormat="1" applyFont="1" applyFill="1" applyBorder="1" applyProtection="1"/>
    <xf numFmtId="169" fontId="102" fillId="0" borderId="11" xfId="196" applyNumberFormat="1" applyFont="1" applyFill="1" applyBorder="1" applyProtection="1"/>
    <xf numFmtId="168" fontId="105" fillId="0" borderId="46" xfId="196" applyNumberFormat="1" applyFont="1" applyFill="1" applyBorder="1" applyProtection="1"/>
    <xf numFmtId="0" fontId="101" fillId="0" borderId="15" xfId="196" applyFont="1" applyFill="1" applyBorder="1"/>
    <xf numFmtId="169" fontId="104" fillId="0" borderId="39" xfId="196" applyNumberFormat="1" applyFont="1" applyFill="1" applyBorder="1" applyProtection="1"/>
    <xf numFmtId="0" fontId="101" fillId="0" borderId="39" xfId="196" applyFont="1" applyFill="1" applyBorder="1"/>
    <xf numFmtId="168" fontId="101" fillId="0" borderId="47" xfId="196" applyNumberFormat="1" applyFont="1" applyFill="1" applyBorder="1" applyProtection="1"/>
    <xf numFmtId="168" fontId="105" fillId="0" borderId="14" xfId="196" applyNumberFormat="1" applyFont="1" applyFill="1" applyBorder="1" applyProtection="1"/>
    <xf numFmtId="168" fontId="105" fillId="0" borderId="15" xfId="196" applyNumberFormat="1" applyFont="1" applyFill="1" applyBorder="1" applyProtection="1"/>
    <xf numFmtId="168" fontId="105" fillId="0" borderId="25" xfId="196" applyNumberFormat="1" applyFont="1" applyFill="1" applyBorder="1" applyProtection="1"/>
    <xf numFmtId="169" fontId="102" fillId="0" borderId="15" xfId="196" applyNumberFormat="1" applyFont="1" applyFill="1" applyBorder="1" applyProtection="1"/>
    <xf numFmtId="168" fontId="105" fillId="0" borderId="37" xfId="196" applyNumberFormat="1" applyFont="1" applyFill="1" applyBorder="1" applyProtection="1"/>
    <xf numFmtId="168" fontId="101" fillId="0" borderId="1" xfId="196" applyNumberFormat="1" applyFont="1" applyFill="1" applyBorder="1" applyProtection="1"/>
    <xf numFmtId="169" fontId="104" fillId="0" borderId="17" xfId="196" applyNumberFormat="1" applyFont="1" applyFill="1" applyBorder="1" applyProtection="1"/>
    <xf numFmtId="0" fontId="43" fillId="0" borderId="0" xfId="196" applyFont="1" applyFill="1"/>
    <xf numFmtId="0" fontId="83" fillId="0" borderId="0" xfId="196" applyFont="1" applyFill="1"/>
    <xf numFmtId="0" fontId="80" fillId="0" borderId="0" xfId="196" applyFont="1" applyFill="1"/>
    <xf numFmtId="0" fontId="5" fillId="0" borderId="0" xfId="196" applyFont="1" applyFill="1" applyAlignment="1">
      <alignment horizontal="right"/>
    </xf>
    <xf numFmtId="0" fontId="84" fillId="0" borderId="0" xfId="196" applyFont="1" applyFill="1" applyAlignment="1">
      <alignment horizontal="centerContinuous"/>
    </xf>
    <xf numFmtId="0" fontId="84" fillId="0" borderId="0" xfId="196" applyFont="1" applyFill="1" applyAlignment="1">
      <alignment horizontal="center"/>
    </xf>
    <xf numFmtId="0" fontId="100" fillId="0" borderId="0" xfId="0" applyFont="1"/>
    <xf numFmtId="0" fontId="106" fillId="0" borderId="0" xfId="0" applyFont="1"/>
    <xf numFmtId="0" fontId="43" fillId="0" borderId="0" xfId="0" applyFont="1"/>
    <xf numFmtId="0" fontId="83" fillId="0" borderId="0" xfId="0" applyFont="1"/>
    <xf numFmtId="0" fontId="7" fillId="3" borderId="17" xfId="73" applyFont="1" applyFill="1" applyBorder="1" applyAlignment="1">
      <alignment horizontal="center"/>
    </xf>
    <xf numFmtId="0" fontId="7" fillId="3" borderId="76" xfId="73" applyFont="1" applyFill="1" applyBorder="1" applyAlignment="1">
      <alignment horizontal="center"/>
    </xf>
    <xf numFmtId="0" fontId="7" fillId="3" borderId="27" xfId="73" applyFont="1" applyFill="1" applyBorder="1" applyAlignment="1">
      <alignment horizontal="center"/>
    </xf>
    <xf numFmtId="0" fontId="100" fillId="0" borderId="0" xfId="73" applyFont="1" applyFill="1"/>
    <xf numFmtId="0" fontId="106" fillId="0" borderId="0" xfId="73" applyFont="1" applyFill="1"/>
    <xf numFmtId="0" fontId="66" fillId="0" borderId="0" xfId="73" applyFont="1"/>
    <xf numFmtId="0" fontId="2" fillId="0" borderId="0" xfId="73" applyFont="1"/>
    <xf numFmtId="0" fontId="89" fillId="0" borderId="0" xfId="278" applyFont="1" applyBorder="1"/>
    <xf numFmtId="0" fontId="89" fillId="0" borderId="0" xfId="278" applyFont="1"/>
    <xf numFmtId="0" fontId="88" fillId="0" borderId="0" xfId="278" applyFont="1" applyBorder="1"/>
    <xf numFmtId="0" fontId="88" fillId="0" borderId="0" xfId="278" applyFont="1"/>
    <xf numFmtId="0" fontId="90" fillId="0" borderId="0" xfId="282" applyFont="1"/>
    <xf numFmtId="0" fontId="91" fillId="0" borderId="0" xfId="282" applyFont="1"/>
    <xf numFmtId="0" fontId="93" fillId="0" borderId="0" xfId="282" applyFont="1"/>
    <xf numFmtId="0" fontId="93" fillId="0" borderId="0" xfId="283" applyFont="1"/>
    <xf numFmtId="0" fontId="90" fillId="0" borderId="0" xfId="283" applyFont="1"/>
    <xf numFmtId="0" fontId="88" fillId="0" borderId="0" xfId="283" applyFont="1"/>
    <xf numFmtId="0" fontId="89" fillId="0" borderId="0" xfId="283" applyFont="1"/>
    <xf numFmtId="0" fontId="83" fillId="0" borderId="0" xfId="196" applyFont="1" applyBorder="1"/>
    <xf numFmtId="0" fontId="80" fillId="0" borderId="0" xfId="196" applyFont="1" applyBorder="1"/>
    <xf numFmtId="0" fontId="109" fillId="0" borderId="0" xfId="284" applyFont="1"/>
    <xf numFmtId="0" fontId="99" fillId="0" borderId="0" xfId="284" applyFont="1"/>
    <xf numFmtId="0" fontId="74" fillId="0" borderId="0" xfId="284" applyFont="1"/>
    <xf numFmtId="0" fontId="98" fillId="0" borderId="0" xfId="284" applyFont="1"/>
    <xf numFmtId="0" fontId="45" fillId="3" borderId="1" xfId="278" applyFont="1" applyFill="1" applyBorder="1" applyAlignment="1">
      <alignment horizontal="center" vertical="center"/>
    </xf>
    <xf numFmtId="0" fontId="45" fillId="3" borderId="3" xfId="278" applyFont="1" applyFill="1" applyBorder="1" applyAlignment="1">
      <alignment horizontal="center" vertical="center"/>
    </xf>
    <xf numFmtId="0" fontId="31" fillId="0" borderId="30" xfId="278" applyFont="1" applyBorder="1"/>
    <xf numFmtId="0" fontId="31" fillId="0" borderId="15" xfId="278" applyFont="1" applyBorder="1"/>
    <xf numFmtId="184" fontId="54" fillId="0" borderId="1" xfId="279" applyNumberFormat="1" applyFont="1" applyBorder="1" applyAlignment="1">
      <alignment horizontal="right"/>
    </xf>
    <xf numFmtId="184" fontId="31" fillId="0" borderId="1" xfId="279" applyNumberFormat="1" applyFont="1" applyBorder="1" applyAlignment="1">
      <alignment horizontal="right"/>
    </xf>
    <xf numFmtId="166" fontId="31" fillId="0" borderId="1" xfId="278" applyNumberFormat="1" applyFont="1" applyBorder="1" applyAlignment="1">
      <alignment horizontal="right" vertical="center"/>
    </xf>
    <xf numFmtId="166" fontId="31" fillId="0" borderId="3" xfId="278" applyNumberFormat="1" applyFont="1" applyBorder="1" applyAlignment="1">
      <alignment horizontal="right"/>
    </xf>
    <xf numFmtId="166" fontId="31" fillId="0" borderId="1" xfId="278" applyNumberFormat="1" applyFont="1" applyBorder="1" applyAlignment="1">
      <alignment horizontal="right"/>
    </xf>
    <xf numFmtId="0" fontId="54" fillId="0" borderId="30" xfId="278" quotePrefix="1" applyFont="1" applyBorder="1" applyAlignment="1">
      <alignment horizontal="left"/>
    </xf>
    <xf numFmtId="0" fontId="54" fillId="0" borderId="15" xfId="278" quotePrefix="1" applyFont="1" applyBorder="1" applyAlignment="1">
      <alignment horizontal="left"/>
    </xf>
    <xf numFmtId="166" fontId="54" fillId="0" borderId="3" xfId="278" applyNumberFormat="1" applyFont="1" applyBorder="1" applyAlignment="1">
      <alignment horizontal="right"/>
    </xf>
    <xf numFmtId="0" fontId="54" fillId="0" borderId="30" xfId="278" applyFont="1" applyBorder="1" applyAlignment="1">
      <alignment horizontal="left"/>
    </xf>
    <xf numFmtId="0" fontId="54" fillId="0" borderId="15" xfId="278" applyFont="1" applyBorder="1" applyAlignment="1">
      <alignment horizontal="left"/>
    </xf>
    <xf numFmtId="184" fontId="54" fillId="5" borderId="1" xfId="279" applyNumberFormat="1" applyFont="1" applyFill="1" applyBorder="1" applyAlignment="1">
      <alignment horizontal="right"/>
    </xf>
    <xf numFmtId="0" fontId="54" fillId="0" borderId="7" xfId="278" applyFont="1" applyBorder="1" applyAlignment="1">
      <alignment horizontal="left"/>
    </xf>
    <xf numFmtId="0" fontId="54" fillId="0" borderId="18" xfId="278" applyFont="1" applyBorder="1" applyAlignment="1">
      <alignment horizontal="left"/>
    </xf>
    <xf numFmtId="184" fontId="54" fillId="5" borderId="8" xfId="279" applyNumberFormat="1" applyFont="1" applyFill="1" applyBorder="1" applyAlignment="1">
      <alignment horizontal="right"/>
    </xf>
    <xf numFmtId="184" fontId="54" fillId="0" borderId="8" xfId="279" applyNumberFormat="1" applyFont="1" applyBorder="1" applyAlignment="1">
      <alignment horizontal="right"/>
    </xf>
    <xf numFmtId="166" fontId="31" fillId="0" borderId="8" xfId="278" applyNumberFormat="1" applyFont="1" applyBorder="1" applyAlignment="1">
      <alignment horizontal="right"/>
    </xf>
    <xf numFmtId="166" fontId="54" fillId="0" borderId="9" xfId="278" applyNumberFormat="1" applyFont="1" applyBorder="1" applyAlignment="1">
      <alignment horizontal="right"/>
    </xf>
    <xf numFmtId="0" fontId="5" fillId="0" borderId="0" xfId="88" applyFont="1"/>
    <xf numFmtId="0" fontId="26" fillId="0" borderId="30" xfId="278" applyFont="1" applyBorder="1" applyAlignment="1">
      <alignment horizontal="center" vertical="center"/>
    </xf>
    <xf numFmtId="0" fontId="26" fillId="0" borderId="1" xfId="278" applyFont="1" applyBorder="1" applyAlignment="1">
      <alignment horizontal="center" vertical="center"/>
    </xf>
    <xf numFmtId="184" fontId="5" fillId="0" borderId="1" xfId="6" applyNumberFormat="1" applyFont="1" applyBorder="1" applyAlignment="1">
      <alignment horizontal="right" vertical="center"/>
    </xf>
    <xf numFmtId="184" fontId="5" fillId="0" borderId="1" xfId="6" applyNumberFormat="1" applyFont="1" applyFill="1" applyBorder="1" applyAlignment="1">
      <alignment horizontal="right" vertical="center"/>
    </xf>
    <xf numFmtId="0" fontId="5" fillId="0" borderId="1" xfId="88" quotePrefix="1" applyFont="1" applyBorder="1" applyAlignment="1">
      <alignment horizontal="right" vertical="center"/>
    </xf>
    <xf numFmtId="166" fontId="5" fillId="0" borderId="1" xfId="88" applyNumberFormat="1" applyFont="1" applyBorder="1" applyAlignment="1">
      <alignment horizontal="right" vertical="center"/>
    </xf>
    <xf numFmtId="166" fontId="5" fillId="0" borderId="3" xfId="88" applyNumberFormat="1" applyFont="1" applyBorder="1" applyAlignment="1">
      <alignment horizontal="right" vertical="center"/>
    </xf>
    <xf numFmtId="1" fontId="5" fillId="0" borderId="0" xfId="88" applyNumberFormat="1" applyFont="1"/>
    <xf numFmtId="166" fontId="5" fillId="0" borderId="0" xfId="88" applyNumberFormat="1" applyFont="1"/>
    <xf numFmtId="0" fontId="5" fillId="0" borderId="30" xfId="278" quotePrefix="1" applyFont="1" applyBorder="1" applyAlignment="1">
      <alignment horizontal="center" vertical="center"/>
    </xf>
    <xf numFmtId="0" fontId="5" fillId="0" borderId="1" xfId="278" quotePrefix="1" applyFont="1" applyBorder="1" applyAlignment="1">
      <alignment horizontal="center" vertical="center"/>
    </xf>
    <xf numFmtId="0" fontId="5" fillId="0" borderId="30" xfId="278" applyFont="1" applyBorder="1" applyAlignment="1">
      <alignment horizontal="center" vertical="center"/>
    </xf>
    <xf numFmtId="0" fontId="5" fillId="0" borderId="1" xfId="278" applyFont="1" applyBorder="1" applyAlignment="1">
      <alignment horizontal="center" vertical="center"/>
    </xf>
    <xf numFmtId="0" fontId="5" fillId="0" borderId="67" xfId="278" applyFont="1" applyBorder="1" applyAlignment="1">
      <alignment horizontal="center" vertical="center"/>
    </xf>
    <xf numFmtId="0" fontId="5" fillId="0" borderId="8" xfId="278" applyFont="1" applyBorder="1" applyAlignment="1">
      <alignment horizontal="center" vertical="center"/>
    </xf>
    <xf numFmtId="184" fontId="5" fillId="0" borderId="8" xfId="6" applyNumberFormat="1" applyFont="1" applyFill="1" applyBorder="1" applyAlignment="1">
      <alignment horizontal="right" vertical="center"/>
    </xf>
    <xf numFmtId="166" fontId="5" fillId="0" borderId="8" xfId="88" applyNumberFormat="1" applyFont="1" applyBorder="1" applyAlignment="1">
      <alignment horizontal="right" vertical="center"/>
    </xf>
    <xf numFmtId="166" fontId="5" fillId="0" borderId="9" xfId="88" applyNumberFormat="1" applyFont="1" applyBorder="1" applyAlignment="1">
      <alignment horizontal="right" vertical="center"/>
    </xf>
    <xf numFmtId="0" fontId="14" fillId="0" borderId="0" xfId="88" applyFont="1"/>
    <xf numFmtId="0" fontId="7" fillId="11" borderId="1" xfId="88" applyFont="1" applyFill="1" applyBorder="1" applyAlignment="1">
      <alignment horizontal="center" vertical="center" wrapText="1"/>
    </xf>
    <xf numFmtId="0" fontId="7" fillId="11" borderId="3" xfId="88" applyFont="1" applyFill="1" applyBorder="1" applyAlignment="1">
      <alignment horizontal="center" vertical="center" wrapText="1"/>
    </xf>
    <xf numFmtId="0" fontId="26" fillId="0" borderId="30" xfId="278" applyFont="1" applyFill="1" applyBorder="1" applyAlignment="1">
      <alignment horizontal="center" vertical="center"/>
    </xf>
    <xf numFmtId="0" fontId="26" fillId="0" borderId="1" xfId="278" applyFont="1" applyFill="1" applyBorder="1" applyAlignment="1">
      <alignment horizontal="center" vertical="center"/>
    </xf>
    <xf numFmtId="185" fontId="5" fillId="0" borderId="1" xfId="288" applyNumberFormat="1" applyFont="1" applyFill="1" applyBorder="1" applyAlignment="1">
      <alignment horizontal="right" vertical="center"/>
    </xf>
    <xf numFmtId="166" fontId="5" fillId="0" borderId="1" xfId="88" quotePrefix="1" applyNumberFormat="1" applyFont="1" applyFill="1" applyBorder="1" applyAlignment="1">
      <alignment horizontal="right" vertical="center"/>
    </xf>
    <xf numFmtId="166" fontId="5" fillId="0" borderId="3" xfId="88" quotePrefix="1" applyNumberFormat="1" applyFont="1" applyFill="1" applyBorder="1" applyAlignment="1">
      <alignment horizontal="right" vertical="center"/>
    </xf>
    <xf numFmtId="166" fontId="5" fillId="0" borderId="1" xfId="88" applyNumberFormat="1" applyFont="1" applyFill="1" applyBorder="1" applyAlignment="1">
      <alignment horizontal="right" vertical="center"/>
    </xf>
    <xf numFmtId="166" fontId="5" fillId="0" borderId="3" xfId="88" applyNumberFormat="1" applyFont="1" applyFill="1" applyBorder="1" applyAlignment="1">
      <alignment horizontal="right" vertical="center"/>
    </xf>
    <xf numFmtId="0" fontId="5" fillId="0" borderId="30" xfId="278" quotePrefix="1" applyFont="1" applyFill="1" applyBorder="1" applyAlignment="1">
      <alignment horizontal="center" vertical="center"/>
    </xf>
    <xf numFmtId="0" fontId="5" fillId="0" borderId="1" xfId="278" quotePrefix="1" applyFont="1" applyFill="1" applyBorder="1" applyAlignment="1">
      <alignment horizontal="center" vertical="center"/>
    </xf>
    <xf numFmtId="0" fontId="5" fillId="0" borderId="30" xfId="278" applyFont="1" applyFill="1" applyBorder="1" applyAlignment="1">
      <alignment horizontal="center" vertical="center"/>
    </xf>
    <xf numFmtId="0" fontId="5" fillId="0" borderId="1" xfId="278" applyFont="1" applyFill="1" applyBorder="1" applyAlignment="1">
      <alignment horizontal="center" vertical="center"/>
    </xf>
    <xf numFmtId="0" fontId="5" fillId="0" borderId="7" xfId="278" applyFont="1" applyFill="1" applyBorder="1" applyAlignment="1">
      <alignment horizontal="center" vertical="center"/>
    </xf>
    <xf numFmtId="0" fontId="5" fillId="0" borderId="8" xfId="278" applyFont="1" applyFill="1" applyBorder="1" applyAlignment="1">
      <alignment horizontal="center" vertical="center"/>
    </xf>
    <xf numFmtId="185" fontId="5" fillId="0" borderId="8" xfId="288" applyNumberFormat="1" applyFont="1" applyFill="1" applyBorder="1" applyAlignment="1">
      <alignment horizontal="right" vertical="center"/>
    </xf>
    <xf numFmtId="166" fontId="5" fillId="0" borderId="8" xfId="88" applyNumberFormat="1" applyFont="1" applyFill="1" applyBorder="1" applyAlignment="1">
      <alignment horizontal="right" vertical="center"/>
    </xf>
    <xf numFmtId="166" fontId="5" fillId="0" borderId="9" xfId="88" applyNumberFormat="1" applyFont="1" applyFill="1" applyBorder="1" applyAlignment="1">
      <alignment horizontal="right" vertical="center"/>
    </xf>
    <xf numFmtId="0" fontId="84" fillId="0" borderId="0" xfId="88" applyFont="1" applyAlignment="1"/>
    <xf numFmtId="0" fontId="80" fillId="0" borderId="0" xfId="88" applyFont="1"/>
    <xf numFmtId="0" fontId="85" fillId="0" borderId="0" xfId="88" applyFont="1" applyAlignment="1"/>
    <xf numFmtId="0" fontId="86" fillId="0" borderId="0" xfId="88" applyFont="1"/>
    <xf numFmtId="0" fontId="82" fillId="0" borderId="0" xfId="88" applyFont="1" applyBorder="1" applyAlignment="1">
      <alignment horizontal="center"/>
    </xf>
    <xf numFmtId="0" fontId="82" fillId="0" borderId="0" xfId="88" applyFont="1" applyBorder="1" applyAlignment="1"/>
    <xf numFmtId="0" fontId="83" fillId="0" borderId="0" xfId="88" applyFont="1" applyBorder="1"/>
    <xf numFmtId="0" fontId="28" fillId="11" borderId="30" xfId="278" applyFont="1" applyFill="1" applyBorder="1" applyAlignment="1">
      <alignment horizontal="center" vertical="center" wrapText="1"/>
    </xf>
    <xf numFmtId="0" fontId="28" fillId="11" borderId="1" xfId="278" applyFont="1" applyFill="1" applyBorder="1" applyAlignment="1">
      <alignment horizontal="center" vertical="center" wrapText="1"/>
    </xf>
    <xf numFmtId="0" fontId="5" fillId="0" borderId="10" xfId="278" applyFont="1" applyFill="1" applyBorder="1" applyAlignment="1">
      <alignment horizontal="left"/>
    </xf>
    <xf numFmtId="0" fontId="5" fillId="0" borderId="0" xfId="278" applyFont="1" applyFill="1" applyBorder="1" applyAlignment="1">
      <alignment horizontal="left"/>
    </xf>
    <xf numFmtId="0" fontId="7" fillId="0" borderId="0" xfId="88" applyFont="1" applyAlignment="1">
      <alignment horizontal="center"/>
    </xf>
    <xf numFmtId="0" fontId="70" fillId="0" borderId="0" xfId="0" applyFont="1" applyAlignment="1">
      <alignment horizontal="center" wrapText="1"/>
    </xf>
    <xf numFmtId="0" fontId="71" fillId="0" borderId="0" xfId="0" applyFont="1" applyAlignment="1">
      <alignment horizontal="center"/>
    </xf>
    <xf numFmtId="0" fontId="79" fillId="0" borderId="11" xfId="128" applyFont="1" applyBorder="1" applyAlignment="1">
      <alignment horizontal="center"/>
    </xf>
    <xf numFmtId="0" fontId="79" fillId="0" borderId="0" xfId="128" applyFont="1" applyBorder="1" applyAlignment="1">
      <alignment horizontal="center"/>
    </xf>
    <xf numFmtId="0" fontId="81" fillId="0" borderId="11" xfId="128" applyFont="1" applyBorder="1" applyAlignment="1">
      <alignment horizontal="center"/>
    </xf>
    <xf numFmtId="0" fontId="81" fillId="0" borderId="0" xfId="128" applyFont="1" applyBorder="1" applyAlignment="1">
      <alignment horizontal="center"/>
    </xf>
    <xf numFmtId="0" fontId="33" fillId="0" borderId="0" xfId="234" applyFont="1" applyBorder="1" applyAlignment="1">
      <alignment horizontal="right"/>
    </xf>
    <xf numFmtId="3" fontId="33" fillId="0" borderId="0" xfId="234" applyNumberFormat="1" applyFont="1" applyBorder="1" applyAlignment="1">
      <alignment horizontal="right"/>
    </xf>
    <xf numFmtId="0" fontId="82" fillId="0" borderId="0" xfId="234" applyFont="1" applyAlignment="1">
      <alignment horizontal="center" wrapText="1"/>
    </xf>
    <xf numFmtId="0" fontId="84" fillId="0" borderId="0" xfId="234" applyFont="1" applyAlignment="1">
      <alignment horizontal="center"/>
    </xf>
    <xf numFmtId="0" fontId="49" fillId="0" borderId="0" xfId="234" applyFont="1" applyAlignment="1">
      <alignment horizontal="center"/>
    </xf>
    <xf numFmtId="0" fontId="85" fillId="0" borderId="0" xfId="234" applyFont="1" applyAlignment="1">
      <alignment horizontal="center"/>
    </xf>
    <xf numFmtId="0" fontId="82" fillId="0" borderId="0" xfId="234" applyFont="1" applyBorder="1" applyAlignment="1">
      <alignment horizontal="center"/>
    </xf>
    <xf numFmtId="0" fontId="4" fillId="0" borderId="0" xfId="234" applyFont="1" applyAlignment="1">
      <alignment horizontal="center"/>
    </xf>
    <xf numFmtId="0" fontId="7" fillId="0" borderId="0" xfId="234" applyFont="1" applyBorder="1" applyAlignment="1">
      <alignment horizontal="center"/>
    </xf>
    <xf numFmtId="0" fontId="5" fillId="0" borderId="0" xfId="234" applyFont="1" applyAlignment="1">
      <alignment horizontal="left" wrapText="1"/>
    </xf>
    <xf numFmtId="0" fontId="7" fillId="0" borderId="0" xfId="234" applyFont="1" applyAlignment="1">
      <alignment horizontal="center"/>
    </xf>
    <xf numFmtId="0" fontId="49" fillId="0" borderId="0" xfId="234" applyFont="1" applyBorder="1" applyAlignment="1">
      <alignment horizontal="center"/>
    </xf>
    <xf numFmtId="0" fontId="45" fillId="0" borderId="24" xfId="0" applyFont="1" applyBorder="1" applyAlignment="1">
      <alignment horizontal="center"/>
    </xf>
    <xf numFmtId="0" fontId="45" fillId="0" borderId="14" xfId="0" applyFont="1" applyBorder="1" applyAlignment="1">
      <alignment horizontal="center"/>
    </xf>
    <xf numFmtId="0" fontId="45" fillId="0" borderId="37" xfId="0" applyFont="1" applyBorder="1" applyAlignment="1">
      <alignment horizontal="center"/>
    </xf>
    <xf numFmtId="0" fontId="84" fillId="0" borderId="0" xfId="73" applyFont="1" applyBorder="1" applyAlignment="1">
      <alignment horizontal="center" vertical="center"/>
    </xf>
    <xf numFmtId="0" fontId="92" fillId="0" borderId="0" xfId="84" applyFont="1" applyBorder="1" applyAlignment="1">
      <alignment horizontal="center"/>
    </xf>
    <xf numFmtId="0" fontId="94" fillId="0" borderId="0" xfId="84" applyFont="1" applyBorder="1" applyAlignment="1">
      <alignment horizontal="center"/>
    </xf>
    <xf numFmtId="0" fontId="82" fillId="0" borderId="38" xfId="183" applyFont="1" applyBorder="1" applyAlignment="1">
      <alignment horizontal="center"/>
    </xf>
    <xf numFmtId="0" fontId="28" fillId="3" borderId="50" xfId="84" applyFont="1" applyFill="1" applyBorder="1" applyAlignment="1">
      <alignment horizontal="center" vertical="center" wrapText="1"/>
    </xf>
    <xf numFmtId="0" fontId="28" fillId="3" borderId="51" xfId="84" applyFont="1" applyFill="1" applyBorder="1" applyAlignment="1">
      <alignment horizontal="center" vertical="center" wrapText="1"/>
    </xf>
    <xf numFmtId="0" fontId="28" fillId="3" borderId="49" xfId="84" applyFont="1" applyFill="1" applyBorder="1" applyAlignment="1">
      <alignment horizontal="center" vertical="center" wrapText="1"/>
    </xf>
    <xf numFmtId="0" fontId="28" fillId="3" borderId="2" xfId="84" applyFont="1" applyFill="1" applyBorder="1" applyAlignment="1">
      <alignment horizontal="center" vertical="center" wrapText="1"/>
    </xf>
    <xf numFmtId="0" fontId="28" fillId="3" borderId="52" xfId="0" applyFont="1" applyFill="1" applyBorder="1" applyAlignment="1">
      <alignment horizontal="center" wrapText="1"/>
    </xf>
    <xf numFmtId="0" fontId="28" fillId="3" borderId="20" xfId="84" applyFont="1" applyFill="1" applyBorder="1" applyAlignment="1">
      <alignment horizontal="center" vertical="center"/>
    </xf>
    <xf numFmtId="0" fontId="28" fillId="3" borderId="53" xfId="84" applyFont="1" applyFill="1" applyBorder="1" applyAlignment="1">
      <alignment horizontal="center" vertical="center"/>
    </xf>
    <xf numFmtId="0" fontId="28" fillId="3" borderId="54" xfId="84" applyFont="1" applyFill="1" applyBorder="1" applyAlignment="1">
      <alignment horizontal="center" vertical="center"/>
    </xf>
    <xf numFmtId="0" fontId="7" fillId="0" borderId="55" xfId="138" applyFont="1" applyBorder="1" applyAlignment="1">
      <alignment horizontal="center" wrapText="1"/>
    </xf>
    <xf numFmtId="0" fontId="7" fillId="0" borderId="5" xfId="138" applyFont="1" applyBorder="1" applyAlignment="1">
      <alignment horizontal="center" wrapText="1"/>
    </xf>
    <xf numFmtId="0" fontId="7" fillId="0" borderId="6" xfId="138" applyFont="1" applyBorder="1" applyAlignment="1">
      <alignment horizontal="center" wrapText="1"/>
    </xf>
    <xf numFmtId="0" fontId="49" fillId="0" borderId="0" xfId="138" applyFont="1" applyBorder="1" applyAlignment="1">
      <alignment horizontal="center"/>
    </xf>
    <xf numFmtId="0" fontId="82" fillId="0" borderId="0" xfId="138" applyFont="1" applyBorder="1" applyAlignment="1">
      <alignment horizontal="center"/>
    </xf>
    <xf numFmtId="0" fontId="29" fillId="0" borderId="0" xfId="84" applyFont="1" applyBorder="1" applyAlignment="1">
      <alignment horizontal="center"/>
    </xf>
    <xf numFmtId="0" fontId="4" fillId="0" borderId="91" xfId="138" applyFont="1" applyBorder="1" applyAlignment="1">
      <alignment horizontal="center"/>
    </xf>
    <xf numFmtId="0" fontId="20" fillId="2" borderId="58" xfId="138" applyFont="1" applyFill="1" applyBorder="1" applyAlignment="1">
      <alignment horizontal="center" vertical="center" wrapText="1"/>
    </xf>
    <xf numFmtId="0" fontId="20" fillId="2" borderId="59" xfId="138" applyFont="1" applyFill="1" applyBorder="1" applyAlignment="1">
      <alignment horizontal="center" vertical="center" wrapText="1"/>
    </xf>
    <xf numFmtId="0" fontId="7" fillId="0" borderId="60" xfId="138" applyFont="1" applyBorder="1" applyAlignment="1">
      <alignment horizontal="center" wrapText="1"/>
    </xf>
    <xf numFmtId="166" fontId="7" fillId="0" borderId="33" xfId="138" applyNumberFormat="1" applyFont="1" applyBorder="1" applyAlignment="1">
      <alignment horizontal="center" wrapText="1"/>
    </xf>
    <xf numFmtId="166" fontId="7" fillId="0" borderId="0" xfId="138" applyNumberFormat="1" applyFont="1" applyBorder="1" applyAlignment="1">
      <alignment horizontal="center" wrapText="1"/>
    </xf>
    <xf numFmtId="166" fontId="7" fillId="0" borderId="46" xfId="138" applyNumberFormat="1" applyFont="1" applyBorder="1" applyAlignment="1">
      <alignment horizontal="center" wrapText="1"/>
    </xf>
    <xf numFmtId="171" fontId="7" fillId="0" borderId="0" xfId="182" applyNumberFormat="1" applyFont="1" applyAlignment="1">
      <alignment horizontal="center"/>
    </xf>
    <xf numFmtId="171" fontId="4" fillId="0" borderId="0" xfId="182" applyNumberFormat="1" applyFont="1" applyAlignment="1" applyProtection="1">
      <alignment horizontal="center"/>
    </xf>
    <xf numFmtId="171" fontId="7" fillId="0" borderId="0" xfId="182" applyNumberFormat="1" applyFont="1" applyAlignment="1" applyProtection="1">
      <alignment horizontal="center"/>
    </xf>
    <xf numFmtId="171" fontId="7" fillId="0" borderId="0" xfId="182" quotePrefix="1" applyNumberFormat="1" applyFont="1" applyBorder="1" applyAlignment="1">
      <alignment horizontal="center"/>
    </xf>
    <xf numFmtId="171" fontId="7" fillId="4" borderId="50" xfId="182" applyNumberFormat="1" applyFont="1" applyFill="1" applyBorder="1" applyAlignment="1" applyProtection="1">
      <alignment horizontal="center" vertical="center"/>
    </xf>
    <xf numFmtId="171" fontId="7" fillId="4" borderId="51" xfId="182" applyNumberFormat="1" applyFont="1" applyFill="1" applyBorder="1" applyAlignment="1">
      <alignment horizontal="center" vertical="center"/>
    </xf>
    <xf numFmtId="171" fontId="7" fillId="2" borderId="52" xfId="182" applyNumberFormat="1" applyFont="1" applyFill="1" applyBorder="1" applyAlignment="1" applyProtection="1">
      <alignment horizontal="center" vertical="center"/>
    </xf>
    <xf numFmtId="171" fontId="7" fillId="2" borderId="20" xfId="182" applyNumberFormat="1" applyFont="1" applyFill="1" applyBorder="1" applyAlignment="1" applyProtection="1">
      <alignment horizontal="center" vertical="center"/>
    </xf>
    <xf numFmtId="171" fontId="7" fillId="2" borderId="61" xfId="182" applyNumberFormat="1" applyFont="1" applyFill="1" applyBorder="1" applyAlignment="1" applyProtection="1">
      <alignment horizontal="center" vertical="center"/>
    </xf>
    <xf numFmtId="171" fontId="7" fillId="2" borderId="62" xfId="182" applyNumberFormat="1" applyFont="1" applyFill="1" applyBorder="1" applyAlignment="1" applyProtection="1">
      <alignment horizontal="center" vertical="center"/>
    </xf>
    <xf numFmtId="171" fontId="7" fillId="0" borderId="0" xfId="181" applyNumberFormat="1" applyFont="1" applyAlignment="1">
      <alignment horizontal="center"/>
    </xf>
    <xf numFmtId="171" fontId="4" fillId="0" borderId="0" xfId="181" applyNumberFormat="1" applyFont="1" applyAlignment="1" applyProtection="1">
      <alignment horizontal="center"/>
    </xf>
    <xf numFmtId="171" fontId="7" fillId="0" borderId="0" xfId="181" quotePrefix="1" applyNumberFormat="1" applyFont="1" applyBorder="1" applyAlignment="1">
      <alignment horizontal="center"/>
    </xf>
    <xf numFmtId="171" fontId="7" fillId="2" borderId="69" xfId="181" applyNumberFormat="1" applyFont="1" applyFill="1" applyBorder="1" applyAlignment="1" applyProtection="1">
      <alignment horizontal="center" vertical="center"/>
    </xf>
    <xf numFmtId="171" fontId="7" fillId="2" borderId="30" xfId="181" applyNumberFormat="1" applyFont="1" applyFill="1" applyBorder="1" applyAlignment="1" applyProtection="1">
      <alignment horizontal="center" vertical="center"/>
    </xf>
    <xf numFmtId="171" fontId="7" fillId="2" borderId="53" xfId="181" quotePrefix="1" applyNumberFormat="1" applyFont="1" applyFill="1" applyBorder="1" applyAlignment="1" applyProtection="1">
      <alignment horizontal="center" vertical="center"/>
    </xf>
    <xf numFmtId="171" fontId="7" fillId="2" borderId="61" xfId="181" quotePrefix="1" applyNumberFormat="1" applyFont="1" applyFill="1" applyBorder="1" applyAlignment="1" applyProtection="1">
      <alignment horizontal="center" vertical="center"/>
    </xf>
    <xf numFmtId="171" fontId="7" fillId="2" borderId="54" xfId="181" quotePrefix="1" applyNumberFormat="1" applyFont="1" applyFill="1" applyBorder="1" applyAlignment="1" applyProtection="1">
      <alignment horizontal="center" vertical="center"/>
    </xf>
    <xf numFmtId="0" fontId="4" fillId="0" borderId="0" xfId="128" applyFont="1" applyBorder="1" applyAlignment="1">
      <alignment horizontal="center" vertical="center"/>
    </xf>
    <xf numFmtId="0" fontId="49" fillId="0" borderId="0" xfId="183" applyFont="1" applyAlignment="1">
      <alignment horizontal="center"/>
    </xf>
    <xf numFmtId="0" fontId="4" fillId="0" borderId="0" xfId="183" applyFont="1" applyAlignment="1">
      <alignment horizontal="center"/>
    </xf>
    <xf numFmtId="0" fontId="7" fillId="0" borderId="38" xfId="183" applyFont="1" applyBorder="1" applyAlignment="1">
      <alignment horizontal="center"/>
    </xf>
    <xf numFmtId="0" fontId="7" fillId="2" borderId="50" xfId="183" applyNumberFormat="1" applyFont="1" applyFill="1" applyBorder="1" applyAlignment="1">
      <alignment horizontal="center" vertical="center"/>
    </xf>
    <xf numFmtId="0" fontId="7" fillId="2" borderId="51" xfId="183" applyNumberFormat="1" applyFont="1" applyFill="1" applyBorder="1" applyAlignment="1">
      <alignment horizontal="center" vertical="center"/>
    </xf>
    <xf numFmtId="0" fontId="7" fillId="2" borderId="49" xfId="183" applyFont="1" applyFill="1" applyBorder="1" applyAlignment="1">
      <alignment horizontal="center" vertical="center"/>
    </xf>
    <xf numFmtId="0" fontId="7" fillId="2" borderId="2" xfId="183" applyFont="1" applyFill="1" applyBorder="1" applyAlignment="1">
      <alignment horizontal="center" vertical="center"/>
    </xf>
    <xf numFmtId="0" fontId="7" fillId="2" borderId="20" xfId="128" quotePrefix="1" applyFont="1" applyFill="1" applyBorder="1" applyAlignment="1" applyProtection="1">
      <alignment horizontal="center" vertical="center"/>
    </xf>
    <xf numFmtId="0" fontId="7" fillId="2" borderId="61" xfId="128" quotePrefix="1" applyFont="1" applyFill="1" applyBorder="1" applyAlignment="1" applyProtection="1">
      <alignment horizontal="center" vertical="center"/>
    </xf>
    <xf numFmtId="0" fontId="7" fillId="2" borderId="53" xfId="128" quotePrefix="1" applyFont="1" applyFill="1" applyBorder="1" applyAlignment="1" applyProtection="1">
      <alignment horizontal="center" vertical="center"/>
    </xf>
    <xf numFmtId="0" fontId="7" fillId="2" borderId="20" xfId="183" applyFont="1" applyFill="1" applyBorder="1" applyAlignment="1">
      <alignment horizontal="center" vertical="center"/>
    </xf>
    <xf numFmtId="0" fontId="7" fillId="2" borderId="53" xfId="183" applyFont="1" applyFill="1" applyBorder="1" applyAlignment="1">
      <alignment horizontal="center" vertical="center"/>
    </xf>
    <xf numFmtId="0" fontId="7" fillId="2" borderId="54" xfId="183" applyFont="1" applyFill="1" applyBorder="1" applyAlignment="1">
      <alignment horizontal="center" vertical="center"/>
    </xf>
    <xf numFmtId="0" fontId="7" fillId="2" borderId="48" xfId="138" applyFont="1" applyFill="1" applyBorder="1" applyAlignment="1">
      <alignment horizontal="center" vertical="center"/>
    </xf>
    <xf numFmtId="0" fontId="7" fillId="2" borderId="26" xfId="138" applyFont="1" applyFill="1" applyBorder="1" applyAlignment="1">
      <alignment horizontal="center" vertical="center"/>
    </xf>
    <xf numFmtId="0" fontId="7" fillId="2" borderId="49" xfId="138" applyFont="1" applyFill="1" applyBorder="1" applyAlignment="1">
      <alignment horizontal="center" vertical="center"/>
    </xf>
    <xf numFmtId="0" fontId="7" fillId="2" borderId="2" xfId="138" applyFont="1" applyFill="1" applyBorder="1" applyAlignment="1">
      <alignment horizontal="center" vertical="center"/>
    </xf>
    <xf numFmtId="0" fontId="7" fillId="2" borderId="50" xfId="138" applyFont="1" applyFill="1" applyBorder="1" applyAlignment="1">
      <alignment horizontal="center" vertical="center"/>
    </xf>
    <xf numFmtId="0" fontId="7" fillId="2" borderId="51" xfId="138" applyFont="1" applyFill="1" applyBorder="1" applyAlignment="1">
      <alignment horizontal="center" vertical="center"/>
    </xf>
    <xf numFmtId="0" fontId="7" fillId="0" borderId="0" xfId="138" applyFont="1" applyAlignment="1">
      <alignment horizontal="center" vertical="center"/>
    </xf>
    <xf numFmtId="0" fontId="4" fillId="0" borderId="0" xfId="138" applyFont="1" applyAlignment="1">
      <alignment horizontal="center"/>
    </xf>
    <xf numFmtId="0" fontId="5" fillId="0" borderId="0" xfId="138" applyFont="1" applyAlignment="1">
      <alignment horizontal="center" vertical="center"/>
    </xf>
    <xf numFmtId="0" fontId="7" fillId="2" borderId="49" xfId="138" applyFont="1" applyFill="1" applyBorder="1" applyAlignment="1">
      <alignment horizontal="center" vertical="center" wrapText="1"/>
    </xf>
    <xf numFmtId="0" fontId="7" fillId="2" borderId="2" xfId="138" applyFont="1" applyFill="1" applyBorder="1" applyAlignment="1">
      <alignment horizontal="center" vertical="center" wrapText="1"/>
    </xf>
    <xf numFmtId="0" fontId="7" fillId="2" borderId="10" xfId="138" applyFont="1" applyFill="1" applyBorder="1" applyAlignment="1" applyProtection="1">
      <alignment horizontal="center" vertical="center"/>
    </xf>
    <xf numFmtId="0" fontId="7" fillId="2" borderId="57" xfId="138" applyFont="1" applyFill="1" applyBorder="1" applyAlignment="1" applyProtection="1">
      <alignment horizontal="center" vertical="center"/>
    </xf>
    <xf numFmtId="171" fontId="7" fillId="0" borderId="0" xfId="186" applyNumberFormat="1" applyFont="1" applyAlignment="1">
      <alignment horizontal="center"/>
    </xf>
    <xf numFmtId="171" fontId="4" fillId="0" borderId="0" xfId="186" applyNumberFormat="1" applyFont="1" applyAlignment="1" applyProtection="1">
      <alignment horizontal="center"/>
    </xf>
    <xf numFmtId="171" fontId="7" fillId="0" borderId="0" xfId="186" applyNumberFormat="1" applyFont="1" applyAlignment="1" applyProtection="1">
      <alignment horizontal="center"/>
    </xf>
    <xf numFmtId="171" fontId="7" fillId="0" borderId="0" xfId="186" applyNumberFormat="1" applyFont="1" applyBorder="1" applyAlignment="1">
      <alignment horizontal="center"/>
    </xf>
    <xf numFmtId="171" fontId="7" fillId="0" borderId="0" xfId="186" quotePrefix="1" applyNumberFormat="1" applyFont="1" applyBorder="1" applyAlignment="1">
      <alignment horizontal="center"/>
    </xf>
    <xf numFmtId="171" fontId="13" fillId="2" borderId="50" xfId="182" applyNumberFormat="1" applyFont="1" applyFill="1" applyBorder="1" applyAlignment="1" applyProtection="1">
      <alignment horizontal="center" vertical="center"/>
    </xf>
    <xf numFmtId="171" fontId="13" fillId="2" borderId="51" xfId="182" applyNumberFormat="1" applyFont="1" applyFill="1" applyBorder="1" applyAlignment="1">
      <alignment horizontal="center" vertical="center"/>
    </xf>
    <xf numFmtId="171" fontId="13" fillId="2" borderId="52" xfId="182" applyNumberFormat="1" applyFont="1" applyFill="1" applyBorder="1" applyAlignment="1" applyProtection="1">
      <alignment horizontal="center" vertical="center"/>
    </xf>
    <xf numFmtId="171" fontId="13" fillId="2" borderId="52" xfId="182" quotePrefix="1" applyNumberFormat="1" applyFont="1" applyFill="1" applyBorder="1" applyAlignment="1" applyProtection="1">
      <alignment horizontal="center" vertical="center"/>
    </xf>
    <xf numFmtId="171" fontId="13" fillId="2" borderId="61" xfId="182" quotePrefix="1" applyNumberFormat="1" applyFont="1" applyFill="1" applyBorder="1" applyAlignment="1" applyProtection="1">
      <alignment horizontal="center" vertical="center"/>
    </xf>
    <xf numFmtId="171" fontId="13" fillId="2" borderId="62" xfId="182" applyNumberFormat="1" applyFont="1" applyFill="1" applyBorder="1" applyAlignment="1" applyProtection="1">
      <alignment horizontal="center" vertical="center"/>
    </xf>
    <xf numFmtId="0" fontId="84" fillId="0" borderId="0" xfId="183" applyFont="1" applyAlignment="1">
      <alignment horizontal="center"/>
    </xf>
    <xf numFmtId="0" fontId="85" fillId="0" borderId="0" xfId="183" applyFont="1" applyAlignment="1">
      <alignment horizontal="center"/>
    </xf>
    <xf numFmtId="0" fontId="82" fillId="0" borderId="0" xfId="183" applyFont="1" applyAlignment="1">
      <alignment horizontal="center"/>
    </xf>
    <xf numFmtId="0" fontId="7" fillId="3" borderId="49" xfId="183" applyFont="1" applyFill="1" applyBorder="1" applyAlignment="1">
      <alignment horizontal="center" vertical="center"/>
    </xf>
    <xf numFmtId="0" fontId="7" fillId="3" borderId="2" xfId="183" applyFont="1" applyFill="1" applyBorder="1" applyAlignment="1">
      <alignment horizontal="center" vertical="center"/>
    </xf>
    <xf numFmtId="0" fontId="7" fillId="3" borderId="20" xfId="0" quotePrefix="1" applyFont="1" applyFill="1" applyBorder="1" applyAlignment="1" applyProtection="1">
      <alignment horizontal="center" vertical="center"/>
    </xf>
    <xf numFmtId="0" fontId="7" fillId="3" borderId="61" xfId="0" quotePrefix="1"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53" xfId="0" applyFont="1" applyFill="1" applyBorder="1" applyAlignment="1" applyProtection="1">
      <alignment horizontal="center" vertical="center"/>
    </xf>
    <xf numFmtId="0" fontId="7" fillId="3" borderId="61" xfId="0" applyFont="1" applyFill="1" applyBorder="1" applyAlignment="1" applyProtection="1">
      <alignment horizontal="center" vertical="center"/>
    </xf>
    <xf numFmtId="0" fontId="5" fillId="3" borderId="20" xfId="183" applyFont="1" applyFill="1" applyBorder="1" applyAlignment="1">
      <alignment horizontal="center" vertical="center"/>
    </xf>
    <xf numFmtId="0" fontId="5" fillId="3" borderId="53" xfId="183" applyFont="1" applyFill="1" applyBorder="1" applyAlignment="1">
      <alignment horizontal="center" vertical="center"/>
    </xf>
    <xf numFmtId="0" fontId="5" fillId="3" borderId="54" xfId="183" applyFont="1" applyFill="1" applyBorder="1" applyAlignment="1">
      <alignment horizontal="center" vertical="center"/>
    </xf>
    <xf numFmtId="166" fontId="7" fillId="3" borderId="12" xfId="183" applyNumberFormat="1" applyFont="1" applyFill="1" applyBorder="1" applyAlignment="1">
      <alignment horizontal="center" vertical="center"/>
    </xf>
    <xf numFmtId="0" fontId="7" fillId="3" borderId="17" xfId="183" applyFont="1" applyFill="1" applyBorder="1" applyAlignment="1">
      <alignment horizontal="center" vertical="center"/>
    </xf>
    <xf numFmtId="0" fontId="7" fillId="3" borderId="50" xfId="183" applyFont="1" applyFill="1" applyBorder="1" applyAlignment="1">
      <alignment horizontal="center" vertical="center"/>
    </xf>
    <xf numFmtId="0" fontId="7" fillId="3" borderId="4" xfId="183" applyFont="1" applyFill="1" applyBorder="1" applyAlignment="1">
      <alignment horizontal="center" vertical="center"/>
    </xf>
    <xf numFmtId="0" fontId="7" fillId="3" borderId="51" xfId="183" applyFont="1" applyFill="1" applyBorder="1" applyAlignment="1">
      <alignment horizontal="center" vertical="center"/>
    </xf>
    <xf numFmtId="166" fontId="7" fillId="3" borderId="23" xfId="183" applyNumberFormat="1" applyFont="1" applyFill="1" applyBorder="1" applyAlignment="1">
      <alignment horizontal="center" vertical="center"/>
    </xf>
    <xf numFmtId="0" fontId="7" fillId="3" borderId="16" xfId="183" applyFont="1" applyFill="1" applyBorder="1" applyAlignment="1">
      <alignment horizontal="center" vertical="center"/>
    </xf>
    <xf numFmtId="0" fontId="49" fillId="0" borderId="0" xfId="138" applyFont="1" applyAlignment="1">
      <alignment horizontal="center" vertical="center"/>
    </xf>
    <xf numFmtId="0" fontId="82" fillId="0" borderId="0" xfId="138" applyFont="1" applyAlignment="1">
      <alignment horizontal="center"/>
    </xf>
    <xf numFmtId="0" fontId="3" fillId="0" borderId="0" xfId="138" applyFont="1" applyAlignment="1">
      <alignment horizontal="center" vertical="center"/>
    </xf>
    <xf numFmtId="0" fontId="4" fillId="0" borderId="0" xfId="138" applyFont="1" applyAlignment="1">
      <alignment horizontal="center" vertical="center"/>
    </xf>
    <xf numFmtId="0" fontId="4" fillId="0" borderId="0" xfId="256" applyFont="1" applyFill="1" applyAlignment="1">
      <alignment horizontal="center"/>
    </xf>
    <xf numFmtId="0" fontId="49" fillId="0" borderId="0" xfId="256" applyFont="1" applyFill="1" applyAlignment="1">
      <alignment horizontal="center"/>
    </xf>
    <xf numFmtId="0" fontId="5" fillId="2" borderId="69" xfId="256" applyFont="1" applyFill="1" applyBorder="1" applyAlignment="1">
      <alignment horizontal="center" vertical="center"/>
    </xf>
    <xf numFmtId="0" fontId="5" fillId="2" borderId="30" xfId="256" applyFont="1" applyFill="1" applyBorder="1" applyAlignment="1">
      <alignment horizontal="center" vertical="center"/>
    </xf>
    <xf numFmtId="49" fontId="7" fillId="2" borderId="49" xfId="257" applyNumberFormat="1" applyFont="1" applyFill="1" applyBorder="1" applyAlignment="1">
      <alignment horizontal="center" vertical="center"/>
    </xf>
    <xf numFmtId="49" fontId="7" fillId="2" borderId="2" xfId="257" applyNumberFormat="1" applyFont="1" applyFill="1" applyBorder="1" applyAlignment="1">
      <alignment horizontal="center" vertical="center"/>
    </xf>
    <xf numFmtId="0" fontId="7" fillId="2" borderId="52" xfId="256" applyFont="1" applyFill="1" applyBorder="1" applyAlignment="1" applyProtection="1">
      <alignment horizontal="center"/>
    </xf>
    <xf numFmtId="0" fontId="7" fillId="2" borderId="62" xfId="256" applyFont="1" applyFill="1" applyBorder="1" applyAlignment="1" applyProtection="1">
      <alignment horizontal="center"/>
    </xf>
    <xf numFmtId="0" fontId="4" fillId="0" borderId="11" xfId="73" applyFont="1" applyBorder="1" applyAlignment="1">
      <alignment horizontal="center"/>
    </xf>
    <xf numFmtId="0" fontId="3" fillId="0" borderId="5" xfId="73" applyFont="1" applyBorder="1" applyAlignment="1">
      <alignment horizontal="center"/>
    </xf>
    <xf numFmtId="0" fontId="3" fillId="0" borderId="13" xfId="73" applyFont="1" applyBorder="1" applyAlignment="1">
      <alignment horizontal="center"/>
    </xf>
    <xf numFmtId="168" fontId="49" fillId="0" borderId="11" xfId="259" applyNumberFormat="1" applyFont="1" applyBorder="1" applyAlignment="1" applyProtection="1">
      <alignment horizontal="center"/>
    </xf>
    <xf numFmtId="168" fontId="49" fillId="0" borderId="5" xfId="259" applyNumberFormat="1" applyFont="1" applyBorder="1" applyAlignment="1" applyProtection="1">
      <alignment horizontal="center"/>
    </xf>
    <xf numFmtId="168" fontId="49" fillId="0" borderId="13" xfId="259" applyNumberFormat="1" applyFont="1" applyBorder="1" applyAlignment="1" applyProtection="1">
      <alignment horizontal="center"/>
    </xf>
    <xf numFmtId="168" fontId="37" fillId="0" borderId="39" xfId="259" applyNumberFormat="1" applyFont="1" applyBorder="1" applyAlignment="1" applyProtection="1">
      <alignment horizontal="right"/>
    </xf>
    <xf numFmtId="168" fontId="37" fillId="0" borderId="35" xfId="259" applyNumberFormat="1" applyFont="1" applyBorder="1" applyAlignment="1" applyProtection="1">
      <alignment horizontal="right"/>
    </xf>
    <xf numFmtId="168" fontId="37" fillId="0" borderId="29" xfId="259" applyNumberFormat="1" applyFont="1" applyBorder="1" applyAlignment="1" applyProtection="1">
      <alignment horizontal="right"/>
    </xf>
    <xf numFmtId="168" fontId="13" fillId="2" borderId="52" xfId="260" applyNumberFormat="1" applyFont="1" applyFill="1" applyBorder="1" applyAlignment="1" applyProtection="1">
      <alignment horizontal="center" wrapText="1"/>
      <protection hidden="1"/>
    </xf>
    <xf numFmtId="168" fontId="7" fillId="2" borderId="20" xfId="260" applyNumberFormat="1" applyFont="1" applyFill="1" applyBorder="1" applyAlignment="1">
      <alignment horizontal="center"/>
    </xf>
    <xf numFmtId="168" fontId="7" fillId="2" borderId="54" xfId="260" applyNumberFormat="1" applyFont="1" applyFill="1" applyBorder="1" applyAlignment="1">
      <alignment horizontal="center"/>
    </xf>
    <xf numFmtId="168" fontId="49" fillId="0" borderId="11" xfId="261" applyNumberFormat="1" applyFont="1" applyBorder="1" applyAlignment="1" applyProtection="1">
      <alignment horizontal="center"/>
    </xf>
    <xf numFmtId="168" fontId="49" fillId="0" borderId="5" xfId="261" applyNumberFormat="1" applyFont="1" applyBorder="1" applyAlignment="1" applyProtection="1">
      <alignment horizontal="center"/>
    </xf>
    <xf numFmtId="168" fontId="49" fillId="0" borderId="13" xfId="261" applyNumberFormat="1" applyFont="1" applyBorder="1" applyAlignment="1" applyProtection="1">
      <alignment horizontal="center"/>
    </xf>
    <xf numFmtId="168" fontId="37" fillId="0" borderId="39" xfId="261" applyNumberFormat="1" applyFont="1" applyBorder="1" applyAlignment="1" applyProtection="1">
      <alignment horizontal="right"/>
    </xf>
    <xf numFmtId="168" fontId="37" fillId="0" borderId="35" xfId="261" applyNumberFormat="1" applyFont="1" applyBorder="1" applyAlignment="1" applyProtection="1">
      <alignment horizontal="right"/>
    </xf>
    <xf numFmtId="168" fontId="37" fillId="0" borderId="29" xfId="261" applyNumberFormat="1" applyFont="1" applyBorder="1" applyAlignment="1" applyProtection="1">
      <alignment horizontal="right"/>
    </xf>
    <xf numFmtId="168" fontId="13" fillId="2" borderId="52" xfId="262" applyNumberFormat="1" applyFont="1" applyFill="1" applyBorder="1" applyAlignment="1" applyProtection="1">
      <alignment horizontal="center" wrapText="1"/>
      <protection hidden="1"/>
    </xf>
    <xf numFmtId="168" fontId="7" fillId="2" borderId="20" xfId="262" applyNumberFormat="1" applyFont="1" applyFill="1" applyBorder="1" applyAlignment="1">
      <alignment horizontal="center"/>
    </xf>
    <xf numFmtId="168" fontId="7" fillId="2" borderId="54" xfId="262" applyNumberFormat="1" applyFont="1" applyFill="1" applyBorder="1" applyAlignment="1">
      <alignment horizontal="center"/>
    </xf>
    <xf numFmtId="0" fontId="7" fillId="0" borderId="0" xfId="73" applyFont="1" applyAlignment="1">
      <alignment horizontal="center"/>
    </xf>
    <xf numFmtId="168" fontId="4" fillId="0" borderId="0" xfId="264" applyNumberFormat="1" applyFont="1" applyAlignment="1" applyProtection="1">
      <alignment horizontal="center"/>
    </xf>
    <xf numFmtId="168" fontId="32" fillId="0" borderId="0" xfId="264" applyNumberFormat="1" applyFont="1" applyAlignment="1" applyProtection="1">
      <alignment horizontal="right"/>
    </xf>
    <xf numFmtId="168" fontId="13" fillId="2" borderId="52" xfId="265" applyNumberFormat="1" applyFont="1" applyFill="1" applyBorder="1" applyAlignment="1" applyProtection="1">
      <alignment horizontal="center" wrapText="1"/>
      <protection hidden="1"/>
    </xf>
    <xf numFmtId="168" fontId="7" fillId="2" borderId="20" xfId="265" applyNumberFormat="1" applyFont="1" applyFill="1" applyBorder="1" applyAlignment="1">
      <alignment horizontal="center"/>
    </xf>
    <xf numFmtId="168" fontId="7" fillId="2" borderId="54" xfId="265" applyNumberFormat="1" applyFont="1" applyFill="1" applyBorder="1" applyAlignment="1">
      <alignment horizontal="center"/>
    </xf>
    <xf numFmtId="0" fontId="49" fillId="0" borderId="0" xfId="73" applyFont="1" applyAlignment="1">
      <alignment horizontal="center"/>
    </xf>
    <xf numFmtId="168" fontId="82" fillId="0" borderId="0" xfId="267" applyNumberFormat="1" applyFont="1" applyAlignment="1" applyProtection="1">
      <alignment horizontal="center"/>
    </xf>
    <xf numFmtId="168" fontId="32" fillId="0" borderId="0" xfId="267" applyNumberFormat="1" applyFont="1" applyAlignment="1" applyProtection="1">
      <alignment horizontal="right"/>
    </xf>
    <xf numFmtId="168" fontId="13" fillId="2" borderId="52" xfId="268" applyNumberFormat="1" applyFont="1" applyFill="1" applyBorder="1" applyAlignment="1" applyProtection="1">
      <alignment horizontal="center" wrapText="1"/>
      <protection hidden="1"/>
    </xf>
    <xf numFmtId="168" fontId="7" fillId="2" borderId="20" xfId="268" applyNumberFormat="1" applyFont="1" applyFill="1" applyBorder="1" applyAlignment="1">
      <alignment horizontal="center"/>
    </xf>
    <xf numFmtId="168" fontId="7" fillId="2" borderId="54" xfId="268" applyNumberFormat="1" applyFont="1" applyFill="1" applyBorder="1" applyAlignment="1">
      <alignment horizontal="center"/>
    </xf>
    <xf numFmtId="168" fontId="82" fillId="0" borderId="0" xfId="270" applyNumberFormat="1" applyFont="1" applyAlignment="1" applyProtection="1">
      <alignment horizontal="center"/>
    </xf>
    <xf numFmtId="168" fontId="32" fillId="0" borderId="0" xfId="270" applyNumberFormat="1" applyFont="1" applyAlignment="1" applyProtection="1">
      <alignment horizontal="right"/>
    </xf>
    <xf numFmtId="168" fontId="13" fillId="2" borderId="52" xfId="270" applyNumberFormat="1" applyFont="1" applyFill="1" applyBorder="1" applyAlignment="1" applyProtection="1">
      <alignment horizontal="center" wrapText="1"/>
      <protection hidden="1"/>
    </xf>
    <xf numFmtId="168" fontId="7" fillId="2" borderId="20" xfId="270" applyNumberFormat="1" applyFont="1" applyFill="1" applyBorder="1" applyAlignment="1">
      <alignment horizontal="center"/>
    </xf>
    <xf numFmtId="168" fontId="7" fillId="2" borderId="54" xfId="270" applyNumberFormat="1" applyFont="1" applyFill="1" applyBorder="1" applyAlignment="1">
      <alignment horizontal="center"/>
    </xf>
    <xf numFmtId="168" fontId="82" fillId="0" borderId="0" xfId="272" applyNumberFormat="1" applyFont="1" applyAlignment="1" applyProtection="1">
      <alignment horizontal="center"/>
    </xf>
    <xf numFmtId="168" fontId="37" fillId="0" borderId="0" xfId="272" applyNumberFormat="1" applyFont="1" applyAlignment="1" applyProtection="1">
      <alignment horizontal="right"/>
    </xf>
    <xf numFmtId="168" fontId="13" fillId="2" borderId="52" xfId="273" applyNumberFormat="1" applyFont="1" applyFill="1" applyBorder="1" applyAlignment="1" applyProtection="1">
      <alignment horizontal="center" wrapText="1"/>
      <protection hidden="1"/>
    </xf>
    <xf numFmtId="168" fontId="7" fillId="2" borderId="20" xfId="273" applyNumberFormat="1" applyFont="1" applyFill="1" applyBorder="1" applyAlignment="1">
      <alignment horizontal="center"/>
    </xf>
    <xf numFmtId="168" fontId="7" fillId="2" borderId="54" xfId="273" applyNumberFormat="1" applyFont="1" applyFill="1" applyBorder="1" applyAlignment="1">
      <alignment horizontal="center"/>
    </xf>
    <xf numFmtId="0" fontId="7" fillId="0" borderId="0" xfId="73" applyFont="1" applyAlignment="1">
      <alignment horizontal="center" vertical="center"/>
    </xf>
    <xf numFmtId="0" fontId="4" fillId="0" borderId="0" xfId="0" applyFont="1" applyAlignment="1">
      <alignment horizontal="center"/>
    </xf>
    <xf numFmtId="0" fontId="7" fillId="0" borderId="0" xfId="0" applyFont="1" applyAlignment="1">
      <alignment horizontal="center"/>
    </xf>
    <xf numFmtId="168" fontId="5" fillId="0" borderId="0" xfId="0" applyNumberFormat="1" applyFont="1" applyBorder="1" applyAlignment="1">
      <alignment horizontal="right"/>
    </xf>
    <xf numFmtId="0" fontId="7" fillId="2" borderId="56" xfId="0" applyFont="1" applyFill="1" applyBorder="1" applyAlignment="1">
      <alignment horizontal="center" vertical="center" wrapText="1"/>
    </xf>
    <xf numFmtId="0" fontId="7" fillId="2" borderId="80"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52" xfId="0" applyFont="1" applyFill="1" applyBorder="1" applyAlignment="1">
      <alignment horizontal="center" vertical="center"/>
    </xf>
    <xf numFmtId="0" fontId="7" fillId="2" borderId="62" xfId="0" applyFont="1" applyFill="1" applyBorder="1" applyAlignment="1">
      <alignment horizontal="center" vertical="center"/>
    </xf>
    <xf numFmtId="0" fontId="7" fillId="0" borderId="0" xfId="171" applyFont="1" applyAlignment="1">
      <alignment horizontal="center"/>
    </xf>
    <xf numFmtId="0" fontId="4" fillId="0" borderId="0" xfId="171" applyFont="1" applyAlignment="1">
      <alignment horizontal="center"/>
    </xf>
    <xf numFmtId="168" fontId="32" fillId="0" borderId="38" xfId="100" applyNumberFormat="1" applyFont="1" applyBorder="1" applyAlignment="1">
      <alignment horizontal="center"/>
    </xf>
    <xf numFmtId="0" fontId="7" fillId="2" borderId="17" xfId="73" applyFont="1" applyFill="1" applyBorder="1" applyAlignment="1">
      <alignment horizontal="center"/>
    </xf>
    <xf numFmtId="0" fontId="7" fillId="2" borderId="16" xfId="73" applyFont="1" applyFill="1" applyBorder="1" applyAlignment="1">
      <alignment horizontal="center"/>
    </xf>
    <xf numFmtId="0" fontId="7" fillId="2" borderId="51" xfId="73" applyFont="1" applyFill="1" applyBorder="1" applyAlignment="1">
      <alignment horizontal="center"/>
    </xf>
    <xf numFmtId="0" fontId="7" fillId="2" borderId="2" xfId="73" applyFont="1" applyFill="1" applyBorder="1" applyAlignment="1">
      <alignment horizontal="center"/>
    </xf>
    <xf numFmtId="171" fontId="7" fillId="2" borderId="4" xfId="275" applyNumberFormat="1" applyFont="1" applyFill="1" applyBorder="1" applyAlignment="1" applyProtection="1">
      <alignment horizontal="center" vertical="center"/>
    </xf>
    <xf numFmtId="171" fontId="7" fillId="2" borderId="51" xfId="275" applyNumberFormat="1" applyFont="1" applyFill="1" applyBorder="1" applyAlignment="1" applyProtection="1">
      <alignment horizontal="center" vertical="center"/>
    </xf>
    <xf numFmtId="0" fontId="4" fillId="0" borderId="0" xfId="73" applyFont="1" applyFill="1" applyAlignment="1">
      <alignment horizontal="center"/>
    </xf>
    <xf numFmtId="0" fontId="49" fillId="0" borderId="0" xfId="73" applyFont="1" applyFill="1" applyBorder="1" applyAlignment="1">
      <alignment horizontal="center"/>
    </xf>
    <xf numFmtId="0" fontId="4" fillId="0" borderId="38" xfId="73" applyFont="1" applyFill="1" applyBorder="1" applyAlignment="1">
      <alignment horizontal="center"/>
    </xf>
    <xf numFmtId="0" fontId="4" fillId="0" borderId="68" xfId="73" applyFont="1" applyFill="1" applyBorder="1" applyAlignment="1">
      <alignment horizontal="center"/>
    </xf>
    <xf numFmtId="0" fontId="4" fillId="0" borderId="53" xfId="73" applyFont="1" applyFill="1" applyBorder="1" applyAlignment="1">
      <alignment horizontal="center"/>
    </xf>
    <xf numFmtId="0" fontId="4" fillId="0" borderId="54" xfId="73" applyFont="1" applyFill="1" applyBorder="1" applyAlignment="1">
      <alignment horizontal="center"/>
    </xf>
    <xf numFmtId="0" fontId="84" fillId="0" borderId="0" xfId="174" applyFont="1" applyFill="1" applyAlignment="1">
      <alignment horizontal="center" vertical="center"/>
    </xf>
    <xf numFmtId="0" fontId="85" fillId="0" borderId="0" xfId="174" applyFont="1" applyFill="1" applyAlignment="1">
      <alignment horizontal="center" vertical="center"/>
    </xf>
    <xf numFmtId="0" fontId="82" fillId="0" borderId="0" xfId="174" quotePrefix="1" applyFont="1" applyFill="1" applyAlignment="1">
      <alignment horizontal="center" vertical="center"/>
    </xf>
    <xf numFmtId="0" fontId="82" fillId="0" borderId="0" xfId="174" applyFont="1" applyFill="1" applyAlignment="1">
      <alignment horizontal="center" vertical="center"/>
    </xf>
    <xf numFmtId="0" fontId="32" fillId="0" borderId="38" xfId="174" applyFont="1" applyFill="1" applyBorder="1" applyAlignment="1">
      <alignment horizontal="right"/>
    </xf>
    <xf numFmtId="0" fontId="7" fillId="2" borderId="56" xfId="174" applyFont="1" applyFill="1" applyBorder="1" applyAlignment="1">
      <alignment horizontal="center" vertical="center"/>
    </xf>
    <xf numFmtId="0" fontId="7" fillId="2" borderId="10" xfId="174" applyFont="1" applyFill="1" applyBorder="1" applyAlignment="1">
      <alignment horizontal="center" vertical="center"/>
    </xf>
    <xf numFmtId="0" fontId="7" fillId="2" borderId="75" xfId="174" applyFont="1" applyFill="1" applyBorder="1" applyAlignment="1">
      <alignment horizontal="center" vertical="center"/>
    </xf>
    <xf numFmtId="0" fontId="7" fillId="2" borderId="33" xfId="174" applyFont="1" applyFill="1" applyBorder="1" applyAlignment="1">
      <alignment horizontal="center" vertical="center"/>
    </xf>
    <xf numFmtId="0" fontId="7" fillId="2" borderId="0" xfId="174" applyFont="1" applyFill="1" applyBorder="1" applyAlignment="1">
      <alignment horizontal="center" vertical="center"/>
    </xf>
    <xf numFmtId="0" fontId="7" fillId="2" borderId="11" xfId="174" applyFont="1" applyFill="1" applyBorder="1" applyAlignment="1">
      <alignment horizontal="center" vertical="center"/>
    </xf>
    <xf numFmtId="0" fontId="7" fillId="2" borderId="80" xfId="174" applyFont="1" applyFill="1" applyBorder="1" applyAlignment="1">
      <alignment horizontal="center" vertical="center"/>
    </xf>
    <xf numFmtId="0" fontId="7" fillId="3" borderId="27" xfId="174" applyFont="1" applyFill="1" applyBorder="1" applyAlignment="1">
      <alignment horizontal="center" vertical="center"/>
    </xf>
    <xf numFmtId="0" fontId="7" fillId="3" borderId="17" xfId="174" applyFont="1" applyFill="1" applyBorder="1" applyAlignment="1">
      <alignment horizontal="center" vertical="center"/>
    </xf>
    <xf numFmtId="0" fontId="7" fillId="2" borderId="49" xfId="174" applyFont="1" applyFill="1" applyBorder="1" applyAlignment="1">
      <alignment horizontal="center" vertical="center"/>
    </xf>
    <xf numFmtId="0" fontId="7" fillId="2" borderId="5" xfId="174" applyFont="1" applyFill="1" applyBorder="1" applyAlignment="1">
      <alignment horizontal="center" vertical="center"/>
    </xf>
    <xf numFmtId="0" fontId="7" fillId="2" borderId="2" xfId="174" applyFont="1" applyFill="1" applyBorder="1" applyAlignment="1">
      <alignment horizontal="center" vertical="center"/>
    </xf>
    <xf numFmtId="0" fontId="7" fillId="2" borderId="48" xfId="174" applyFont="1" applyFill="1" applyBorder="1" applyAlignment="1">
      <alignment horizontal="center" vertical="center"/>
    </xf>
    <xf numFmtId="0" fontId="7" fillId="2" borderId="57" xfId="174" applyFont="1" applyFill="1" applyBorder="1" applyAlignment="1">
      <alignment horizontal="center" vertical="center"/>
    </xf>
    <xf numFmtId="0" fontId="7" fillId="4" borderId="26" xfId="174" applyFont="1" applyFill="1" applyBorder="1" applyAlignment="1">
      <alignment horizontal="center" vertical="center"/>
    </xf>
    <xf numFmtId="0" fontId="7" fillId="4" borderId="76" xfId="174" applyFont="1" applyFill="1" applyBorder="1" applyAlignment="1">
      <alignment horizontal="center" vertical="center"/>
    </xf>
    <xf numFmtId="0" fontId="28" fillId="0" borderId="70" xfId="84" applyFont="1" applyFill="1" applyBorder="1" applyAlignment="1">
      <alignment horizontal="center"/>
    </xf>
    <xf numFmtId="0" fontId="28" fillId="0" borderId="81" xfId="84" applyFont="1" applyFill="1" applyBorder="1" applyAlignment="1">
      <alignment horizontal="center"/>
    </xf>
    <xf numFmtId="0" fontId="5" fillId="0" borderId="0" xfId="84" applyFont="1" applyBorder="1" applyAlignment="1">
      <alignment horizontal="left"/>
    </xf>
    <xf numFmtId="0" fontId="5" fillId="0" borderId="0" xfId="84" applyFont="1" applyBorder="1" applyAlignment="1">
      <alignment horizontal="left" wrapText="1"/>
    </xf>
    <xf numFmtId="0" fontId="4" fillId="0" borderId="0" xfId="174" applyFont="1" applyFill="1" applyAlignment="1">
      <alignment horizontal="center"/>
    </xf>
    <xf numFmtId="0" fontId="49" fillId="0" borderId="0" xfId="174" applyFont="1" applyFill="1" applyAlignment="1">
      <alignment horizontal="center"/>
    </xf>
    <xf numFmtId="0" fontId="28" fillId="4" borderId="69" xfId="84" applyFont="1" applyFill="1" applyBorder="1" applyAlignment="1">
      <alignment horizontal="center" vertical="center"/>
    </xf>
    <xf numFmtId="0" fontId="28" fillId="4" borderId="30" xfId="84" applyFont="1" applyFill="1" applyBorder="1" applyAlignment="1">
      <alignment horizontal="center" vertical="center"/>
    </xf>
    <xf numFmtId="0" fontId="28" fillId="4" borderId="10" xfId="84" applyFont="1" applyFill="1" applyBorder="1" applyAlignment="1">
      <alignment horizontal="center" vertical="center"/>
    </xf>
    <xf numFmtId="0" fontId="28" fillId="4" borderId="27" xfId="84" applyFont="1" applyFill="1" applyBorder="1" applyAlignment="1">
      <alignment horizontal="center" vertical="center"/>
    </xf>
    <xf numFmtId="0" fontId="28" fillId="4" borderId="20" xfId="84" applyFont="1" applyFill="1" applyBorder="1" applyAlignment="1">
      <alignment horizontal="center" vertical="center"/>
    </xf>
    <xf numFmtId="0" fontId="28" fillId="4" borderId="53" xfId="84" applyFont="1" applyFill="1" applyBorder="1" applyAlignment="1">
      <alignment horizontal="center" vertical="center"/>
    </xf>
    <xf numFmtId="0" fontId="28" fillId="4" borderId="61" xfId="84" applyFont="1" applyFill="1" applyBorder="1" applyAlignment="1">
      <alignment horizontal="center" vertical="center"/>
    </xf>
    <xf numFmtId="0" fontId="28" fillId="4" borderId="52" xfId="84" applyFont="1" applyFill="1" applyBorder="1" applyAlignment="1">
      <alignment horizontal="center"/>
    </xf>
    <xf numFmtId="0" fontId="28" fillId="4" borderId="62" xfId="84" applyFont="1" applyFill="1" applyBorder="1" applyAlignment="1">
      <alignment horizontal="center"/>
    </xf>
    <xf numFmtId="0" fontId="49" fillId="0" borderId="0" xfId="73" applyFont="1" applyFill="1" applyAlignment="1">
      <alignment horizontal="center"/>
    </xf>
    <xf numFmtId="168" fontId="82" fillId="0" borderId="0" xfId="0" applyNumberFormat="1" applyFont="1" applyFill="1" applyAlignment="1">
      <alignment horizontal="center"/>
    </xf>
    <xf numFmtId="168" fontId="54" fillId="0" borderId="38" xfId="0" applyNumberFormat="1" applyFont="1" applyFill="1" applyBorder="1" applyAlignment="1">
      <alignment horizontal="right"/>
    </xf>
    <xf numFmtId="168" fontId="7" fillId="3" borderId="48" xfId="84" applyNumberFormat="1" applyFont="1" applyFill="1" applyBorder="1" applyAlignment="1">
      <alignment horizontal="center" vertical="center"/>
    </xf>
    <xf numFmtId="168" fontId="7" fillId="3" borderId="10" xfId="84" applyNumberFormat="1" applyFont="1" applyFill="1" applyBorder="1" applyAlignment="1">
      <alignment horizontal="center" vertical="center"/>
    </xf>
    <xf numFmtId="168" fontId="7" fillId="3" borderId="75" xfId="84" applyNumberFormat="1" applyFont="1" applyFill="1" applyBorder="1" applyAlignment="1">
      <alignment horizontal="center" vertical="center"/>
    </xf>
    <xf numFmtId="168" fontId="7" fillId="3" borderId="26" xfId="84" applyNumberFormat="1" applyFont="1" applyFill="1" applyBorder="1" applyAlignment="1">
      <alignment horizontal="center" vertical="center"/>
    </xf>
    <xf numFmtId="168" fontId="7" fillId="3" borderId="27" xfId="84" applyNumberFormat="1" applyFont="1" applyFill="1" applyBorder="1" applyAlignment="1">
      <alignment horizontal="center" vertical="center"/>
    </xf>
    <xf numFmtId="168" fontId="7" fillId="3" borderId="17" xfId="84" applyNumberFormat="1" applyFont="1" applyFill="1" applyBorder="1" applyAlignment="1">
      <alignment horizontal="center" vertical="center"/>
    </xf>
    <xf numFmtId="168" fontId="7" fillId="3" borderId="48" xfId="84" quotePrefix="1" applyNumberFormat="1" applyFont="1" applyFill="1" applyBorder="1" applyAlignment="1">
      <alignment horizontal="center" vertical="center"/>
    </xf>
    <xf numFmtId="168" fontId="7" fillId="3" borderId="57" xfId="84" quotePrefix="1" applyNumberFormat="1" applyFont="1" applyFill="1" applyBorder="1" applyAlignment="1">
      <alignment horizontal="center" vertical="center"/>
    </xf>
    <xf numFmtId="168" fontId="7" fillId="3" borderId="26" xfId="84" quotePrefix="1" applyNumberFormat="1" applyFont="1" applyFill="1" applyBorder="1" applyAlignment="1">
      <alignment horizontal="center" vertical="center"/>
    </xf>
    <xf numFmtId="168" fontId="7" fillId="3" borderId="76" xfId="84" quotePrefix="1" applyNumberFormat="1" applyFont="1" applyFill="1" applyBorder="1" applyAlignment="1">
      <alignment horizontal="center" vertical="center"/>
    </xf>
    <xf numFmtId="0" fontId="4" fillId="0" borderId="0" xfId="73" applyFont="1" applyAlignment="1">
      <alignment horizontal="center"/>
    </xf>
    <xf numFmtId="168" fontId="49" fillId="0" borderId="0" xfId="0" applyNumberFormat="1" applyFont="1" applyFill="1" applyAlignment="1">
      <alignment horizontal="center"/>
    </xf>
    <xf numFmtId="168" fontId="5" fillId="0" borderId="38" xfId="0" applyNumberFormat="1" applyFont="1" applyFill="1" applyBorder="1" applyAlignment="1">
      <alignment horizontal="center"/>
    </xf>
    <xf numFmtId="0" fontId="84" fillId="0" borderId="0" xfId="73" applyFont="1" applyAlignment="1">
      <alignment horizontal="center"/>
    </xf>
    <xf numFmtId="0" fontId="85" fillId="0" borderId="0" xfId="73" applyFont="1" applyAlignment="1">
      <alignment horizontal="center"/>
    </xf>
    <xf numFmtId="0" fontId="5" fillId="2" borderId="50" xfId="73" applyFont="1" applyFill="1" applyBorder="1" applyAlignment="1">
      <alignment horizontal="center"/>
    </xf>
    <xf numFmtId="0" fontId="5" fillId="2" borderId="4" xfId="73" applyFont="1" applyFill="1" applyBorder="1" applyAlignment="1">
      <alignment horizontal="center"/>
    </xf>
    <xf numFmtId="0" fontId="5" fillId="2" borderId="51" xfId="73" applyFont="1" applyFill="1" applyBorder="1" applyAlignment="1">
      <alignment horizontal="center"/>
    </xf>
    <xf numFmtId="0" fontId="7" fillId="4" borderId="52" xfId="73" applyFont="1" applyFill="1" applyBorder="1" applyAlignment="1">
      <alignment horizontal="center" vertical="center"/>
    </xf>
    <xf numFmtId="0" fontId="7" fillId="2" borderId="20" xfId="73" applyFont="1" applyFill="1" applyBorder="1" applyAlignment="1">
      <alignment horizontal="center" vertical="center"/>
    </xf>
    <xf numFmtId="0" fontId="7" fillId="2" borderId="53" xfId="73" applyFont="1" applyFill="1" applyBorder="1" applyAlignment="1">
      <alignment horizontal="center" vertical="center"/>
    </xf>
    <xf numFmtId="0" fontId="7" fillId="2" borderId="54" xfId="73" applyFont="1" applyFill="1" applyBorder="1" applyAlignment="1">
      <alignment horizontal="center" vertical="center"/>
    </xf>
    <xf numFmtId="1" fontId="7" fillId="4" borderId="1" xfId="88" quotePrefix="1" applyNumberFormat="1" applyFont="1" applyFill="1" applyBorder="1" applyAlignment="1" applyProtection="1">
      <alignment horizontal="center" vertical="center"/>
    </xf>
    <xf numFmtId="0" fontId="7" fillId="4" borderId="25" xfId="73" applyFont="1" applyFill="1" applyBorder="1" applyAlignment="1">
      <alignment horizontal="center" vertical="center"/>
    </xf>
    <xf numFmtId="0" fontId="7" fillId="4" borderId="14" xfId="73" applyFont="1" applyFill="1" applyBorder="1" applyAlignment="1">
      <alignment horizontal="center" vertical="center"/>
    </xf>
    <xf numFmtId="0" fontId="7" fillId="4" borderId="37" xfId="73" applyFont="1" applyFill="1" applyBorder="1" applyAlignment="1">
      <alignment horizontal="center" vertical="center"/>
    </xf>
    <xf numFmtId="168" fontId="85" fillId="0" borderId="0" xfId="73" applyNumberFormat="1" applyFont="1" applyAlignment="1" applyProtection="1">
      <alignment horizontal="center" wrapText="1"/>
    </xf>
    <xf numFmtId="168" fontId="85" fillId="0" borderId="0" xfId="73" applyNumberFormat="1" applyFont="1" applyAlignment="1" applyProtection="1">
      <alignment horizontal="center"/>
    </xf>
    <xf numFmtId="0" fontId="7" fillId="3" borderId="56" xfId="73" applyFont="1" applyFill="1" applyBorder="1" applyAlignment="1">
      <alignment horizontal="center" vertical="center"/>
    </xf>
    <xf numFmtId="0" fontId="7" fillId="3" borderId="82" xfId="73" applyFont="1" applyFill="1" applyBorder="1" applyAlignment="1">
      <alignment horizontal="center" vertical="center"/>
    </xf>
    <xf numFmtId="0" fontId="7" fillId="3" borderId="49" xfId="73" applyFont="1" applyFill="1" applyBorder="1" applyAlignment="1">
      <alignment horizontal="center" vertical="center"/>
    </xf>
    <xf numFmtId="0" fontId="7" fillId="3" borderId="71" xfId="73" applyFont="1" applyFill="1" applyBorder="1" applyAlignment="1">
      <alignment horizontal="center" vertical="center"/>
    </xf>
    <xf numFmtId="0" fontId="7" fillId="3" borderId="52" xfId="73" applyFont="1" applyFill="1" applyBorder="1" applyAlignment="1">
      <alignment horizontal="center" vertical="center"/>
    </xf>
    <xf numFmtId="0" fontId="7" fillId="3" borderId="61" xfId="73" applyFont="1" applyFill="1" applyBorder="1" applyAlignment="1">
      <alignment horizontal="center" vertical="center"/>
    </xf>
    <xf numFmtId="0" fontId="7" fillId="3" borderId="62" xfId="73" applyFont="1" applyFill="1" applyBorder="1" applyAlignment="1">
      <alignment horizontal="center" vertical="center"/>
    </xf>
    <xf numFmtId="0" fontId="5" fillId="0" borderId="67" xfId="73" applyFont="1" applyBorder="1" applyAlignment="1">
      <alignment horizontal="center" vertical="center"/>
    </xf>
    <xf numFmtId="0" fontId="5" fillId="0" borderId="4" xfId="73" applyFont="1" applyBorder="1" applyAlignment="1">
      <alignment horizontal="center" vertical="center"/>
    </xf>
    <xf numFmtId="0" fontId="5" fillId="0" borderId="19" xfId="73" applyFont="1" applyBorder="1" applyAlignment="1">
      <alignment horizontal="center" vertical="center"/>
    </xf>
    <xf numFmtId="0" fontId="5" fillId="0" borderId="85" xfId="73" applyFont="1" applyBorder="1" applyAlignment="1">
      <alignment horizontal="center" vertical="center"/>
    </xf>
    <xf numFmtId="0" fontId="5" fillId="0" borderId="51" xfId="73" applyFont="1" applyBorder="1" applyAlignment="1">
      <alignment horizontal="center" vertical="center"/>
    </xf>
    <xf numFmtId="0" fontId="15" fillId="0" borderId="0" xfId="84" applyFont="1" applyBorder="1" applyAlignment="1" applyProtection="1">
      <alignment horizontal="justify" vertical="center" wrapText="1"/>
    </xf>
    <xf numFmtId="0" fontId="15" fillId="0" borderId="0" xfId="84" quotePrefix="1" applyFont="1" applyBorder="1" applyAlignment="1">
      <alignment horizontal="justify" vertical="center"/>
    </xf>
    <xf numFmtId="0" fontId="15" fillId="0" borderId="0" xfId="84" applyFont="1" applyBorder="1" applyAlignment="1">
      <alignment horizontal="justify" vertical="center"/>
    </xf>
    <xf numFmtId="0" fontId="49" fillId="0" borderId="0" xfId="196" applyFont="1" applyFill="1" applyAlignment="1">
      <alignment horizontal="center"/>
    </xf>
    <xf numFmtId="0" fontId="82" fillId="0" borderId="0" xfId="196" applyFont="1" applyAlignment="1">
      <alignment horizontal="center"/>
    </xf>
    <xf numFmtId="0" fontId="36" fillId="0" borderId="0" xfId="84" applyFont="1" applyAlignment="1">
      <alignment horizontal="center" vertical="center"/>
    </xf>
    <xf numFmtId="0" fontId="4" fillId="0" borderId="0" xfId="84" applyFont="1" applyAlignment="1">
      <alignment horizontal="center" vertical="center"/>
    </xf>
    <xf numFmtId="0" fontId="32" fillId="0" borderId="38" xfId="84" applyFont="1" applyBorder="1" applyAlignment="1">
      <alignment horizontal="right" vertical="center"/>
    </xf>
    <xf numFmtId="0" fontId="7" fillId="2" borderId="50" xfId="84" applyFont="1" applyFill="1" applyBorder="1" applyAlignment="1" applyProtection="1">
      <alignment horizontal="center" vertical="center"/>
    </xf>
    <xf numFmtId="0" fontId="7" fillId="2" borderId="4" xfId="84" applyFont="1" applyFill="1" applyBorder="1" applyAlignment="1" applyProtection="1">
      <alignment horizontal="center" vertical="center"/>
    </xf>
    <xf numFmtId="166" fontId="7" fillId="2" borderId="52" xfId="84" applyNumberFormat="1" applyFont="1" applyFill="1" applyBorder="1" applyAlignment="1">
      <alignment horizontal="center" vertical="center"/>
    </xf>
    <xf numFmtId="0" fontId="7" fillId="2" borderId="48" xfId="73" applyFont="1" applyFill="1" applyBorder="1" applyAlignment="1">
      <alignment horizontal="center" wrapText="1"/>
    </xf>
    <xf numFmtId="0" fontId="7" fillId="2" borderId="57" xfId="73" applyFont="1" applyFill="1" applyBorder="1" applyAlignment="1">
      <alignment horizontal="center" wrapText="1"/>
    </xf>
    <xf numFmtId="0" fontId="5" fillId="0" borderId="0" xfId="73" applyFont="1" applyBorder="1" applyAlignment="1">
      <alignment horizontal="justify" wrapText="1"/>
    </xf>
    <xf numFmtId="0" fontId="7" fillId="0" borderId="0" xfId="196" applyFont="1" applyAlignment="1">
      <alignment horizontal="center"/>
    </xf>
    <xf numFmtId="0" fontId="4" fillId="0" borderId="0" xfId="196" applyFont="1" applyAlignment="1">
      <alignment horizontal="center"/>
    </xf>
    <xf numFmtId="0" fontId="7" fillId="0" borderId="38" xfId="196" applyFont="1" applyBorder="1" applyAlignment="1">
      <alignment horizontal="right"/>
    </xf>
    <xf numFmtId="0" fontId="7" fillId="3" borderId="49" xfId="196" applyFont="1" applyFill="1" applyBorder="1" applyAlignment="1">
      <alignment horizontal="center" vertical="center"/>
    </xf>
    <xf numFmtId="0" fontId="7" fillId="3" borderId="66" xfId="196" applyFont="1" applyFill="1" applyBorder="1" applyAlignment="1">
      <alignment horizontal="center" vertical="center"/>
    </xf>
    <xf numFmtId="0" fontId="37" fillId="0" borderId="38" xfId="196" applyFont="1" applyBorder="1" applyAlignment="1">
      <alignment horizontal="right"/>
    </xf>
    <xf numFmtId="1" fontId="7" fillId="3" borderId="50" xfId="196" applyNumberFormat="1" applyFont="1" applyFill="1" applyBorder="1" applyAlignment="1" applyProtection="1">
      <alignment horizontal="center" vertical="center" wrapText="1"/>
      <protection locked="0"/>
    </xf>
    <xf numFmtId="1" fontId="7" fillId="3" borderId="51" xfId="196" applyNumberFormat="1" applyFont="1" applyFill="1" applyBorder="1" applyAlignment="1" applyProtection="1">
      <alignment horizontal="center" vertical="center" wrapText="1"/>
      <protection locked="0"/>
    </xf>
    <xf numFmtId="0" fontId="7" fillId="3" borderId="49" xfId="196" applyFont="1" applyFill="1" applyBorder="1" applyAlignment="1" applyProtection="1">
      <alignment horizontal="center" vertical="center" wrapText="1"/>
      <protection locked="0"/>
    </xf>
    <xf numFmtId="0" fontId="7" fillId="3" borderId="2" xfId="196" applyFont="1" applyFill="1" applyBorder="1" applyAlignment="1" applyProtection="1">
      <alignment horizontal="center" vertical="center" wrapText="1"/>
      <protection locked="0"/>
    </xf>
    <xf numFmtId="0" fontId="7" fillId="3" borderId="20" xfId="196" applyFont="1" applyFill="1" applyBorder="1" applyAlignment="1">
      <alignment horizontal="center" vertical="center"/>
    </xf>
    <xf numFmtId="0" fontId="7" fillId="3" borderId="53" xfId="196" applyFont="1" applyFill="1" applyBorder="1" applyAlignment="1">
      <alignment horizontal="center" vertical="center"/>
    </xf>
    <xf numFmtId="0" fontId="7" fillId="3" borderId="61" xfId="196" applyFont="1" applyFill="1" applyBorder="1" applyAlignment="1">
      <alignment horizontal="center" vertical="center"/>
    </xf>
    <xf numFmtId="0" fontId="49" fillId="0" borderId="0" xfId="196" applyFont="1" applyAlignment="1">
      <alignment horizontal="center"/>
    </xf>
    <xf numFmtId="0" fontId="32" fillId="0" borderId="38" xfId="196" applyFont="1" applyBorder="1" applyAlignment="1">
      <alignment horizontal="right"/>
    </xf>
    <xf numFmtId="0" fontId="82" fillId="0" borderId="0" xfId="196" applyFont="1" applyFill="1" applyAlignment="1">
      <alignment horizontal="center" vertical="center"/>
    </xf>
    <xf numFmtId="14" fontId="84" fillId="0" borderId="0" xfId="196" applyNumberFormat="1" applyFont="1" applyFill="1" applyBorder="1" applyAlignment="1">
      <alignment horizontal="center"/>
    </xf>
    <xf numFmtId="0" fontId="32" fillId="0" borderId="0" xfId="196" applyFont="1" applyFill="1" applyBorder="1" applyAlignment="1">
      <alignment horizontal="right"/>
    </xf>
    <xf numFmtId="0" fontId="7" fillId="0" borderId="10" xfId="196" applyFont="1" applyFill="1" applyBorder="1" applyAlignment="1" applyProtection="1">
      <alignment horizontal="center"/>
    </xf>
    <xf numFmtId="0" fontId="7" fillId="0" borderId="57" xfId="196" applyFont="1" applyFill="1" applyBorder="1" applyAlignment="1" applyProtection="1">
      <alignment horizontal="center"/>
    </xf>
    <xf numFmtId="169" fontId="7" fillId="0" borderId="25" xfId="196" quotePrefix="1" applyNumberFormat="1" applyFont="1" applyFill="1" applyBorder="1" applyAlignment="1" applyProtection="1">
      <alignment horizontal="center"/>
    </xf>
    <xf numFmtId="169" fontId="7" fillId="0" borderId="14" xfId="196" quotePrefix="1" applyNumberFormat="1" applyFont="1" applyFill="1" applyBorder="1" applyAlignment="1" applyProtection="1">
      <alignment horizontal="center"/>
    </xf>
    <xf numFmtId="169" fontId="7" fillId="0" borderId="15" xfId="196" quotePrefix="1" applyNumberFormat="1" applyFont="1" applyFill="1" applyBorder="1" applyAlignment="1" applyProtection="1">
      <alignment horizontal="center"/>
    </xf>
    <xf numFmtId="169" fontId="7" fillId="0" borderId="37" xfId="196" quotePrefix="1" applyNumberFormat="1" applyFont="1" applyFill="1" applyBorder="1" applyAlignment="1" applyProtection="1">
      <alignment horizontal="center"/>
    </xf>
    <xf numFmtId="177" fontId="84" fillId="0" borderId="0" xfId="196" applyNumberFormat="1" applyFont="1" applyFill="1" applyBorder="1" applyAlignment="1" applyProtection="1">
      <alignment horizontal="center"/>
    </xf>
    <xf numFmtId="0" fontId="7" fillId="0" borderId="20" xfId="196" applyFont="1" applyFill="1" applyBorder="1" applyAlignment="1" applyProtection="1">
      <alignment horizontal="center"/>
    </xf>
    <xf numFmtId="0" fontId="7" fillId="0" borderId="53" xfId="196" applyFont="1" applyFill="1" applyBorder="1" applyAlignment="1" applyProtection="1">
      <alignment horizontal="center"/>
    </xf>
    <xf numFmtId="0" fontId="7" fillId="0" borderId="54" xfId="196" applyFont="1" applyFill="1" applyBorder="1" applyAlignment="1" applyProtection="1">
      <alignment horizontal="center"/>
    </xf>
    <xf numFmtId="0" fontId="7" fillId="0" borderId="20" xfId="196" applyFont="1" applyFill="1" applyBorder="1" applyAlignment="1" applyProtection="1">
      <alignment horizontal="center" vertical="center"/>
    </xf>
    <xf numFmtId="0" fontId="7" fillId="0" borderId="53" xfId="196" applyFont="1" applyFill="1" applyBorder="1" applyAlignment="1" applyProtection="1">
      <alignment horizontal="center" vertical="center"/>
    </xf>
    <xf numFmtId="0" fontId="7" fillId="0" borderId="54" xfId="196" applyFont="1" applyFill="1" applyBorder="1" applyAlignment="1" applyProtection="1">
      <alignment horizontal="center" vertical="center"/>
    </xf>
    <xf numFmtId="169" fontId="7" fillId="0" borderId="14" xfId="196" applyNumberFormat="1" applyFont="1" applyFill="1" applyBorder="1" applyAlignment="1" applyProtection="1">
      <alignment horizontal="center"/>
    </xf>
    <xf numFmtId="169" fontId="7" fillId="0" borderId="37" xfId="196" applyNumberFormat="1" applyFont="1" applyFill="1" applyBorder="1" applyAlignment="1" applyProtection="1">
      <alignment horizontal="center"/>
    </xf>
    <xf numFmtId="169" fontId="7" fillId="0" borderId="20" xfId="196" quotePrefix="1" applyNumberFormat="1" applyFont="1" applyFill="1" applyBorder="1" applyAlignment="1" applyProtection="1">
      <alignment horizontal="center"/>
    </xf>
    <xf numFmtId="169" fontId="7" fillId="0" borderId="53" xfId="196" quotePrefix="1" applyNumberFormat="1" applyFont="1" applyFill="1" applyBorder="1" applyAlignment="1" applyProtection="1">
      <alignment horizontal="center"/>
    </xf>
    <xf numFmtId="169" fontId="7" fillId="0" borderId="54" xfId="196" quotePrefix="1" applyNumberFormat="1" applyFont="1" applyFill="1" applyBorder="1" applyAlignment="1" applyProtection="1">
      <alignment horizontal="center"/>
    </xf>
    <xf numFmtId="0" fontId="84" fillId="0" borderId="0" xfId="196" applyFont="1" applyFill="1" applyAlignment="1">
      <alignment horizontal="center" vertical="center"/>
    </xf>
    <xf numFmtId="166" fontId="7" fillId="0" borderId="0" xfId="196" applyNumberFormat="1" applyFont="1" applyFill="1" applyAlignment="1">
      <alignment horizontal="center"/>
    </xf>
    <xf numFmtId="166" fontId="4" fillId="0" borderId="0" xfId="196" applyNumberFormat="1" applyFont="1" applyFill="1" applyAlignment="1">
      <alignment horizontal="center"/>
    </xf>
    <xf numFmtId="166" fontId="32" fillId="0" borderId="0" xfId="196" applyNumberFormat="1" applyFont="1" applyFill="1" applyBorder="1" applyAlignment="1">
      <alignment horizontal="right"/>
    </xf>
    <xf numFmtId="166" fontId="5" fillId="0" borderId="0" xfId="196" applyNumberFormat="1" applyFont="1" applyFill="1" applyBorder="1" applyAlignment="1">
      <alignment horizontal="right"/>
    </xf>
    <xf numFmtId="166" fontId="7" fillId="0" borderId="20" xfId="1" applyNumberFormat="1" applyFont="1" applyFill="1" applyBorder="1" applyAlignment="1">
      <alignment horizontal="center" wrapText="1"/>
    </xf>
    <xf numFmtId="166" fontId="7" fillId="0" borderId="53" xfId="1" applyNumberFormat="1" applyFont="1" applyFill="1" applyBorder="1" applyAlignment="1">
      <alignment horizontal="center" wrapText="1"/>
    </xf>
    <xf numFmtId="166" fontId="7" fillId="0" borderId="54" xfId="1" applyNumberFormat="1" applyFont="1" applyFill="1" applyBorder="1" applyAlignment="1">
      <alignment horizontal="center" wrapText="1"/>
    </xf>
    <xf numFmtId="166" fontId="7" fillId="0" borderId="25" xfId="1" quotePrefix="1" applyNumberFormat="1" applyFont="1" applyFill="1" applyBorder="1" applyAlignment="1">
      <alignment horizontal="center"/>
    </xf>
    <xf numFmtId="166" fontId="7" fillId="0" borderId="15" xfId="1" quotePrefix="1" applyNumberFormat="1" applyFont="1" applyFill="1" applyBorder="1" applyAlignment="1">
      <alignment horizontal="center"/>
    </xf>
    <xf numFmtId="166" fontId="7" fillId="0" borderId="37" xfId="1" quotePrefix="1" applyNumberFormat="1" applyFont="1" applyFill="1" applyBorder="1" applyAlignment="1">
      <alignment horizontal="center"/>
    </xf>
    <xf numFmtId="0" fontId="32" fillId="0" borderId="38" xfId="196" applyFont="1" applyFill="1" applyBorder="1" applyAlignment="1">
      <alignment horizontal="center"/>
    </xf>
    <xf numFmtId="0" fontId="82" fillId="0" borderId="0" xfId="196" applyFont="1" applyFill="1" applyAlignment="1">
      <alignment horizontal="center"/>
    </xf>
    <xf numFmtId="166" fontId="7" fillId="0" borderId="53" xfId="1" quotePrefix="1" applyNumberFormat="1" applyFont="1" applyFill="1" applyBorder="1" applyAlignment="1">
      <alignment horizontal="center" wrapText="1"/>
    </xf>
    <xf numFmtId="166" fontId="7" fillId="0" borderId="54" xfId="1" quotePrefix="1" applyNumberFormat="1" applyFont="1" applyFill="1" applyBorder="1" applyAlignment="1">
      <alignment horizontal="center" wrapText="1"/>
    </xf>
    <xf numFmtId="1" fontId="7" fillId="0" borderId="14" xfId="196" applyNumberFormat="1" applyFont="1" applyFill="1" applyBorder="1" applyAlignment="1">
      <alignment horizontal="center"/>
    </xf>
    <xf numFmtId="0" fontId="7" fillId="0" borderId="37" xfId="196" applyFont="1" applyFill="1" applyBorder="1" applyAlignment="1">
      <alignment horizontal="center"/>
    </xf>
    <xf numFmtId="166" fontId="7" fillId="0" borderId="0" xfId="196" applyNumberFormat="1" applyFont="1" applyFill="1" applyBorder="1" applyAlignment="1">
      <alignment horizontal="center"/>
    </xf>
    <xf numFmtId="166" fontId="4" fillId="0" borderId="0" xfId="196" applyNumberFormat="1" applyFont="1" applyFill="1" applyBorder="1" applyAlignment="1" applyProtection="1">
      <alignment horizontal="center"/>
    </xf>
    <xf numFmtId="0" fontId="84" fillId="0" borderId="0" xfId="0" applyFont="1" applyFill="1" applyAlignment="1">
      <alignment horizontal="center" vertical="center"/>
    </xf>
    <xf numFmtId="14" fontId="85" fillId="0" borderId="0" xfId="0" applyNumberFormat="1" applyFont="1" applyFill="1" applyBorder="1" applyAlignment="1">
      <alignment horizontal="center"/>
    </xf>
    <xf numFmtId="0" fontId="7" fillId="3" borderId="53" xfId="174" applyFont="1" applyFill="1" applyBorder="1" applyAlignment="1">
      <alignment horizontal="center" vertical="center"/>
    </xf>
    <xf numFmtId="0" fontId="7" fillId="3" borderId="56" xfId="174" quotePrefix="1" applyFont="1" applyFill="1" applyBorder="1" applyAlignment="1">
      <alignment horizontal="center"/>
    </xf>
    <xf numFmtId="0" fontId="7" fillId="3" borderId="57" xfId="174" quotePrefix="1" applyFont="1" applyFill="1" applyBorder="1" applyAlignment="1">
      <alignment horizontal="center"/>
    </xf>
    <xf numFmtId="0" fontId="7" fillId="3" borderId="4" xfId="174" applyFont="1" applyFill="1" applyBorder="1" applyAlignment="1">
      <alignment horizontal="center" vertical="center"/>
    </xf>
    <xf numFmtId="0" fontId="7" fillId="3" borderId="51" xfId="174" applyFont="1" applyFill="1" applyBorder="1" applyAlignment="1">
      <alignment horizontal="center" vertical="center"/>
    </xf>
    <xf numFmtId="0" fontId="7" fillId="3" borderId="25" xfId="174" applyFont="1" applyFill="1" applyBorder="1" applyAlignment="1">
      <alignment horizontal="center"/>
    </xf>
    <xf numFmtId="0" fontId="7" fillId="3" borderId="15" xfId="174" applyFont="1" applyFill="1" applyBorder="1" applyAlignment="1">
      <alignment horizontal="center"/>
    </xf>
    <xf numFmtId="0" fontId="7" fillId="3" borderId="26" xfId="174" applyFont="1" applyFill="1" applyBorder="1" applyAlignment="1">
      <alignment horizontal="center"/>
    </xf>
    <xf numFmtId="0" fontId="7" fillId="3" borderId="27" xfId="174" applyFont="1" applyFill="1" applyBorder="1" applyAlignment="1">
      <alignment horizontal="center"/>
    </xf>
    <xf numFmtId="0" fontId="7" fillId="3" borderId="25" xfId="174" quotePrefix="1" applyFont="1" applyFill="1" applyBorder="1" applyAlignment="1">
      <alignment horizontal="center"/>
    </xf>
    <xf numFmtId="0" fontId="7" fillId="3" borderId="14" xfId="174" applyFont="1" applyFill="1" applyBorder="1" applyAlignment="1">
      <alignment horizontal="center"/>
    </xf>
    <xf numFmtId="0" fontId="7" fillId="3" borderId="24" xfId="174" applyNumberFormat="1" applyFont="1" applyFill="1" applyBorder="1" applyAlignment="1">
      <alignment horizontal="center"/>
    </xf>
    <xf numFmtId="0" fontId="7" fillId="3" borderId="37" xfId="174" applyNumberFormat="1" applyFont="1" applyFill="1" applyBorder="1" applyAlignment="1">
      <alignment horizontal="center"/>
    </xf>
    <xf numFmtId="182" fontId="13" fillId="8" borderId="48" xfId="116" applyNumberFormat="1" applyFont="1" applyFill="1" applyBorder="1" applyAlignment="1">
      <alignment horizontal="center" vertical="center"/>
    </xf>
    <xf numFmtId="182" fontId="13" fillId="8" borderId="10" xfId="116" applyNumberFormat="1" applyFont="1" applyFill="1" applyBorder="1" applyAlignment="1">
      <alignment horizontal="center" vertical="center"/>
    </xf>
    <xf numFmtId="182" fontId="13" fillId="8" borderId="57" xfId="116" applyNumberFormat="1" applyFont="1" applyFill="1" applyBorder="1" applyAlignment="1">
      <alignment horizontal="center" vertical="center"/>
    </xf>
    <xf numFmtId="0" fontId="7" fillId="3" borderId="1" xfId="174" quotePrefix="1" applyFont="1" applyFill="1" applyBorder="1" applyAlignment="1">
      <alignment horizontal="center"/>
    </xf>
    <xf numFmtId="0" fontId="7" fillId="3" borderId="3" xfId="174" applyFont="1" applyFill="1" applyBorder="1" applyAlignment="1">
      <alignment horizontal="center"/>
    </xf>
    <xf numFmtId="0" fontId="7" fillId="3" borderId="1" xfId="174" applyFont="1" applyFill="1" applyBorder="1" applyAlignment="1">
      <alignment horizontal="center"/>
    </xf>
    <xf numFmtId="39" fontId="7" fillId="3" borderId="56" xfId="175" applyNumberFormat="1" applyFont="1" applyFill="1" applyBorder="1" applyAlignment="1">
      <alignment horizontal="center" vertical="center"/>
    </xf>
    <xf numFmtId="39" fontId="7" fillId="3" borderId="33" xfId="175" quotePrefix="1" applyNumberFormat="1" applyFont="1" applyFill="1" applyBorder="1" applyAlignment="1">
      <alignment horizontal="center" vertical="center"/>
    </xf>
    <xf numFmtId="182" fontId="7" fillId="8" borderId="20" xfId="120" applyNumberFormat="1" applyFont="1" applyFill="1" applyBorder="1" applyAlignment="1">
      <alignment horizontal="center" vertical="center"/>
    </xf>
    <xf numFmtId="182" fontId="7" fillId="8" borderId="53" xfId="120" applyNumberFormat="1" applyFont="1" applyFill="1" applyBorder="1" applyAlignment="1">
      <alignment horizontal="center" vertical="center"/>
    </xf>
    <xf numFmtId="182" fontId="7" fillId="8" borderId="54" xfId="120" applyNumberFormat="1" applyFont="1" applyFill="1" applyBorder="1" applyAlignment="1">
      <alignment horizontal="center" vertical="center"/>
    </xf>
    <xf numFmtId="0" fontId="7" fillId="3" borderId="88" xfId="174" quotePrefix="1" applyFont="1" applyFill="1" applyBorder="1" applyAlignment="1">
      <alignment horizontal="center"/>
    </xf>
    <xf numFmtId="0" fontId="7" fillId="3" borderId="89" xfId="174" quotePrefix="1" applyFont="1" applyFill="1" applyBorder="1" applyAlignment="1">
      <alignment horizontal="center"/>
    </xf>
    <xf numFmtId="0" fontId="7" fillId="3" borderId="90" xfId="174" quotePrefix="1" applyFont="1" applyFill="1" applyBorder="1" applyAlignment="1">
      <alignment horizontal="center"/>
    </xf>
    <xf numFmtId="0" fontId="7" fillId="3" borderId="25" xfId="175" applyNumberFormat="1" applyFont="1" applyFill="1" applyBorder="1" applyAlignment="1">
      <alignment horizontal="center"/>
    </xf>
    <xf numFmtId="0" fontId="7" fillId="3" borderId="15" xfId="175" quotePrefix="1" applyNumberFormat="1" applyFont="1" applyFill="1" applyBorder="1" applyAlignment="1">
      <alignment horizontal="center"/>
    </xf>
    <xf numFmtId="39" fontId="7" fillId="3" borderId="25" xfId="175" quotePrefix="1" applyNumberFormat="1" applyFont="1" applyFill="1" applyBorder="1" applyAlignment="1">
      <alignment horizontal="center"/>
    </xf>
    <xf numFmtId="39" fontId="7" fillId="3" borderId="14" xfId="175" quotePrefix="1" applyNumberFormat="1" applyFont="1" applyFill="1" applyBorder="1" applyAlignment="1">
      <alignment horizontal="center"/>
    </xf>
    <xf numFmtId="39" fontId="7" fillId="3" borderId="37" xfId="175" quotePrefix="1" applyNumberFormat="1" applyFont="1" applyFill="1" applyBorder="1" applyAlignment="1">
      <alignment horizontal="center"/>
    </xf>
    <xf numFmtId="39" fontId="7" fillId="3" borderId="50" xfId="175" applyNumberFormat="1" applyFont="1" applyFill="1" applyBorder="1" applyAlignment="1">
      <alignment horizontal="center" vertical="center"/>
    </xf>
    <xf numFmtId="39" fontId="7" fillId="3" borderId="4" xfId="175" applyNumberFormat="1" applyFont="1" applyFill="1" applyBorder="1" applyAlignment="1">
      <alignment horizontal="center" vertical="center"/>
    </xf>
    <xf numFmtId="39" fontId="7" fillId="3" borderId="51" xfId="175" applyNumberFormat="1" applyFont="1" applyFill="1" applyBorder="1" applyAlignment="1">
      <alignment horizontal="center" vertical="center"/>
    </xf>
    <xf numFmtId="0" fontId="7" fillId="3" borderId="37" xfId="175" quotePrefix="1" applyNumberFormat="1" applyFont="1" applyFill="1" applyBorder="1" applyAlignment="1">
      <alignment horizontal="center"/>
    </xf>
    <xf numFmtId="39" fontId="7" fillId="0" borderId="33" xfId="175" quotePrefix="1" applyNumberFormat="1" applyFont="1" applyFill="1" applyBorder="1" applyAlignment="1">
      <alignment horizontal="center"/>
    </xf>
    <xf numFmtId="39" fontId="7" fillId="0" borderId="0" xfId="175" quotePrefix="1" applyNumberFormat="1" applyFont="1" applyFill="1" applyBorder="1" applyAlignment="1">
      <alignment horizontal="center"/>
    </xf>
    <xf numFmtId="0" fontId="7" fillId="3" borderId="25" xfId="175" applyFont="1" applyFill="1" applyBorder="1" applyAlignment="1">
      <alignment horizontal="center" vertical="center" wrapText="1"/>
    </xf>
    <xf numFmtId="0" fontId="7" fillId="3" borderId="15" xfId="175" applyFont="1" applyFill="1" applyBorder="1" applyAlignment="1">
      <alignment horizontal="center" vertical="center" wrapText="1"/>
    </xf>
    <xf numFmtId="0" fontId="7" fillId="3" borderId="25" xfId="175" applyFont="1" applyFill="1" applyBorder="1" applyAlignment="1">
      <alignment horizontal="center" vertical="center"/>
    </xf>
    <xf numFmtId="0" fontId="7" fillId="3" borderId="37" xfId="175" applyFont="1" applyFill="1" applyBorder="1" applyAlignment="1">
      <alignment horizontal="center" vertical="center"/>
    </xf>
    <xf numFmtId="0" fontId="49" fillId="0" borderId="0" xfId="0" applyFont="1" applyFill="1" applyAlignment="1">
      <alignment horizontal="center" vertical="center"/>
    </xf>
    <xf numFmtId="14" fontId="82" fillId="0" borderId="0" xfId="0" applyNumberFormat="1" applyFont="1" applyFill="1" applyBorder="1" applyAlignment="1">
      <alignment horizontal="center"/>
    </xf>
    <xf numFmtId="43" fontId="7" fillId="9" borderId="68" xfId="0" applyNumberFormat="1" applyFont="1" applyFill="1" applyBorder="1" applyAlignment="1">
      <alignment horizontal="center" vertical="center"/>
    </xf>
    <xf numFmtId="43" fontId="7" fillId="9" borderId="24" xfId="0" applyNumberFormat="1" applyFont="1" applyFill="1" applyBorder="1" applyAlignment="1">
      <alignment horizontal="center" vertical="center"/>
    </xf>
    <xf numFmtId="0" fontId="7" fillId="9" borderId="20" xfId="0" applyFont="1" applyFill="1" applyBorder="1" applyAlignment="1">
      <alignment horizontal="center"/>
    </xf>
    <xf numFmtId="0" fontId="7" fillId="9" borderId="53" xfId="0" applyFont="1" applyFill="1" applyBorder="1" applyAlignment="1">
      <alignment horizontal="center"/>
    </xf>
    <xf numFmtId="0" fontId="7" fillId="9" borderId="54" xfId="0" applyFont="1" applyFill="1" applyBorder="1" applyAlignment="1">
      <alignment horizontal="center"/>
    </xf>
    <xf numFmtId="0" fontId="7" fillId="9" borderId="68" xfId="0" applyFont="1" applyFill="1" applyBorder="1" applyAlignment="1">
      <alignment horizontal="center"/>
    </xf>
    <xf numFmtId="39" fontId="7" fillId="9" borderId="25" xfId="0" quotePrefix="1" applyNumberFormat="1" applyFont="1" applyFill="1" applyBorder="1" applyAlignment="1" applyProtection="1">
      <alignment horizontal="center"/>
    </xf>
    <xf numFmtId="39" fontId="7" fillId="9" borderId="14" xfId="0" quotePrefix="1" applyNumberFormat="1" applyFont="1" applyFill="1" applyBorder="1" applyAlignment="1" applyProtection="1">
      <alignment horizontal="center"/>
    </xf>
    <xf numFmtId="39" fontId="7" fillId="9" borderId="78" xfId="0" quotePrefix="1" applyNumberFormat="1" applyFont="1" applyFill="1" applyBorder="1" applyAlignment="1" applyProtection="1">
      <alignment horizontal="center" vertical="center"/>
    </xf>
    <xf numFmtId="39" fontId="7" fillId="9" borderId="77" xfId="0" quotePrefix="1" applyNumberFormat="1" applyFont="1" applyFill="1" applyBorder="1" applyAlignment="1" applyProtection="1">
      <alignment horizontal="center" vertical="center"/>
    </xf>
    <xf numFmtId="39" fontId="7" fillId="9" borderId="80" xfId="0" quotePrefix="1" applyNumberFormat="1" applyFont="1" applyFill="1" applyBorder="1" applyAlignment="1" applyProtection="1">
      <alignment horizontal="center" vertical="center"/>
    </xf>
    <xf numFmtId="39" fontId="7" fillId="9" borderId="17" xfId="0" quotePrefix="1" applyNumberFormat="1" applyFont="1" applyFill="1" applyBorder="1" applyAlignment="1" applyProtection="1">
      <alignment horizontal="center" vertical="center"/>
    </xf>
    <xf numFmtId="39" fontId="7" fillId="9" borderId="21" xfId="0" quotePrefix="1" applyNumberFormat="1" applyFont="1" applyFill="1" applyBorder="1" applyAlignment="1" applyProtection="1">
      <alignment horizontal="center" vertical="center"/>
    </xf>
    <xf numFmtId="39" fontId="7" fillId="9" borderId="45" xfId="0" quotePrefix="1" applyNumberFormat="1" applyFont="1" applyFill="1" applyBorder="1" applyAlignment="1" applyProtection="1">
      <alignment horizontal="center" vertical="center"/>
    </xf>
    <xf numFmtId="39" fontId="7" fillId="9" borderId="26" xfId="0" quotePrefix="1" applyNumberFormat="1" applyFont="1" applyFill="1" applyBorder="1" applyAlignment="1" applyProtection="1">
      <alignment horizontal="center" vertical="center"/>
    </xf>
    <xf numFmtId="39" fontId="7" fillId="9" borderId="76" xfId="0" quotePrefix="1" applyNumberFormat="1" applyFont="1" applyFill="1" applyBorder="1" applyAlignment="1" applyProtection="1">
      <alignment horizontal="center" vertical="center"/>
    </xf>
    <xf numFmtId="39" fontId="7" fillId="9" borderId="25" xfId="0" applyNumberFormat="1" applyFont="1" applyFill="1" applyBorder="1" applyAlignment="1" applyProtection="1">
      <alignment horizontal="center" vertical="center"/>
    </xf>
    <xf numFmtId="39" fontId="7" fillId="9" borderId="15" xfId="0" applyNumberFormat="1" applyFont="1" applyFill="1" applyBorder="1" applyAlignment="1" applyProtection="1">
      <alignment horizontal="center" vertical="center"/>
    </xf>
    <xf numFmtId="39" fontId="7" fillId="9" borderId="14" xfId="0" applyNumberFormat="1" applyFont="1" applyFill="1" applyBorder="1" applyAlignment="1" applyProtection="1">
      <alignment horizontal="center" vertical="center" wrapText="1"/>
    </xf>
    <xf numFmtId="0" fontId="7" fillId="3" borderId="25" xfId="73" quotePrefix="1" applyFont="1" applyFill="1" applyBorder="1" applyAlignment="1">
      <alignment horizontal="center"/>
    </xf>
    <xf numFmtId="0" fontId="7" fillId="3" borderId="37" xfId="73" applyFont="1" applyFill="1" applyBorder="1" applyAlignment="1">
      <alignment horizontal="center"/>
    </xf>
    <xf numFmtId="0" fontId="7" fillId="0" borderId="0" xfId="0" applyFont="1" applyFill="1" applyAlignment="1">
      <alignment horizontal="center" vertical="center"/>
    </xf>
    <xf numFmtId="0" fontId="4" fillId="0" borderId="0" xfId="0" applyFont="1" applyFill="1" applyAlignment="1">
      <alignment horizontal="center" vertical="center"/>
    </xf>
    <xf numFmtId="0" fontId="32" fillId="0" borderId="38" xfId="73" applyFont="1" applyBorder="1" applyAlignment="1">
      <alignment horizontal="right"/>
    </xf>
    <xf numFmtId="0" fontId="7" fillId="3" borderId="50" xfId="174" applyFont="1" applyFill="1" applyBorder="1" applyAlignment="1">
      <alignment horizontal="center" vertical="center"/>
    </xf>
    <xf numFmtId="0" fontId="7" fillId="3" borderId="53" xfId="174" applyFont="1" applyFill="1" applyBorder="1" applyAlignment="1">
      <alignment horizontal="center"/>
    </xf>
    <xf numFmtId="0" fontId="7" fillId="3" borderId="54" xfId="174" applyFont="1" applyFill="1" applyBorder="1" applyAlignment="1">
      <alignment horizontal="center"/>
    </xf>
    <xf numFmtId="0" fontId="7" fillId="3" borderId="37" xfId="174" applyFont="1" applyFill="1" applyBorder="1" applyAlignment="1">
      <alignment horizontal="center"/>
    </xf>
    <xf numFmtId="0" fontId="7" fillId="3" borderId="25" xfId="73" applyFont="1" applyFill="1" applyBorder="1" applyAlignment="1">
      <alignment horizontal="center"/>
    </xf>
    <xf numFmtId="0" fontId="7" fillId="3" borderId="14" xfId="73" applyFont="1" applyFill="1" applyBorder="1" applyAlignment="1">
      <alignment horizontal="center"/>
    </xf>
    <xf numFmtId="0" fontId="5" fillId="0" borderId="0" xfId="73" applyFont="1" applyFill="1" applyBorder="1" applyAlignment="1">
      <alignment horizontal="left"/>
    </xf>
    <xf numFmtId="0" fontId="84" fillId="0" borderId="0" xfId="73" applyFont="1" applyFill="1" applyAlignment="1">
      <alignment horizontal="center"/>
    </xf>
    <xf numFmtId="0" fontId="85" fillId="0" borderId="0" xfId="73" applyFont="1" applyFill="1" applyAlignment="1">
      <alignment horizontal="center"/>
    </xf>
    <xf numFmtId="0" fontId="7" fillId="3" borderId="50" xfId="73" applyFont="1" applyFill="1" applyBorder="1" applyAlignment="1">
      <alignment horizontal="center"/>
    </xf>
    <xf numFmtId="0" fontId="7" fillId="3" borderId="49" xfId="73" applyFont="1" applyFill="1" applyBorder="1" applyAlignment="1">
      <alignment horizontal="center"/>
    </xf>
    <xf numFmtId="0" fontId="7" fillId="3" borderId="51" xfId="73" applyFont="1" applyFill="1" applyBorder="1" applyAlignment="1">
      <alignment horizontal="center"/>
    </xf>
    <xf numFmtId="0" fontId="7" fillId="3" borderId="2" xfId="73" applyFont="1" applyFill="1" applyBorder="1" applyAlignment="1">
      <alignment horizontal="center"/>
    </xf>
    <xf numFmtId="0" fontId="107" fillId="0" borderId="38" xfId="73" applyFont="1" applyFill="1" applyBorder="1" applyAlignment="1">
      <alignment horizontal="center"/>
    </xf>
    <xf numFmtId="0" fontId="4" fillId="0" borderId="0" xfId="73" applyFont="1" applyAlignment="1">
      <alignment horizontal="center" vertical="center"/>
    </xf>
    <xf numFmtId="0" fontId="7" fillId="3" borderId="50" xfId="174" applyFont="1" applyFill="1" applyBorder="1" applyAlignment="1" applyProtection="1">
      <alignment horizontal="center" vertical="center"/>
    </xf>
    <xf numFmtId="0" fontId="7" fillId="3" borderId="51" xfId="174" applyFont="1" applyFill="1" applyBorder="1" applyAlignment="1" applyProtection="1">
      <alignment horizontal="center" vertical="center"/>
    </xf>
    <xf numFmtId="0" fontId="7" fillId="3" borderId="53" xfId="174" applyFont="1" applyFill="1" applyBorder="1" applyAlignment="1" applyProtection="1">
      <alignment horizontal="center" vertical="center"/>
    </xf>
    <xf numFmtId="0" fontId="7" fillId="3" borderId="54" xfId="174" applyFont="1" applyFill="1" applyBorder="1" applyAlignment="1" applyProtection="1">
      <alignment horizontal="center" vertical="center"/>
    </xf>
    <xf numFmtId="0" fontId="7" fillId="3" borderId="56" xfId="174" applyFont="1" applyFill="1" applyBorder="1" applyAlignment="1" applyProtection="1">
      <alignment horizontal="center" vertical="center"/>
    </xf>
    <xf numFmtId="0" fontId="7" fillId="3" borderId="10" xfId="174" applyFont="1" applyFill="1" applyBorder="1" applyAlignment="1" applyProtection="1">
      <alignment horizontal="center" vertical="center"/>
    </xf>
    <xf numFmtId="0" fontId="7" fillId="3" borderId="57" xfId="174" applyFont="1" applyFill="1" applyBorder="1" applyAlignment="1" applyProtection="1">
      <alignment horizontal="center" vertical="center"/>
    </xf>
    <xf numFmtId="0" fontId="7" fillId="0" borderId="0" xfId="73" applyFont="1" applyFill="1" applyAlignment="1">
      <alignment horizontal="center"/>
    </xf>
    <xf numFmtId="0" fontId="4" fillId="0" borderId="0" xfId="73" applyFont="1" applyFill="1" applyBorder="1" applyAlignment="1">
      <alignment horizontal="center"/>
    </xf>
    <xf numFmtId="0" fontId="7" fillId="3" borderId="69" xfId="73" applyFont="1" applyFill="1" applyBorder="1" applyAlignment="1">
      <alignment horizontal="center" vertical="center"/>
    </xf>
    <xf numFmtId="0" fontId="7" fillId="2" borderId="30" xfId="73" applyFont="1" applyFill="1" applyBorder="1" applyAlignment="1">
      <alignment horizontal="center" vertical="center"/>
    </xf>
    <xf numFmtId="0" fontId="7" fillId="3" borderId="1" xfId="73" applyFont="1" applyFill="1" applyBorder="1" applyAlignment="1">
      <alignment horizontal="center" vertical="center"/>
    </xf>
    <xf numFmtId="0" fontId="7" fillId="3" borderId="3" xfId="73" applyFont="1" applyFill="1" applyBorder="1" applyAlignment="1">
      <alignment horizontal="center" vertical="center"/>
    </xf>
    <xf numFmtId="0" fontId="5" fillId="0" borderId="0" xfId="73" applyFont="1" applyBorder="1" applyAlignment="1">
      <alignment horizontal="center" vertical="center"/>
    </xf>
    <xf numFmtId="0" fontId="7" fillId="0" borderId="0" xfId="73" applyFont="1" applyFill="1" applyAlignment="1">
      <alignment horizontal="center" vertical="center"/>
    </xf>
    <xf numFmtId="0" fontId="4" fillId="0" borderId="0" xfId="73" applyFont="1" applyBorder="1" applyAlignment="1">
      <alignment horizontal="center" vertical="center"/>
    </xf>
    <xf numFmtId="0" fontId="7" fillId="0" borderId="0" xfId="73" applyFont="1" applyBorder="1" applyAlignment="1">
      <alignment horizontal="center" vertical="center"/>
    </xf>
    <xf numFmtId="0" fontId="7" fillId="3" borderId="50" xfId="73" applyFont="1" applyFill="1" applyBorder="1" applyAlignment="1">
      <alignment horizontal="center" vertical="center" wrapText="1"/>
    </xf>
    <xf numFmtId="0" fontId="7" fillId="3" borderId="4" xfId="73" applyFont="1" applyFill="1" applyBorder="1" applyAlignment="1">
      <alignment horizontal="center" vertical="center" wrapText="1"/>
    </xf>
    <xf numFmtId="0" fontId="7" fillId="3" borderId="51" xfId="73" applyFont="1" applyFill="1" applyBorder="1" applyAlignment="1">
      <alignment horizontal="center" vertical="center" wrapText="1"/>
    </xf>
    <xf numFmtId="0" fontId="7" fillId="3" borderId="20" xfId="73" applyFont="1" applyFill="1" applyBorder="1" applyAlignment="1">
      <alignment horizontal="center" vertical="center"/>
    </xf>
    <xf numFmtId="0" fontId="7" fillId="3" borderId="53" xfId="73" applyFont="1" applyFill="1" applyBorder="1" applyAlignment="1">
      <alignment horizontal="center" vertical="center"/>
    </xf>
    <xf numFmtId="0" fontId="7" fillId="3" borderId="54" xfId="73" applyFont="1" applyFill="1" applyBorder="1" applyAlignment="1">
      <alignment horizontal="center" vertical="center"/>
    </xf>
    <xf numFmtId="0" fontId="7" fillId="3" borderId="26" xfId="73" applyFont="1" applyFill="1" applyBorder="1" applyAlignment="1">
      <alignment horizontal="center" vertical="center"/>
    </xf>
    <xf numFmtId="0" fontId="7" fillId="3" borderId="27" xfId="73" applyFont="1" applyFill="1" applyBorder="1" applyAlignment="1">
      <alignment horizontal="center" vertical="center"/>
    </xf>
    <xf numFmtId="0" fontId="7" fillId="3" borderId="17" xfId="73" applyFont="1" applyFill="1" applyBorder="1" applyAlignment="1">
      <alignment horizontal="center" vertical="center"/>
    </xf>
    <xf numFmtId="0" fontId="7" fillId="3" borderId="25" xfId="73" applyFont="1" applyFill="1" applyBorder="1" applyAlignment="1">
      <alignment horizontal="center" vertical="center"/>
    </xf>
    <xf numFmtId="0" fontId="7" fillId="3" borderId="14" xfId="73" applyFont="1" applyFill="1" applyBorder="1" applyAlignment="1">
      <alignment horizontal="center" vertical="center"/>
    </xf>
    <xf numFmtId="0" fontId="7" fillId="3" borderId="37" xfId="73" applyFont="1" applyFill="1" applyBorder="1" applyAlignment="1">
      <alignment horizontal="center" vertical="center"/>
    </xf>
    <xf numFmtId="0" fontId="7" fillId="3" borderId="15" xfId="73" applyFont="1" applyFill="1" applyBorder="1" applyAlignment="1">
      <alignment horizontal="center" vertical="center"/>
    </xf>
    <xf numFmtId="0" fontId="7" fillId="3" borderId="50" xfId="73" applyFont="1" applyFill="1" applyBorder="1" applyAlignment="1">
      <alignment horizontal="center" vertical="center"/>
    </xf>
    <xf numFmtId="0" fontId="7" fillId="3" borderId="4" xfId="73" applyFont="1" applyFill="1" applyBorder="1" applyAlignment="1">
      <alignment horizontal="center" vertical="center"/>
    </xf>
    <xf numFmtId="0" fontId="7" fillId="3" borderId="51" xfId="73" applyFont="1" applyFill="1" applyBorder="1" applyAlignment="1">
      <alignment horizontal="center" vertical="center"/>
    </xf>
    <xf numFmtId="0" fontId="7" fillId="3" borderId="12" xfId="73" applyFont="1" applyFill="1" applyBorder="1" applyAlignment="1">
      <alignment horizontal="center" vertical="center" wrapText="1"/>
    </xf>
    <xf numFmtId="0" fontId="7" fillId="3" borderId="2" xfId="73" applyFont="1" applyFill="1" applyBorder="1" applyAlignment="1">
      <alignment horizontal="center" vertical="center" wrapText="1"/>
    </xf>
    <xf numFmtId="0" fontId="7" fillId="3" borderId="23" xfId="73" applyFont="1" applyFill="1" applyBorder="1" applyAlignment="1">
      <alignment horizontal="center" vertical="center" wrapText="1"/>
    </xf>
    <xf numFmtId="0" fontId="7" fillId="3" borderId="16" xfId="73" applyFont="1" applyFill="1" applyBorder="1" applyAlignment="1">
      <alignment horizontal="center" vertical="center" wrapText="1"/>
    </xf>
    <xf numFmtId="0" fontId="7" fillId="0" borderId="0" xfId="73" applyFont="1" applyFill="1" applyBorder="1" applyAlignment="1">
      <alignment horizontal="center" vertical="center"/>
    </xf>
    <xf numFmtId="0" fontId="7" fillId="3" borderId="69" xfId="73" applyFont="1" applyFill="1" applyBorder="1" applyAlignment="1">
      <alignment horizontal="center" vertical="center" wrapText="1"/>
    </xf>
    <xf numFmtId="0" fontId="7" fillId="3" borderId="30" xfId="73" applyFont="1" applyFill="1" applyBorder="1" applyAlignment="1">
      <alignment horizontal="center" vertical="center" wrapText="1"/>
    </xf>
    <xf numFmtId="0" fontId="20" fillId="3" borderId="1" xfId="73" applyFont="1" applyFill="1" applyBorder="1" applyAlignment="1">
      <alignment horizontal="center" vertical="center"/>
    </xf>
    <xf numFmtId="0" fontId="20" fillId="3" borderId="3" xfId="73" applyFont="1" applyFill="1" applyBorder="1" applyAlignment="1">
      <alignment horizontal="center" vertical="center"/>
    </xf>
    <xf numFmtId="166" fontId="7" fillId="3" borderId="1" xfId="73" applyNumberFormat="1" applyFont="1" applyFill="1" applyBorder="1" applyAlignment="1">
      <alignment horizontal="center" vertical="center"/>
    </xf>
    <xf numFmtId="166" fontId="7" fillId="3" borderId="3" xfId="73" applyNumberFormat="1" applyFont="1" applyFill="1" applyBorder="1" applyAlignment="1">
      <alignment horizontal="center" vertical="center"/>
    </xf>
    <xf numFmtId="0" fontId="7" fillId="0" borderId="0" xfId="73" applyFont="1" applyBorder="1" applyAlignment="1">
      <alignment horizontal="center"/>
    </xf>
    <xf numFmtId="0" fontId="4" fillId="0" borderId="0" xfId="73" applyFont="1" applyBorder="1" applyAlignment="1">
      <alignment horizontal="center"/>
    </xf>
    <xf numFmtId="0" fontId="7" fillId="0" borderId="0" xfId="73" applyFont="1" applyFill="1" applyBorder="1" applyAlignment="1">
      <alignment horizontal="center"/>
    </xf>
    <xf numFmtId="0" fontId="7" fillId="3" borderId="30" xfId="73" applyFont="1" applyFill="1" applyBorder="1" applyAlignment="1">
      <alignment horizontal="center" vertical="center"/>
    </xf>
    <xf numFmtId="0" fontId="72" fillId="0" borderId="0" xfId="196" applyFont="1" applyAlignment="1">
      <alignment horizontal="center"/>
    </xf>
    <xf numFmtId="0" fontId="31" fillId="0" borderId="10" xfId="280" applyFont="1" applyBorder="1" applyAlignment="1">
      <alignment horizontal="left" wrapText="1"/>
    </xf>
    <xf numFmtId="0" fontId="31" fillId="0" borderId="0" xfId="280" applyFont="1" applyBorder="1" applyAlignment="1">
      <alignment horizontal="left"/>
    </xf>
    <xf numFmtId="0" fontId="29" fillId="0" borderId="0" xfId="278" applyFont="1" applyAlignment="1">
      <alignment horizontal="center"/>
    </xf>
    <xf numFmtId="0" fontId="95" fillId="0" borderId="0" xfId="278" applyFont="1" applyAlignment="1">
      <alignment horizontal="center"/>
    </xf>
    <xf numFmtId="0" fontId="73" fillId="0" borderId="0" xfId="278" applyFont="1" applyAlignment="1">
      <alignment horizontal="right"/>
    </xf>
    <xf numFmtId="0" fontId="45" fillId="3" borderId="50" xfId="278" applyFont="1" applyFill="1" applyBorder="1" applyAlignment="1">
      <alignment horizontal="center" vertical="center" wrapText="1"/>
    </xf>
    <xf numFmtId="0" fontId="45" fillId="3" borderId="51" xfId="278" applyFont="1" applyFill="1" applyBorder="1" applyAlignment="1">
      <alignment horizontal="center" vertical="center" wrapText="1"/>
    </xf>
    <xf numFmtId="0" fontId="45" fillId="3" borderId="49" xfId="278" applyFont="1" applyFill="1" applyBorder="1" applyAlignment="1">
      <alignment horizontal="center" vertical="center" wrapText="1"/>
    </xf>
    <xf numFmtId="0" fontId="45" fillId="3" borderId="2" xfId="278" applyFont="1" applyFill="1" applyBorder="1" applyAlignment="1">
      <alignment horizontal="center" vertical="center" wrapText="1"/>
    </xf>
    <xf numFmtId="0" fontId="45" fillId="3" borderId="20" xfId="278" applyFont="1" applyFill="1" applyBorder="1" applyAlignment="1">
      <alignment horizontal="center" vertical="center"/>
    </xf>
    <xf numFmtId="0" fontId="45" fillId="3" borderId="61" xfId="278" applyFont="1" applyFill="1" applyBorder="1" applyAlignment="1">
      <alignment horizontal="center" vertical="center"/>
    </xf>
    <xf numFmtId="0" fontId="45" fillId="3" borderId="54" xfId="278" applyFont="1" applyFill="1" applyBorder="1" applyAlignment="1">
      <alignment horizontal="center" vertical="center"/>
    </xf>
    <xf numFmtId="0" fontId="84" fillId="0" borderId="0" xfId="88" applyFont="1" applyAlignment="1">
      <alignment horizontal="center" vertical="center"/>
    </xf>
    <xf numFmtId="0" fontId="85" fillId="0" borderId="0" xfId="88" applyFont="1" applyAlignment="1">
      <alignment horizontal="center"/>
    </xf>
    <xf numFmtId="0" fontId="5" fillId="11" borderId="69" xfId="88" applyFont="1" applyFill="1" applyBorder="1" applyAlignment="1">
      <alignment horizontal="center"/>
    </xf>
    <xf numFmtId="0" fontId="5" fillId="11" borderId="52" xfId="88" applyFont="1" applyFill="1" applyBorder="1" applyAlignment="1">
      <alignment horizontal="center"/>
    </xf>
    <xf numFmtId="0" fontId="7" fillId="11" borderId="52" xfId="88" applyFont="1" applyFill="1" applyBorder="1" applyAlignment="1">
      <alignment horizontal="center"/>
    </xf>
    <xf numFmtId="0" fontId="7" fillId="11" borderId="62" xfId="88" applyFont="1" applyFill="1" applyBorder="1" applyAlignment="1">
      <alignment horizontal="center"/>
    </xf>
    <xf numFmtId="0" fontId="5" fillId="0" borderId="10" xfId="88" applyFont="1" applyBorder="1" applyAlignment="1">
      <alignment horizontal="left" wrapText="1"/>
    </xf>
    <xf numFmtId="0" fontId="84" fillId="0" borderId="0" xfId="88" applyFont="1" applyAlignment="1">
      <alignment horizontal="center"/>
    </xf>
    <xf numFmtId="0" fontId="85" fillId="0" borderId="0" xfId="88" applyFont="1" applyBorder="1" applyAlignment="1">
      <alignment horizontal="center"/>
    </xf>
    <xf numFmtId="0" fontId="28" fillId="11" borderId="69" xfId="278" applyFont="1" applyFill="1" applyBorder="1" applyAlignment="1">
      <alignment horizontal="center" vertical="center" wrapText="1"/>
    </xf>
    <xf numFmtId="0" fontId="28" fillId="11" borderId="30" xfId="278" applyFont="1" applyFill="1" applyBorder="1" applyAlignment="1">
      <alignment horizontal="center" vertical="center" wrapText="1"/>
    </xf>
    <xf numFmtId="0" fontId="28" fillId="11" borderId="52" xfId="278" applyFont="1" applyFill="1" applyBorder="1" applyAlignment="1">
      <alignment horizontal="center" vertical="center" wrapText="1"/>
    </xf>
    <xf numFmtId="0" fontId="28" fillId="11" borderId="1" xfId="278" applyFont="1" applyFill="1" applyBorder="1" applyAlignment="1">
      <alignment horizontal="center" vertical="center" wrapText="1"/>
    </xf>
    <xf numFmtId="0" fontId="7" fillId="11" borderId="20" xfId="88" applyFont="1" applyFill="1" applyBorder="1" applyAlignment="1">
      <alignment horizontal="center"/>
    </xf>
    <xf numFmtId="0" fontId="7" fillId="11" borderId="53" xfId="88" applyFont="1" applyFill="1" applyBorder="1" applyAlignment="1">
      <alignment horizontal="center"/>
    </xf>
    <xf numFmtId="0" fontId="7" fillId="11" borderId="61" xfId="88" applyFont="1" applyFill="1" applyBorder="1" applyAlignment="1">
      <alignment horizontal="center"/>
    </xf>
    <xf numFmtId="0" fontId="7" fillId="11" borderId="54" xfId="88" applyFont="1" applyFill="1" applyBorder="1" applyAlignment="1">
      <alignment horizontal="center"/>
    </xf>
    <xf numFmtId="0" fontId="49" fillId="0" borderId="0" xfId="196" applyFont="1" applyFill="1" applyBorder="1" applyAlignment="1">
      <alignment horizontal="center"/>
    </xf>
    <xf numFmtId="0" fontId="7" fillId="3" borderId="50" xfId="281" applyFont="1" applyFill="1" applyBorder="1" applyAlignment="1" applyProtection="1">
      <alignment horizontal="center" vertical="center" wrapText="1"/>
    </xf>
    <xf numFmtId="0" fontId="7" fillId="3" borderId="51" xfId="281" applyFont="1" applyFill="1" applyBorder="1" applyAlignment="1" applyProtection="1">
      <alignment horizontal="center" vertical="center" wrapText="1"/>
    </xf>
    <xf numFmtId="0" fontId="7" fillId="3" borderId="52" xfId="281" applyFont="1" applyFill="1" applyBorder="1" applyAlignment="1" applyProtection="1">
      <alignment horizontal="center" vertical="center" wrapText="1"/>
    </xf>
    <xf numFmtId="0" fontId="7" fillId="3" borderId="1" xfId="281" applyFont="1" applyFill="1" applyBorder="1" applyAlignment="1" applyProtection="1">
      <alignment horizontal="center" vertical="center" wrapText="1"/>
    </xf>
    <xf numFmtId="0" fontId="7" fillId="3" borderId="52" xfId="281" applyFont="1" applyFill="1" applyBorder="1" applyAlignment="1" applyProtection="1">
      <alignment horizontal="center"/>
    </xf>
    <xf numFmtId="0" fontId="7" fillId="3" borderId="62" xfId="281" applyFont="1" applyFill="1" applyBorder="1" applyAlignment="1" applyProtection="1">
      <alignment horizontal="center"/>
    </xf>
    <xf numFmtId="0" fontId="85" fillId="0" borderId="0" xfId="73" applyFont="1" applyFill="1" applyBorder="1" applyAlignment="1">
      <alignment horizontal="center"/>
    </xf>
    <xf numFmtId="0" fontId="82" fillId="0" borderId="0" xfId="73" applyFont="1" applyFill="1" applyBorder="1" applyAlignment="1">
      <alignment horizontal="center"/>
    </xf>
    <xf numFmtId="0" fontId="7" fillId="3" borderId="69" xfId="281" applyFont="1" applyFill="1" applyBorder="1" applyAlignment="1" applyProtection="1">
      <alignment horizontal="center" vertical="center" wrapText="1"/>
    </xf>
    <xf numFmtId="0" fontId="7" fillId="3" borderId="30" xfId="281" applyFont="1" applyFill="1" applyBorder="1" applyAlignment="1" applyProtection="1">
      <alignment horizontal="center" vertical="center" wrapText="1"/>
    </xf>
    <xf numFmtId="0" fontId="94" fillId="0" borderId="0" xfId="283" applyFont="1" applyAlignment="1">
      <alignment horizontal="center"/>
    </xf>
    <xf numFmtId="0" fontId="92" fillId="0" borderId="38" xfId="283" applyFont="1" applyBorder="1" applyAlignment="1">
      <alignment horizontal="center" vertical="center"/>
    </xf>
    <xf numFmtId="0" fontId="28" fillId="3" borderId="69" xfId="283" applyFont="1" applyFill="1" applyBorder="1" applyAlignment="1">
      <alignment horizontal="center" vertical="center"/>
    </xf>
    <xf numFmtId="0" fontId="28" fillId="3" borderId="30" xfId="283" applyFont="1" applyFill="1" applyBorder="1" applyAlignment="1">
      <alignment horizontal="center" vertical="center"/>
    </xf>
    <xf numFmtId="0" fontId="28" fillId="3" borderId="52" xfId="283" quotePrefix="1" applyFont="1" applyFill="1" applyBorder="1" applyAlignment="1">
      <alignment horizontal="center" vertical="center"/>
    </xf>
    <xf numFmtId="0" fontId="28" fillId="3" borderId="62" xfId="283" quotePrefix="1" applyFont="1" applyFill="1" applyBorder="1" applyAlignment="1">
      <alignment horizontal="center" vertical="center"/>
    </xf>
    <xf numFmtId="0" fontId="29" fillId="0" borderId="0" xfId="283" applyFont="1" applyAlignment="1">
      <alignment horizontal="center"/>
    </xf>
    <xf numFmtId="0" fontId="95" fillId="0" borderId="38" xfId="283" applyFont="1" applyBorder="1" applyAlignment="1">
      <alignment horizontal="center" vertical="center"/>
    </xf>
    <xf numFmtId="0" fontId="28" fillId="3" borderId="49" xfId="283" applyFont="1" applyFill="1" applyBorder="1" applyAlignment="1">
      <alignment horizontal="center" vertical="center" wrapText="1"/>
    </xf>
    <xf numFmtId="0" fontId="28" fillId="3" borderId="2" xfId="283" applyFont="1" applyFill="1" applyBorder="1" applyAlignment="1">
      <alignment horizontal="center" vertical="center" wrapText="1"/>
    </xf>
    <xf numFmtId="0" fontId="5" fillId="0" borderId="0" xfId="196" applyFont="1" applyBorder="1" applyAlignment="1">
      <alignment horizontal="left" wrapText="1"/>
    </xf>
    <xf numFmtId="0" fontId="77" fillId="0" borderId="0" xfId="196" applyFont="1" applyBorder="1" applyAlignment="1">
      <alignment horizontal="left"/>
    </xf>
    <xf numFmtId="0" fontId="82" fillId="0" borderId="0" xfId="196" applyFont="1" applyBorder="1" applyAlignment="1">
      <alignment horizontal="center"/>
    </xf>
    <xf numFmtId="0" fontId="43" fillId="0" borderId="0" xfId="196" applyFont="1" applyBorder="1" applyAlignment="1">
      <alignment horizontal="center"/>
    </xf>
    <xf numFmtId="0" fontId="7" fillId="3" borderId="69" xfId="196" applyFont="1" applyFill="1" applyBorder="1" applyAlignment="1">
      <alignment horizontal="center" vertical="center" wrapText="1"/>
    </xf>
    <xf numFmtId="0" fontId="7" fillId="3" borderId="30" xfId="196" applyFont="1" applyFill="1" applyBorder="1" applyAlignment="1">
      <alignment horizontal="center" vertical="center" wrapText="1"/>
    </xf>
    <xf numFmtId="0" fontId="7" fillId="3" borderId="52" xfId="196" applyFont="1" applyFill="1" applyBorder="1" applyAlignment="1">
      <alignment horizontal="center" vertical="center" wrapText="1"/>
    </xf>
    <xf numFmtId="0" fontId="7" fillId="3" borderId="1" xfId="196" applyFont="1" applyFill="1" applyBorder="1" applyAlignment="1">
      <alignment horizontal="center" vertical="center" wrapText="1"/>
    </xf>
    <xf numFmtId="0" fontId="7" fillId="3" borderId="62" xfId="196" applyFont="1" applyFill="1" applyBorder="1" applyAlignment="1">
      <alignment horizontal="center" vertical="center" wrapText="1"/>
    </xf>
    <xf numFmtId="0" fontId="7" fillId="3" borderId="3" xfId="196" applyFont="1" applyFill="1" applyBorder="1" applyAlignment="1">
      <alignment horizontal="center" vertical="center" wrapText="1"/>
    </xf>
    <xf numFmtId="0" fontId="15" fillId="0" borderId="0" xfId="196" applyFont="1" applyBorder="1" applyAlignment="1">
      <alignment horizontal="left" vertical="center" wrapText="1"/>
    </xf>
    <xf numFmtId="0" fontId="78" fillId="0" borderId="0" xfId="196" applyFont="1" applyBorder="1" applyAlignment="1">
      <alignment horizontal="left" vertical="center"/>
    </xf>
    <xf numFmtId="0" fontId="84" fillId="0" borderId="0" xfId="196" applyFont="1" applyBorder="1" applyAlignment="1">
      <alignment horizontal="center"/>
    </xf>
    <xf numFmtId="0" fontId="7" fillId="3" borderId="49" xfId="196" applyFont="1" applyFill="1" applyBorder="1" applyAlignment="1">
      <alignment horizontal="center" vertical="center" wrapText="1"/>
    </xf>
    <xf numFmtId="0" fontId="7" fillId="3" borderId="2" xfId="196" applyFont="1" applyFill="1" applyBorder="1" applyAlignment="1">
      <alignment horizontal="center" vertical="center" wrapText="1"/>
    </xf>
    <xf numFmtId="0" fontId="7" fillId="3" borderId="20" xfId="196" applyFont="1" applyFill="1" applyBorder="1" applyAlignment="1">
      <alignment horizontal="center" vertical="center" wrapText="1"/>
    </xf>
    <xf numFmtId="0" fontId="7" fillId="3" borderId="53" xfId="196" applyFont="1" applyFill="1" applyBorder="1" applyAlignment="1">
      <alignment horizontal="center" vertical="center" wrapText="1"/>
    </xf>
    <xf numFmtId="0" fontId="7" fillId="3" borderId="61" xfId="196" applyFont="1" applyFill="1" applyBorder="1" applyAlignment="1">
      <alignment horizontal="center" vertical="center" wrapText="1"/>
    </xf>
    <xf numFmtId="0" fontId="7" fillId="3" borderId="2" xfId="196" applyFont="1" applyFill="1" applyBorder="1" applyAlignment="1">
      <alignment horizontal="center" vertical="center"/>
    </xf>
    <xf numFmtId="0" fontId="7" fillId="3" borderId="66" xfId="196" applyFont="1" applyFill="1" applyBorder="1" applyAlignment="1">
      <alignment horizontal="center" vertical="center" wrapText="1"/>
    </xf>
    <xf numFmtId="0" fontId="7" fillId="3" borderId="16" xfId="196" applyFont="1" applyFill="1" applyBorder="1" applyAlignment="1">
      <alignment horizontal="center" vertical="center" wrapText="1"/>
    </xf>
    <xf numFmtId="0" fontId="28" fillId="3" borderId="52" xfId="284" applyFont="1" applyFill="1" applyBorder="1" applyAlignment="1">
      <alignment horizontal="center" vertical="center"/>
    </xf>
    <xf numFmtId="0" fontId="28" fillId="3" borderId="62" xfId="284" applyFont="1" applyFill="1" applyBorder="1" applyAlignment="1">
      <alignment horizontal="center" vertical="center"/>
    </xf>
    <xf numFmtId="0" fontId="94" fillId="0" borderId="0" xfId="284" applyFont="1" applyAlignment="1">
      <alignment horizontal="center"/>
    </xf>
    <xf numFmtId="0" fontId="108" fillId="0" borderId="0" xfId="284" applyFont="1" applyAlignment="1">
      <alignment horizontal="center"/>
    </xf>
    <xf numFmtId="0" fontId="98" fillId="0" borderId="0" xfId="284" applyFont="1" applyBorder="1" applyAlignment="1">
      <alignment horizontal="center"/>
    </xf>
    <xf numFmtId="0" fontId="28" fillId="3" borderId="52" xfId="284" applyFont="1" applyFill="1" applyBorder="1" applyAlignment="1">
      <alignment horizontal="center" vertical="center" wrapText="1"/>
    </xf>
    <xf numFmtId="0" fontId="28" fillId="3" borderId="1" xfId="284" applyFont="1" applyFill="1" applyBorder="1" applyAlignment="1">
      <alignment horizontal="center" vertical="center" wrapText="1"/>
    </xf>
    <xf numFmtId="0" fontId="28" fillId="3" borderId="1" xfId="284" applyFont="1" applyFill="1" applyBorder="1" applyAlignment="1">
      <alignment horizontal="center" vertical="center"/>
    </xf>
    <xf numFmtId="0" fontId="29" fillId="0" borderId="0" xfId="284" applyFont="1" applyAlignment="1">
      <alignment horizontal="center"/>
    </xf>
    <xf numFmtId="0" fontId="95" fillId="0" borderId="0" xfId="284" applyFont="1" applyAlignment="1">
      <alignment horizontal="center"/>
    </xf>
    <xf numFmtId="0" fontId="26" fillId="0" borderId="0" xfId="284" applyFont="1" applyBorder="1" applyAlignment="1">
      <alignment horizontal="center"/>
    </xf>
  </cellXfs>
  <cellStyles count="289">
    <cellStyle name="Comma" xfId="288" builtinId="3"/>
    <cellStyle name="Comma 10" xfId="1"/>
    <cellStyle name="Comma 10 2" xfId="2"/>
    <cellStyle name="Comma 11" xfId="3"/>
    <cellStyle name="Comma 12" xfId="4"/>
    <cellStyle name="Comma 13" xfId="5"/>
    <cellStyle name="Comma 14" xfId="6"/>
    <cellStyle name="Comma 15" xfId="7"/>
    <cellStyle name="Comma 16" xfId="8"/>
    <cellStyle name="Comma 17" xfId="9"/>
    <cellStyle name="Comma 17 2" xfId="197"/>
    <cellStyle name="Comma 18" xfId="198"/>
    <cellStyle name="Comma 18 2" xfId="199"/>
    <cellStyle name="Comma 19" xfId="200"/>
    <cellStyle name="Comma 19 2" xfId="201"/>
    <cellStyle name="Comma 2" xfId="202"/>
    <cellStyle name="Comma 2 10" xfId="10"/>
    <cellStyle name="Comma 2 11" xfId="11"/>
    <cellStyle name="Comma 2 12" xfId="12"/>
    <cellStyle name="Comma 2 13" xfId="13"/>
    <cellStyle name="Comma 2 14" xfId="14"/>
    <cellStyle name="Comma 2 15" xfId="15"/>
    <cellStyle name="Comma 2 16" xfId="16"/>
    <cellStyle name="Comma 2 17" xfId="17"/>
    <cellStyle name="Comma 2 18" xfId="18"/>
    <cellStyle name="Comma 2 19" xfId="19"/>
    <cellStyle name="Comma 2 2" xfId="20"/>
    <cellStyle name="Comma 2 2 2" xfId="21"/>
    <cellStyle name="Comma 2 2 2 2" xfId="22"/>
    <cellStyle name="Comma 2 2 2 2 2" xfId="23"/>
    <cellStyle name="Comma 2 2 2 2 3" xfId="24"/>
    <cellStyle name="Comma 2 2 2 2 3 2" xfId="25"/>
    <cellStyle name="Comma 2 2 2 2 3 2 2" xfId="203"/>
    <cellStyle name="Comma 2 2 2 2 3 3" xfId="26"/>
    <cellStyle name="Comma 2 2 2 2 3 3 2" xfId="204"/>
    <cellStyle name="Comma 2 2 2 2 3 4" xfId="27"/>
    <cellStyle name="Comma 2 2 2 2 3 4 2" xfId="205"/>
    <cellStyle name="Comma 2 2 2 2 3 4 2 2" xfId="206"/>
    <cellStyle name="Comma 2 2 2 2 3 4 3" xfId="207"/>
    <cellStyle name="Comma 2 2 2 2 3 4 4" xfId="208"/>
    <cellStyle name="Comma 2 2 2 2 3 5" xfId="209"/>
    <cellStyle name="Comma 2 2 2 2 4" xfId="28"/>
    <cellStyle name="Comma 2 2 2 2 4 2" xfId="210"/>
    <cellStyle name="Comma 2 2 2 2 4 2 2" xfId="211"/>
    <cellStyle name="Comma 2 2 2 2 4 2 3" xfId="212"/>
    <cellStyle name="Comma 2 2 2 2 4 3" xfId="213"/>
    <cellStyle name="Comma 2 2 2 2 5" xfId="214"/>
    <cellStyle name="Comma 2 2 2 3" xfId="29"/>
    <cellStyle name="Comma 2 2 3" xfId="30"/>
    <cellStyle name="Comma 2 2 3 2" xfId="31"/>
    <cellStyle name="Comma 2 2 3 2 2" xfId="215"/>
    <cellStyle name="Comma 2 2 3 3" xfId="216"/>
    <cellStyle name="Comma 2 20" xfId="32"/>
    <cellStyle name="Comma 2 21" xfId="33"/>
    <cellStyle name="Comma 2 22" xfId="34"/>
    <cellStyle name="Comma 2 23" xfId="35"/>
    <cellStyle name="Comma 2 24" xfId="36"/>
    <cellStyle name="Comma 2 25" xfId="37"/>
    <cellStyle name="Comma 2 26" xfId="217"/>
    <cellStyle name="Comma 2 3" xfId="38"/>
    <cellStyle name="Comma 2 4" xfId="39"/>
    <cellStyle name="Comma 2 5" xfId="40"/>
    <cellStyle name="Comma 2 6" xfId="41"/>
    <cellStyle name="Comma 2 7" xfId="42"/>
    <cellStyle name="Comma 2 8" xfId="43"/>
    <cellStyle name="Comma 2 9" xfId="44"/>
    <cellStyle name="Comma 20" xfId="45"/>
    <cellStyle name="Comma 20 2" xfId="46"/>
    <cellStyle name="Comma 21" xfId="276"/>
    <cellStyle name="Comma 21 2" xfId="285"/>
    <cellStyle name="Comma 22" xfId="279"/>
    <cellStyle name="Comma 27" xfId="47"/>
    <cellStyle name="Comma 27 2" xfId="48"/>
    <cellStyle name="Comma 29" xfId="49"/>
    <cellStyle name="Comma 29 2" xfId="50"/>
    <cellStyle name="Comma 3" xfId="51"/>
    <cellStyle name="Comma 3 2" xfId="52"/>
    <cellStyle name="Comma 3 3" xfId="53"/>
    <cellStyle name="Comma 3 39" xfId="54"/>
    <cellStyle name="Comma 3 4" xfId="218"/>
    <cellStyle name="Comma 3 4 2" xfId="219"/>
    <cellStyle name="Comma 3 4 2 2" xfId="220"/>
    <cellStyle name="Comma 3 4 2 3" xfId="221"/>
    <cellStyle name="Comma 3 4 3" xfId="222"/>
    <cellStyle name="Comma 30" xfId="55"/>
    <cellStyle name="Comma 30 2" xfId="56"/>
    <cellStyle name="Comma 4" xfId="57"/>
    <cellStyle name="Comma 4 2" xfId="58"/>
    <cellStyle name="Comma 4 2 2" xfId="223"/>
    <cellStyle name="Comma 4 3" xfId="59"/>
    <cellStyle name="Comma 4 3 2" xfId="224"/>
    <cellStyle name="Comma 4 4" xfId="60"/>
    <cellStyle name="Comma 5" xfId="61"/>
    <cellStyle name="Comma 5 2" xfId="225"/>
    <cellStyle name="Comma 6" xfId="62"/>
    <cellStyle name="Comma 67 2" xfId="63"/>
    <cellStyle name="Comma 7" xfId="64"/>
    <cellStyle name="Comma 70" xfId="65"/>
    <cellStyle name="Comma 8" xfId="66"/>
    <cellStyle name="Comma 9" xfId="67"/>
    <cellStyle name="Currency 2" xfId="68"/>
    <cellStyle name="Excel Built-in Comma 2" xfId="69"/>
    <cellStyle name="Excel Built-in Normal" xfId="70"/>
    <cellStyle name="Excel Built-in Normal 2" xfId="71"/>
    <cellStyle name="Excel Built-in Normal 2 2" xfId="226"/>
    <cellStyle name="Excel Built-in Normal 3" xfId="227"/>
    <cellStyle name="Excel Built-in Normal_50. Bishwo" xfId="72"/>
    <cellStyle name="Hyperlink 2" xfId="228"/>
    <cellStyle name="Normal" xfId="0" builtinId="0"/>
    <cellStyle name="Normal 10" xfId="73"/>
    <cellStyle name="Normal 10 2" xfId="74"/>
    <cellStyle name="Normal 11" xfId="75"/>
    <cellStyle name="Normal 12" xfId="76"/>
    <cellStyle name="Normal 13" xfId="77"/>
    <cellStyle name="Normal 14" xfId="78"/>
    <cellStyle name="Normal 15" xfId="79"/>
    <cellStyle name="Normal 16" xfId="80"/>
    <cellStyle name="Normal 17" xfId="81"/>
    <cellStyle name="Normal 18" xfId="82"/>
    <cellStyle name="Normal 19" xfId="83"/>
    <cellStyle name="Normal 2" xfId="196"/>
    <cellStyle name="Normal 2 10" xfId="84"/>
    <cellStyle name="Normal 2 11" xfId="85"/>
    <cellStyle name="Normal 2 12" xfId="86"/>
    <cellStyle name="Normal 2 13" xfId="87"/>
    <cellStyle name="Normal 2 14" xfId="88"/>
    <cellStyle name="Normal 2 15" xfId="89"/>
    <cellStyle name="Normal 2 16" xfId="90"/>
    <cellStyle name="Normal 2 2" xfId="91"/>
    <cellStyle name="Normal 2 2 2" xfId="92"/>
    <cellStyle name="Normal 2 2 2 2 4 2" xfId="93"/>
    <cellStyle name="Normal 2 2 3" xfId="94"/>
    <cellStyle name="Normal 2 2 4" xfId="95"/>
    <cellStyle name="Normal 2 2 5" xfId="96"/>
    <cellStyle name="Normal 2 2 6" xfId="97"/>
    <cellStyle name="Normal 2 2 7" xfId="98"/>
    <cellStyle name="Normal 2 2_50. Bishwo" xfId="99"/>
    <cellStyle name="Normal 2 3" xfId="100"/>
    <cellStyle name="Normal 2 3 2" xfId="101"/>
    <cellStyle name="Normal 2 4" xfId="102"/>
    <cellStyle name="Normal 2 5" xfId="103"/>
    <cellStyle name="Normal 2 6" xfId="104"/>
    <cellStyle name="Normal 2 7" xfId="105"/>
    <cellStyle name="Normal 2 8" xfId="106"/>
    <cellStyle name="Normal 2 9" xfId="107"/>
    <cellStyle name="Normal 2_50. Bishwo" xfId="229"/>
    <cellStyle name="Normal 2_WPI" xfId="108"/>
    <cellStyle name="Normal 20" xfId="109"/>
    <cellStyle name="Normal 20 2" xfId="110"/>
    <cellStyle name="Normal 21" xfId="111"/>
    <cellStyle name="Normal 21 2" xfId="112"/>
    <cellStyle name="Normal 22" xfId="113"/>
    <cellStyle name="Normal 22 2" xfId="114"/>
    <cellStyle name="Normal 23" xfId="115"/>
    <cellStyle name="Normal 24" xfId="116"/>
    <cellStyle name="Normal 24 2" xfId="117"/>
    <cellStyle name="Normal 25" xfId="118"/>
    <cellStyle name="Normal 25 2" xfId="119"/>
    <cellStyle name="Normal 26" xfId="120"/>
    <cellStyle name="Normal 26 2" xfId="121"/>
    <cellStyle name="Normal 27" xfId="122"/>
    <cellStyle name="Normal 27 2" xfId="123"/>
    <cellStyle name="Normal 28" xfId="124"/>
    <cellStyle name="Normal 28 2" xfId="125"/>
    <cellStyle name="Normal 29" xfId="126"/>
    <cellStyle name="Normal 3" xfId="127"/>
    <cellStyle name="Normal 3 2" xfId="128"/>
    <cellStyle name="Normal 3 2 2" xfId="230"/>
    <cellStyle name="Normal 3 3" xfId="129"/>
    <cellStyle name="Normal 3 4" xfId="130"/>
    <cellStyle name="Normal 3 5" xfId="131"/>
    <cellStyle name="Normal 3 6" xfId="132"/>
    <cellStyle name="Normal 3 7" xfId="231"/>
    <cellStyle name="Normal 3 8" xfId="286"/>
    <cellStyle name="Normal 3_9.1 &amp; 9.2" xfId="133"/>
    <cellStyle name="Normal 30" xfId="134"/>
    <cellStyle name="Normal 30 2" xfId="135"/>
    <cellStyle name="Normal 31" xfId="136"/>
    <cellStyle name="Normal 32" xfId="137"/>
    <cellStyle name="Normal 32 2" xfId="232"/>
    <cellStyle name="Normal 33" xfId="138"/>
    <cellStyle name="Normal 33 2" xfId="233"/>
    <cellStyle name="Normal 34" xfId="234"/>
    <cellStyle name="Normal 34 2" xfId="235"/>
    <cellStyle name="Normal 34 3" xfId="236"/>
    <cellStyle name="Normal 34 4" xfId="237"/>
    <cellStyle name="Normal 35" xfId="238"/>
    <cellStyle name="Normal 36" xfId="239"/>
    <cellStyle name="Normal 37" xfId="240"/>
    <cellStyle name="Normal 38" xfId="241"/>
    <cellStyle name="Normal 39" xfId="139"/>
    <cellStyle name="Normal 4" xfId="140"/>
    <cellStyle name="Normal 4 10" xfId="141"/>
    <cellStyle name="Normal 4 11" xfId="142"/>
    <cellStyle name="Normal 4 12" xfId="143"/>
    <cellStyle name="Normal 4 13" xfId="144"/>
    <cellStyle name="Normal 4 14" xfId="145"/>
    <cellStyle name="Normal 4 15" xfId="146"/>
    <cellStyle name="Normal 4 16" xfId="147"/>
    <cellStyle name="Normal 4 17" xfId="148"/>
    <cellStyle name="Normal 4 18" xfId="149"/>
    <cellStyle name="Normal 4 19" xfId="150"/>
    <cellStyle name="Normal 4 2" xfId="151"/>
    <cellStyle name="Normal 4 20" xfId="152"/>
    <cellStyle name="Normal 4 21" xfId="153"/>
    <cellStyle name="Normal 4 22" xfId="154"/>
    <cellStyle name="Normal 4 23" xfId="155"/>
    <cellStyle name="Normal 4 24" xfId="156"/>
    <cellStyle name="Normal 4 25" xfId="157"/>
    <cellStyle name="Normal 4 26" xfId="242"/>
    <cellStyle name="Normal 4 3" xfId="158"/>
    <cellStyle name="Normal 4 4" xfId="159"/>
    <cellStyle name="Normal 4 5" xfId="160"/>
    <cellStyle name="Normal 4 6" xfId="161"/>
    <cellStyle name="Normal 4 7" xfId="162"/>
    <cellStyle name="Normal 4 8" xfId="163"/>
    <cellStyle name="Normal 4 9" xfId="164"/>
    <cellStyle name="Normal 4_50. Bishwo" xfId="165"/>
    <cellStyle name="Normal 40" xfId="166"/>
    <cellStyle name="Normal 41" xfId="167"/>
    <cellStyle name="Normal 42" xfId="168"/>
    <cellStyle name="Normal 43" xfId="169"/>
    <cellStyle name="Normal 44" xfId="243"/>
    <cellStyle name="Normal 45" xfId="244"/>
    <cellStyle name="Normal 46" xfId="245"/>
    <cellStyle name="Normal 47" xfId="254"/>
    <cellStyle name="Normal 48" xfId="255"/>
    <cellStyle name="Normal 49" xfId="170"/>
    <cellStyle name="Normal 5" xfId="171"/>
    <cellStyle name="Normal 5 2" xfId="172"/>
    <cellStyle name="Normal 50" xfId="277"/>
    <cellStyle name="Normal 51" xfId="287"/>
    <cellStyle name="Normal 52" xfId="173"/>
    <cellStyle name="Normal 53" xfId="280"/>
    <cellStyle name="Normal 54" xfId="283"/>
    <cellStyle name="Normal 55" xfId="284"/>
    <cellStyle name="Normal 56" xfId="282"/>
    <cellStyle name="Normal 57" xfId="278"/>
    <cellStyle name="Normal 6" xfId="174"/>
    <cellStyle name="Normal 6 2" xfId="175"/>
    <cellStyle name="Normal 6 3" xfId="246"/>
    <cellStyle name="Normal 67" xfId="176"/>
    <cellStyle name="Normal 7" xfId="177"/>
    <cellStyle name="Normal 8" xfId="178"/>
    <cellStyle name="Normal 8 2" xfId="179"/>
    <cellStyle name="Normal 9" xfId="180"/>
    <cellStyle name="Normal_bartaman point 2" xfId="181"/>
    <cellStyle name="Normal_bartaman point 2 2" xfId="253"/>
    <cellStyle name="Normal_bartaman point 2 2 2 2 2" xfId="275"/>
    <cellStyle name="Normal_bartaman point 3" xfId="182"/>
    <cellStyle name="Normal_Bartamane_Book1" xfId="183"/>
    <cellStyle name="Normal_Comm_wt" xfId="184"/>
    <cellStyle name="Normal_Comm_wt_bartamane" xfId="185"/>
    <cellStyle name="Normal_CPI" xfId="186"/>
    <cellStyle name="Normal_Direction of Trade_BartamanFormat 2063-64" xfId="256"/>
    <cellStyle name="Normal_Direction of Trade_BartamanFormat 2063-64 2" xfId="258"/>
    <cellStyle name="Normal_IndexSeries" xfId="281"/>
    <cellStyle name="Normal_Sheet1" xfId="257"/>
    <cellStyle name="Normal_Sheet1 2" xfId="259"/>
    <cellStyle name="Normal_Sheet1 2 2" xfId="261"/>
    <cellStyle name="Normal_Sheet1 2 3" xfId="263"/>
    <cellStyle name="Normal_Sheet1 2 4" xfId="266"/>
    <cellStyle name="Normal_Sheet1 2 5" xfId="269"/>
    <cellStyle name="Normal_Sheet1 2 6" xfId="271"/>
    <cellStyle name="Normal_Sheet1 2 7" xfId="274"/>
    <cellStyle name="Normal_Sheet1 3" xfId="264"/>
    <cellStyle name="Normal_Sheet1 4" xfId="267"/>
    <cellStyle name="Normal_Sheet1 5" xfId="260"/>
    <cellStyle name="Normal_Sheet1 5 2" xfId="262"/>
    <cellStyle name="Normal_Sheet1 5 3" xfId="265"/>
    <cellStyle name="Normal_Sheet1 5 4" xfId="268"/>
    <cellStyle name="Normal_Sheet1 5 5" xfId="270"/>
    <cellStyle name="Normal_Sheet1 5 6" xfId="273"/>
    <cellStyle name="Normal_Sheet1 6" xfId="272"/>
    <cellStyle name="Percent 2" xfId="187"/>
    <cellStyle name="Percent 2 2" xfId="188"/>
    <cellStyle name="Percent 2 2 2" xfId="189"/>
    <cellStyle name="Percent 2 2 2 2" xfId="247"/>
    <cellStyle name="Percent 2 2 3" xfId="248"/>
    <cellStyle name="Percent 2 3" xfId="190"/>
    <cellStyle name="Percent 2 3 2" xfId="249"/>
    <cellStyle name="Percent 2 4" xfId="191"/>
    <cellStyle name="Percent 2 4 2" xfId="250"/>
    <cellStyle name="Percent 2 5" xfId="251"/>
    <cellStyle name="Percent 3" xfId="192"/>
    <cellStyle name="Percent 3 2" xfId="252"/>
    <cellStyle name="Percent 4" xfId="193"/>
    <cellStyle name="Percent 67 2" xfId="194"/>
    <cellStyle name="SHEET" xfId="19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www.kitco.com/gold.londonfix.html"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6:I24"/>
  <sheetViews>
    <sheetView tabSelected="1" workbookViewId="0">
      <selection activeCell="M19" sqref="M19"/>
    </sheetView>
  </sheetViews>
  <sheetFormatPr defaultRowHeight="15"/>
  <sheetData>
    <row r="16" spans="1:9">
      <c r="A16" s="2067" t="s">
        <v>1516</v>
      </c>
      <c r="B16" s="2067"/>
      <c r="C16" s="2067"/>
      <c r="D16" s="2067"/>
      <c r="E16" s="2067"/>
      <c r="F16" s="2067"/>
      <c r="G16" s="2067"/>
      <c r="H16" s="2067"/>
      <c r="I16" s="2067"/>
    </row>
    <row r="17" spans="1:9">
      <c r="A17" s="2067"/>
      <c r="B17" s="2067"/>
      <c r="C17" s="2067"/>
      <c r="D17" s="2067"/>
      <c r="E17" s="2067"/>
      <c r="F17" s="2067"/>
      <c r="G17" s="2067"/>
      <c r="H17" s="2067"/>
      <c r="I17" s="2067"/>
    </row>
    <row r="18" spans="1:9">
      <c r="A18" s="2067"/>
      <c r="B18" s="2067"/>
      <c r="C18" s="2067"/>
      <c r="D18" s="2067"/>
      <c r="E18" s="2067"/>
      <c r="F18" s="2067"/>
      <c r="G18" s="2067"/>
      <c r="H18" s="2067"/>
      <c r="I18" s="2067"/>
    </row>
    <row r="19" spans="1:9">
      <c r="A19" s="2067"/>
      <c r="B19" s="2067"/>
      <c r="C19" s="2067"/>
      <c r="D19" s="2067"/>
      <c r="E19" s="2067"/>
      <c r="F19" s="2067"/>
      <c r="G19" s="2067"/>
      <c r="H19" s="2067"/>
      <c r="I19" s="2067"/>
    </row>
    <row r="20" spans="1:9">
      <c r="A20" s="2067"/>
      <c r="B20" s="2067"/>
      <c r="C20" s="2067"/>
      <c r="D20" s="2067"/>
      <c r="E20" s="2067"/>
      <c r="F20" s="2067"/>
      <c r="G20" s="2067"/>
      <c r="H20" s="2067"/>
      <c r="I20" s="2067"/>
    </row>
    <row r="21" spans="1:9" ht="15" customHeight="1">
      <c r="A21" s="2067"/>
      <c r="B21" s="2067"/>
      <c r="C21" s="2067"/>
      <c r="D21" s="2067"/>
      <c r="E21" s="2067"/>
      <c r="F21" s="2067"/>
      <c r="G21" s="2067"/>
      <c r="H21" s="2067"/>
      <c r="I21" s="2067"/>
    </row>
    <row r="22" spans="1:9">
      <c r="A22" s="2067"/>
      <c r="B22" s="2067"/>
      <c r="C22" s="2067"/>
      <c r="D22" s="2067"/>
      <c r="E22" s="2067"/>
      <c r="F22" s="2067"/>
      <c r="G22" s="2067"/>
      <c r="H22" s="2067"/>
      <c r="I22" s="2067"/>
    </row>
    <row r="24" spans="1:9" ht="31.5">
      <c r="A24" s="2068" t="s">
        <v>130</v>
      </c>
      <c r="B24" s="2068"/>
      <c r="C24" s="2068"/>
      <c r="D24" s="2068"/>
      <c r="E24" s="2068"/>
      <c r="F24" s="2068"/>
      <c r="G24" s="2068"/>
      <c r="H24" s="2068"/>
      <c r="I24" s="2068"/>
    </row>
  </sheetData>
  <mergeCells count="2">
    <mergeCell ref="A16:I22"/>
    <mergeCell ref="A24:I2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I23"/>
  <sheetViews>
    <sheetView view="pageBreakPreview" zoomScaleSheetLayoutView="100" workbookViewId="0">
      <selection activeCell="K15" sqref="K15"/>
    </sheetView>
  </sheetViews>
  <sheetFormatPr defaultRowHeight="15"/>
  <cols>
    <col min="1" max="1" width="11.42578125" style="6" customWidth="1"/>
    <col min="2" max="2" width="12" style="6" customWidth="1"/>
    <col min="3" max="3" width="12.7109375" style="6" customWidth="1"/>
    <col min="4" max="4" width="12.7109375" style="25" customWidth="1"/>
    <col min="5" max="5" width="13.7109375" style="6" bestFit="1" customWidth="1"/>
    <col min="6" max="6" width="12.7109375" style="6" customWidth="1"/>
    <col min="7" max="7" width="13.7109375" style="6" bestFit="1" customWidth="1"/>
    <col min="8" max="9" width="8.85546875" style="6" customWidth="1"/>
    <col min="10" max="10" width="13.7109375" style="6" bestFit="1" customWidth="1"/>
    <col min="11" max="11" width="14.42578125" style="6" customWidth="1"/>
    <col min="12" max="12" width="9.140625" style="6"/>
    <col min="13" max="13" width="13.7109375" style="6" bestFit="1" customWidth="1"/>
    <col min="14" max="16384" width="9.140625" style="6"/>
  </cols>
  <sheetData>
    <row r="1" spans="1:7">
      <c r="A1" s="2113" t="s">
        <v>156</v>
      </c>
      <c r="B1" s="2113"/>
      <c r="C1" s="2113"/>
      <c r="D1" s="2113"/>
      <c r="E1" s="2113"/>
      <c r="F1" s="2113"/>
      <c r="G1" s="2113"/>
    </row>
    <row r="2" spans="1:7" ht="15.75">
      <c r="A2" s="2114" t="s">
        <v>3</v>
      </c>
      <c r="B2" s="2114"/>
      <c r="C2" s="2114"/>
      <c r="D2" s="2114"/>
      <c r="E2" s="2114"/>
      <c r="F2" s="2114"/>
      <c r="G2" s="2114"/>
    </row>
    <row r="3" spans="1:7">
      <c r="A3" s="2115" t="s">
        <v>52</v>
      </c>
      <c r="B3" s="2115"/>
      <c r="C3" s="2115"/>
      <c r="D3" s="2115"/>
      <c r="E3" s="2115"/>
      <c r="F3" s="2115"/>
      <c r="G3" s="2115"/>
    </row>
    <row r="4" spans="1:7" ht="15.75" thickBot="1">
      <c r="A4" s="2116" t="s">
        <v>53</v>
      </c>
      <c r="B4" s="2116"/>
      <c r="C4" s="2116"/>
      <c r="D4" s="2116"/>
      <c r="E4" s="2116"/>
      <c r="F4" s="2116"/>
      <c r="G4" s="2116"/>
    </row>
    <row r="5" spans="1:7" ht="15.75" thickTop="1">
      <c r="A5" s="2117" t="s">
        <v>155</v>
      </c>
      <c r="B5" s="2119" t="s">
        <v>0</v>
      </c>
      <c r="C5" s="2119"/>
      <c r="D5" s="2120" t="s">
        <v>1</v>
      </c>
      <c r="E5" s="2121"/>
      <c r="F5" s="2119" t="s">
        <v>130</v>
      </c>
      <c r="G5" s="2122"/>
    </row>
    <row r="6" spans="1:7">
      <c r="A6" s="2118"/>
      <c r="B6" s="7" t="s">
        <v>54</v>
      </c>
      <c r="C6" s="7" t="s">
        <v>55</v>
      </c>
      <c r="D6" s="8" t="s">
        <v>54</v>
      </c>
      <c r="E6" s="8" t="s">
        <v>55</v>
      </c>
      <c r="F6" s="8" t="s">
        <v>54</v>
      </c>
      <c r="G6" s="9" t="s">
        <v>55</v>
      </c>
    </row>
    <row r="7" spans="1:7">
      <c r="A7" s="10" t="s">
        <v>16</v>
      </c>
      <c r="B7" s="13">
        <v>99.64</v>
      </c>
      <c r="C7" s="12">
        <v>7.5</v>
      </c>
      <c r="D7" s="12">
        <v>106.52</v>
      </c>
      <c r="E7" s="92">
        <v>6.9</v>
      </c>
      <c r="F7" s="89">
        <v>115.7</v>
      </c>
      <c r="G7" s="14">
        <v>8.61</v>
      </c>
    </row>
    <row r="8" spans="1:7">
      <c r="A8" s="10" t="s">
        <v>15</v>
      </c>
      <c r="B8" s="15">
        <v>99.87</v>
      </c>
      <c r="C8" s="16">
        <v>7.6</v>
      </c>
      <c r="D8" s="17">
        <v>107.05</v>
      </c>
      <c r="E8" s="16">
        <v>7.2</v>
      </c>
      <c r="F8" s="90">
        <v>115.5</v>
      </c>
      <c r="G8" s="18">
        <v>7.9</v>
      </c>
    </row>
    <row r="9" spans="1:7">
      <c r="A9" s="10" t="s">
        <v>14</v>
      </c>
      <c r="B9" s="19">
        <v>100.17</v>
      </c>
      <c r="C9" s="12">
        <v>7.5</v>
      </c>
      <c r="D9" s="11">
        <v>108.37</v>
      </c>
      <c r="E9" s="12">
        <v>8.1999999999999993</v>
      </c>
      <c r="F9" s="91">
        <v>115.66</v>
      </c>
      <c r="G9" s="14">
        <v>6.73</v>
      </c>
    </row>
    <row r="10" spans="1:7">
      <c r="A10" s="10" t="s">
        <v>13</v>
      </c>
      <c r="B10" s="19">
        <v>100.37</v>
      </c>
      <c r="C10" s="12">
        <v>7.2</v>
      </c>
      <c r="D10" s="11">
        <v>110.85</v>
      </c>
      <c r="E10" s="12">
        <v>10.44</v>
      </c>
      <c r="F10" s="91">
        <v>116.12</v>
      </c>
      <c r="G10" s="14">
        <v>4.75</v>
      </c>
    </row>
    <row r="11" spans="1:7">
      <c r="A11" s="10" t="s">
        <v>12</v>
      </c>
      <c r="B11" s="19">
        <v>99.38</v>
      </c>
      <c r="C11" s="12">
        <v>7</v>
      </c>
      <c r="D11" s="11">
        <v>110.88</v>
      </c>
      <c r="E11" s="12">
        <v>11.58</v>
      </c>
      <c r="F11" s="91">
        <v>115.1</v>
      </c>
      <c r="G11" s="14">
        <v>3.8</v>
      </c>
    </row>
    <row r="12" spans="1:7">
      <c r="A12" s="10" t="s">
        <v>11</v>
      </c>
      <c r="B12" s="19">
        <v>98.58</v>
      </c>
      <c r="C12" s="12">
        <v>6.8</v>
      </c>
      <c r="D12" s="11">
        <v>110.5</v>
      </c>
      <c r="E12" s="12">
        <v>12.1</v>
      </c>
      <c r="F12" s="91">
        <v>113.9</v>
      </c>
      <c r="G12" s="20">
        <v>3.2</v>
      </c>
    </row>
    <row r="13" spans="1:7">
      <c r="A13" s="10" t="s">
        <v>10</v>
      </c>
      <c r="B13" s="19">
        <v>98.67</v>
      </c>
      <c r="C13" s="11">
        <v>7</v>
      </c>
      <c r="D13" s="11">
        <v>109.8</v>
      </c>
      <c r="E13" s="11">
        <v>11.3</v>
      </c>
      <c r="F13" s="91">
        <v>113.38</v>
      </c>
      <c r="G13" s="20">
        <v>3.26</v>
      </c>
    </row>
    <row r="14" spans="1:7">
      <c r="A14" s="10" t="s">
        <v>9</v>
      </c>
      <c r="B14" s="19">
        <v>99.05</v>
      </c>
      <c r="C14" s="12">
        <v>7</v>
      </c>
      <c r="D14" s="11">
        <v>109.18</v>
      </c>
      <c r="E14" s="12">
        <v>10.24</v>
      </c>
      <c r="F14" s="91">
        <v>112.4</v>
      </c>
      <c r="G14" s="20">
        <v>2.9</v>
      </c>
    </row>
    <row r="15" spans="1:7">
      <c r="A15" s="10" t="s">
        <v>8</v>
      </c>
      <c r="B15" s="19">
        <v>99.68</v>
      </c>
      <c r="C15" s="12">
        <v>6.9</v>
      </c>
      <c r="D15" s="11">
        <v>109.35</v>
      </c>
      <c r="E15" s="12">
        <v>9.7100000000000009</v>
      </c>
      <c r="F15" s="91">
        <v>113.5</v>
      </c>
      <c r="G15" s="20">
        <v>3.8</v>
      </c>
    </row>
    <row r="16" spans="1:7">
      <c r="A16" s="10" t="s">
        <v>7</v>
      </c>
      <c r="B16" s="19">
        <v>101.29</v>
      </c>
      <c r="C16" s="12">
        <v>7.1</v>
      </c>
      <c r="D16" s="11">
        <v>111.48</v>
      </c>
      <c r="E16" s="12">
        <v>10.039999999999999</v>
      </c>
      <c r="F16" s="11">
        <v>115.22</v>
      </c>
      <c r="G16" s="233">
        <v>3.36</v>
      </c>
    </row>
    <row r="17" spans="1:9">
      <c r="A17" s="10" t="s">
        <v>6</v>
      </c>
      <c r="B17" s="19">
        <v>101.17</v>
      </c>
      <c r="C17" s="12">
        <v>7.4</v>
      </c>
      <c r="D17" s="11">
        <v>112.44</v>
      </c>
      <c r="E17" s="12">
        <v>11.12</v>
      </c>
      <c r="F17" s="11">
        <v>115.57</v>
      </c>
      <c r="G17" s="233">
        <v>2.78</v>
      </c>
    </row>
    <row r="18" spans="1:9">
      <c r="A18" s="10" t="s">
        <v>5</v>
      </c>
      <c r="B18" s="19">
        <v>102.2</v>
      </c>
      <c r="C18" s="12">
        <v>7.6</v>
      </c>
      <c r="D18" s="11">
        <v>112.88</v>
      </c>
      <c r="E18" s="93">
        <v>10.44</v>
      </c>
      <c r="F18" s="234">
        <v>115.94</v>
      </c>
      <c r="G18" s="233">
        <v>2.71</v>
      </c>
    </row>
    <row r="19" spans="1:9" ht="15.75" thickBot="1">
      <c r="A19" s="21" t="s">
        <v>56</v>
      </c>
      <c r="B19" s="22">
        <v>100</v>
      </c>
      <c r="C19" s="98">
        <f>AVERAGE(C7:C18)</f>
        <v>7.2166666666666659</v>
      </c>
      <c r="D19" s="22">
        <f>AVERAGE(D7:D18)</f>
        <v>109.94166666666665</v>
      </c>
      <c r="E19" s="98">
        <f>AVERAGE(E7:E18)</f>
        <v>9.9391666666666652</v>
      </c>
      <c r="F19" s="22">
        <f>AVERAGE(F7:F18)</f>
        <v>114.8325</v>
      </c>
      <c r="G19" s="23">
        <f>AVERAGE(G7:G18)</f>
        <v>4.4833333333333334</v>
      </c>
      <c r="I19" s="123"/>
    </row>
    <row r="20" spans="1:9" ht="15.75" thickTop="1">
      <c r="A20" s="24"/>
    </row>
    <row r="21" spans="1:9">
      <c r="A21" s="26"/>
      <c r="G21" s="88"/>
    </row>
    <row r="23" spans="1:9">
      <c r="F23" s="107"/>
      <c r="G23" s="107"/>
      <c r="H23" s="107"/>
    </row>
  </sheetData>
  <mergeCells count="8">
    <mergeCell ref="A1:G1"/>
    <mergeCell ref="A2:G2"/>
    <mergeCell ref="A3:G3"/>
    <mergeCell ref="A4:G4"/>
    <mergeCell ref="A5:A6"/>
    <mergeCell ref="B5:C5"/>
    <mergeCell ref="D5:E5"/>
    <mergeCell ref="F5:G5"/>
  </mergeCells>
  <printOptions horizontalCentered="1"/>
  <pageMargins left="1.5" right="1" top="1.5" bottom="1" header="0.3" footer="0.3"/>
  <pageSetup paperSize="9"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O25"/>
  <sheetViews>
    <sheetView view="pageBreakPreview" zoomScaleSheetLayoutView="100" workbookViewId="0">
      <selection activeCell="K15" sqref="K15"/>
    </sheetView>
  </sheetViews>
  <sheetFormatPr defaultRowHeight="12.75"/>
  <cols>
    <col min="1" max="1" width="11.7109375" style="1" bestFit="1" customWidth="1"/>
    <col min="2" max="3" width="9.5703125" style="1" hidden="1" customWidth="1"/>
    <col min="4" max="4" width="0" style="1" hidden="1" customWidth="1"/>
    <col min="5" max="5" width="10.140625" style="1" customWidth="1"/>
    <col min="6" max="6" width="11.140625" style="1" customWidth="1"/>
    <col min="7" max="10" width="9.140625" style="1" customWidth="1"/>
    <col min="11" max="11" width="9.7109375" style="1" customWidth="1"/>
    <col min="12" max="12" width="9.140625" style="1" customWidth="1"/>
    <col min="13" max="16384" width="9.140625" style="1"/>
  </cols>
  <sheetData>
    <row r="1" spans="1:15">
      <c r="A1" s="2123" t="s">
        <v>153</v>
      </c>
      <c r="B1" s="2123"/>
      <c r="C1" s="2123"/>
      <c r="D1" s="2123"/>
      <c r="E1" s="2123"/>
      <c r="F1" s="2123"/>
      <c r="G1" s="2123"/>
      <c r="H1" s="2123"/>
      <c r="I1" s="2123"/>
      <c r="J1" s="2123"/>
      <c r="K1" s="2123"/>
      <c r="L1" s="2123"/>
      <c r="M1" s="2123"/>
    </row>
    <row r="2" spans="1:15" ht="15.75">
      <c r="A2" s="2124" t="s">
        <v>57</v>
      </c>
      <c r="B2" s="2124"/>
      <c r="C2" s="2124"/>
      <c r="D2" s="2124"/>
      <c r="E2" s="2124"/>
      <c r="F2" s="2124"/>
      <c r="G2" s="2124"/>
      <c r="H2" s="2124"/>
      <c r="I2" s="2124"/>
      <c r="J2" s="2124"/>
      <c r="K2" s="2124"/>
      <c r="L2" s="2124"/>
      <c r="M2" s="2124"/>
    </row>
    <row r="3" spans="1:15">
      <c r="A3" s="2125" t="s">
        <v>58</v>
      </c>
      <c r="B3" s="2125"/>
      <c r="C3" s="2125"/>
      <c r="D3" s="2125"/>
      <c r="E3" s="2125"/>
      <c r="F3" s="2125"/>
      <c r="G3" s="2125"/>
      <c r="H3" s="2125"/>
      <c r="I3" s="2125"/>
      <c r="J3" s="2125"/>
      <c r="K3" s="2125"/>
      <c r="L3" s="2125"/>
      <c r="M3" s="2125"/>
    </row>
    <row r="4" spans="1:15" ht="13.5" thickBot="1">
      <c r="A4" s="27"/>
      <c r="B4" s="27"/>
      <c r="C4" s="27"/>
      <c r="D4" s="27"/>
      <c r="E4" s="27"/>
      <c r="F4" s="27"/>
      <c r="G4" s="27"/>
      <c r="H4" s="27"/>
      <c r="I4" s="27"/>
      <c r="J4" s="27"/>
    </row>
    <row r="5" spans="1:15" ht="13.5" thickTop="1">
      <c r="A5" s="2126" t="s">
        <v>59</v>
      </c>
      <c r="B5" s="2128" t="s">
        <v>60</v>
      </c>
      <c r="C5" s="2128"/>
      <c r="D5" s="2129"/>
      <c r="E5" s="2128" t="s">
        <v>0</v>
      </c>
      <c r="F5" s="2128"/>
      <c r="G5" s="2129"/>
      <c r="H5" s="2128" t="s">
        <v>1</v>
      </c>
      <c r="I5" s="2128"/>
      <c r="J5" s="2129"/>
      <c r="K5" s="2128" t="s">
        <v>130</v>
      </c>
      <c r="L5" s="2128"/>
      <c r="M5" s="2130"/>
    </row>
    <row r="6" spans="1:15">
      <c r="A6" s="2127"/>
      <c r="B6" s="1136" t="s">
        <v>61</v>
      </c>
      <c r="C6" s="1136" t="s">
        <v>62</v>
      </c>
      <c r="D6" s="1136" t="s">
        <v>63</v>
      </c>
      <c r="E6" s="1136" t="s">
        <v>61</v>
      </c>
      <c r="F6" s="1136" t="s">
        <v>62</v>
      </c>
      <c r="G6" s="1136" t="s">
        <v>63</v>
      </c>
      <c r="H6" s="1136" t="s">
        <v>61</v>
      </c>
      <c r="I6" s="1136" t="s">
        <v>62</v>
      </c>
      <c r="J6" s="1136" t="s">
        <v>63</v>
      </c>
      <c r="K6" s="1136" t="s">
        <v>61</v>
      </c>
      <c r="L6" s="1136" t="s">
        <v>62</v>
      </c>
      <c r="M6" s="1558" t="s">
        <v>63</v>
      </c>
    </row>
    <row r="7" spans="1:15">
      <c r="A7" s="1559" t="s">
        <v>16</v>
      </c>
      <c r="B7" s="28">
        <v>11.852776044915785</v>
      </c>
      <c r="C7" s="29">
        <v>10.026857654431524</v>
      </c>
      <c r="D7" s="30">
        <f>B7-C7</f>
        <v>1.8259183904842615</v>
      </c>
      <c r="E7" s="31">
        <v>7.5</v>
      </c>
      <c r="F7" s="102">
        <v>7.7265973254086191</v>
      </c>
      <c r="G7" s="68">
        <v>-0.2265973254086191</v>
      </c>
      <c r="H7" s="31">
        <v>6.9</v>
      </c>
      <c r="I7" s="103">
        <v>3.7</v>
      </c>
      <c r="J7" s="70">
        <f t="shared" ref="J7:J18" si="0">H7-I7</f>
        <v>3.2</v>
      </c>
      <c r="K7" s="31">
        <v>8.6</v>
      </c>
      <c r="L7" s="103">
        <v>5.0999999999999996</v>
      </c>
      <c r="M7" s="1560">
        <f t="shared" ref="M7:M18" si="1">K7-L7</f>
        <v>3.5</v>
      </c>
    </row>
    <row r="8" spans="1:15">
      <c r="A8" s="1559" t="s">
        <v>15</v>
      </c>
      <c r="B8" s="28">
        <v>11.241507103150084</v>
      </c>
      <c r="C8" s="29">
        <v>9.7345132743362797</v>
      </c>
      <c r="D8" s="32">
        <f t="shared" ref="D8:D18" si="2">B8-C8</f>
        <v>1.5069938288138047</v>
      </c>
      <c r="E8" s="33">
        <v>7.6</v>
      </c>
      <c r="F8" s="104">
        <v>6.4610866372980951</v>
      </c>
      <c r="G8" s="69">
        <v>1.1389133627019046</v>
      </c>
      <c r="H8" s="33">
        <v>7.2</v>
      </c>
      <c r="I8" s="105">
        <v>4.4000000000000004</v>
      </c>
      <c r="J8" s="70">
        <f t="shared" si="0"/>
        <v>2.8</v>
      </c>
      <c r="K8" s="33">
        <v>7.9</v>
      </c>
      <c r="L8" s="105">
        <v>4.3</v>
      </c>
      <c r="M8" s="1561">
        <f t="shared" si="1"/>
        <v>3.6000000000000005</v>
      </c>
    </row>
    <row r="9" spans="1:15">
      <c r="A9" s="1559" t="s">
        <v>14</v>
      </c>
      <c r="B9" s="28">
        <v>10.51344743276286</v>
      </c>
      <c r="C9" s="29">
        <v>9.7539543057996667</v>
      </c>
      <c r="D9" s="32">
        <f t="shared" si="2"/>
        <v>0.75949312696319282</v>
      </c>
      <c r="E9" s="35">
        <v>7.5</v>
      </c>
      <c r="F9" s="104">
        <v>5.5232558139534831</v>
      </c>
      <c r="G9" s="69">
        <v>1.9767441860465169</v>
      </c>
      <c r="H9" s="35">
        <v>8.1999999999999993</v>
      </c>
      <c r="I9" s="105">
        <v>5</v>
      </c>
      <c r="J9" s="70">
        <f t="shared" si="0"/>
        <v>3.1999999999999993</v>
      </c>
      <c r="K9" s="35">
        <v>6.7</v>
      </c>
      <c r="L9" s="105">
        <v>4.2</v>
      </c>
      <c r="M9" s="1561">
        <f t="shared" si="1"/>
        <v>2.5</v>
      </c>
    </row>
    <row r="10" spans="1:15">
      <c r="A10" s="1559" t="s">
        <v>13</v>
      </c>
      <c r="B10" s="28">
        <v>10.465116279069761</v>
      </c>
      <c r="C10" s="29">
        <v>9.9035933391761688</v>
      </c>
      <c r="D10" s="32">
        <f t="shared" si="2"/>
        <v>0.56152293989359237</v>
      </c>
      <c r="E10" s="35">
        <v>7.2</v>
      </c>
      <c r="F10" s="104">
        <v>4.3758967001434712</v>
      </c>
      <c r="G10" s="69">
        <v>2.824103299856529</v>
      </c>
      <c r="H10" s="35">
        <v>10.4</v>
      </c>
      <c r="I10" s="105">
        <v>5.4</v>
      </c>
      <c r="J10" s="70">
        <f t="shared" si="0"/>
        <v>5</v>
      </c>
      <c r="K10" s="35">
        <v>4.8</v>
      </c>
      <c r="L10" s="105">
        <v>3.6</v>
      </c>
      <c r="M10" s="1561">
        <f t="shared" si="1"/>
        <v>1.1999999999999997</v>
      </c>
    </row>
    <row r="11" spans="1:15">
      <c r="A11" s="1559" t="s">
        <v>12</v>
      </c>
      <c r="B11" s="28">
        <v>10.368098159509202</v>
      </c>
      <c r="C11" s="29">
        <v>10.563380281690144</v>
      </c>
      <c r="D11" s="32">
        <f t="shared" si="2"/>
        <v>-0.19528212218094154</v>
      </c>
      <c r="E11" s="35">
        <v>7</v>
      </c>
      <c r="F11" s="105">
        <v>4.9275362318840621</v>
      </c>
      <c r="G11" s="69">
        <v>2.0724637681159379</v>
      </c>
      <c r="H11" s="35">
        <v>11.6</v>
      </c>
      <c r="I11" s="105">
        <v>5.6</v>
      </c>
      <c r="J11" s="70">
        <f t="shared" si="0"/>
        <v>6</v>
      </c>
      <c r="K11" s="35">
        <v>3.8</v>
      </c>
      <c r="L11" s="105">
        <v>3.4</v>
      </c>
      <c r="M11" s="1561">
        <f t="shared" si="1"/>
        <v>0.39999999999999991</v>
      </c>
    </row>
    <row r="12" spans="1:15">
      <c r="A12" s="1559" t="s">
        <v>11</v>
      </c>
      <c r="B12" s="28">
        <v>9.8170731707317032</v>
      </c>
      <c r="C12" s="29">
        <v>10.78947368421052</v>
      </c>
      <c r="D12" s="32">
        <f t="shared" si="2"/>
        <v>-0.97240051347881717</v>
      </c>
      <c r="E12" s="35">
        <v>6.8</v>
      </c>
      <c r="F12" s="105">
        <v>5.1936619718310055</v>
      </c>
      <c r="G12" s="69">
        <v>1.6063380281689943</v>
      </c>
      <c r="H12" s="35">
        <v>12.1</v>
      </c>
      <c r="I12" s="105">
        <v>5.7</v>
      </c>
      <c r="J12" s="70">
        <f t="shared" si="0"/>
        <v>6.3999999999999995</v>
      </c>
      <c r="K12" s="35">
        <v>3.2</v>
      </c>
      <c r="L12" s="105">
        <v>3.2</v>
      </c>
      <c r="M12" s="1561">
        <f t="shared" si="1"/>
        <v>0</v>
      </c>
      <c r="O12" s="71"/>
    </row>
    <row r="13" spans="1:15">
      <c r="A13" s="1559" t="s">
        <v>10</v>
      </c>
      <c r="B13" s="28">
        <v>10.073260073260087</v>
      </c>
      <c r="C13" s="29">
        <v>10.907504363001735</v>
      </c>
      <c r="D13" s="32">
        <f t="shared" si="2"/>
        <v>-0.83424428974164755</v>
      </c>
      <c r="E13" s="36">
        <v>7</v>
      </c>
      <c r="F13" s="105">
        <v>5.3697183098591665</v>
      </c>
      <c r="G13" s="69">
        <v>1.6302816901408335</v>
      </c>
      <c r="H13" s="36">
        <v>11.3</v>
      </c>
      <c r="I13" s="105">
        <v>5.2</v>
      </c>
      <c r="J13" s="70">
        <f t="shared" si="0"/>
        <v>6.1000000000000005</v>
      </c>
      <c r="K13" s="35">
        <v>3.26</v>
      </c>
      <c r="L13" s="105">
        <v>3.7</v>
      </c>
      <c r="M13" s="1732">
        <f t="shared" si="1"/>
        <v>-0.44000000000000039</v>
      </c>
    </row>
    <row r="14" spans="1:15">
      <c r="A14" s="1559" t="s">
        <v>9</v>
      </c>
      <c r="B14" s="28">
        <v>10.237659963436926</v>
      </c>
      <c r="C14" s="29">
        <v>10.389610389610397</v>
      </c>
      <c r="D14" s="32">
        <f t="shared" si="2"/>
        <v>-0.15195042617347099</v>
      </c>
      <c r="E14" s="35">
        <v>7</v>
      </c>
      <c r="F14" s="105">
        <v>5.2539404553415068</v>
      </c>
      <c r="G14" s="69">
        <v>1.7460595446584932</v>
      </c>
      <c r="H14" s="36">
        <v>10.199999999999999</v>
      </c>
      <c r="I14" s="105">
        <v>4.83</v>
      </c>
      <c r="J14" s="70">
        <f t="shared" si="0"/>
        <v>5.3699999999999992</v>
      </c>
      <c r="K14" s="35">
        <v>2.9</v>
      </c>
      <c r="L14" s="105">
        <v>3.8</v>
      </c>
      <c r="M14" s="1732">
        <f t="shared" si="1"/>
        <v>-0.89999999999999991</v>
      </c>
    </row>
    <row r="15" spans="1:15">
      <c r="A15" s="1559" t="s">
        <v>8</v>
      </c>
      <c r="B15" s="28">
        <v>9.4578313253011999</v>
      </c>
      <c r="C15" s="29">
        <v>9.3936806148591074</v>
      </c>
      <c r="D15" s="32">
        <f t="shared" si="2"/>
        <v>6.4150710442092418E-2</v>
      </c>
      <c r="E15" s="35">
        <v>6.9</v>
      </c>
      <c r="F15" s="105">
        <v>4.8653344917463102</v>
      </c>
      <c r="G15" s="69">
        <v>2.0346655082536902</v>
      </c>
      <c r="H15" s="35">
        <v>9.6999999999999993</v>
      </c>
      <c r="I15" s="105">
        <v>5.39</v>
      </c>
      <c r="J15" s="70">
        <f t="shared" si="0"/>
        <v>4.3099999999999996</v>
      </c>
      <c r="K15" s="35">
        <v>3.8</v>
      </c>
      <c r="L15" s="105">
        <v>3</v>
      </c>
      <c r="M15" s="1561">
        <f t="shared" si="1"/>
        <v>0.79999999999999982</v>
      </c>
    </row>
    <row r="16" spans="1:15">
      <c r="A16" s="1559" t="s">
        <v>7</v>
      </c>
      <c r="B16" s="35">
        <v>8.6904761904761756</v>
      </c>
      <c r="C16" s="34">
        <v>9.3062605752960934</v>
      </c>
      <c r="D16" s="32">
        <f t="shared" si="2"/>
        <v>-0.61578438481991782</v>
      </c>
      <c r="E16" s="35">
        <v>7.1</v>
      </c>
      <c r="F16" s="105">
        <v>5.0086355785837497</v>
      </c>
      <c r="G16" s="69">
        <v>2.0913644214162499</v>
      </c>
      <c r="H16" s="35">
        <v>10</v>
      </c>
      <c r="I16" s="105">
        <v>5.76</v>
      </c>
      <c r="J16" s="70">
        <f t="shared" si="0"/>
        <v>4.24</v>
      </c>
      <c r="K16" s="35">
        <v>3.36</v>
      </c>
      <c r="L16" s="105">
        <v>2.2000000000000002</v>
      </c>
      <c r="M16" s="1561">
        <f t="shared" si="1"/>
        <v>1.1599999999999997</v>
      </c>
    </row>
    <row r="17" spans="1:13">
      <c r="A17" s="1559" t="s">
        <v>6</v>
      </c>
      <c r="B17" s="28">
        <v>8.2256169212690793</v>
      </c>
      <c r="C17" s="29">
        <v>9.8662207357859586</v>
      </c>
      <c r="D17" s="32">
        <f t="shared" si="2"/>
        <v>-1.6406038145168793</v>
      </c>
      <c r="E17" s="35">
        <v>7.4</v>
      </c>
      <c r="F17" s="105">
        <v>5.3984575835475539</v>
      </c>
      <c r="G17" s="69">
        <v>2.0015424164524465</v>
      </c>
      <c r="H17" s="35">
        <v>11.1</v>
      </c>
      <c r="I17" s="105">
        <v>5.8</v>
      </c>
      <c r="J17" s="70">
        <f t="shared" si="0"/>
        <v>5.3</v>
      </c>
      <c r="K17" s="35">
        <v>2.78</v>
      </c>
      <c r="L17" s="105">
        <v>1.54</v>
      </c>
      <c r="M17" s="1561">
        <f t="shared" si="1"/>
        <v>1.2399999999999998</v>
      </c>
    </row>
    <row r="18" spans="1:13">
      <c r="A18" s="1559" t="s">
        <v>5</v>
      </c>
      <c r="B18" s="28">
        <v>7.8</v>
      </c>
      <c r="C18" s="29">
        <v>9.637561779242148</v>
      </c>
      <c r="D18" s="32">
        <f t="shared" si="2"/>
        <v>-1.8375617792421481</v>
      </c>
      <c r="E18" s="31">
        <v>7.6</v>
      </c>
      <c r="F18" s="106">
        <v>3.7</v>
      </c>
      <c r="G18" s="69">
        <v>3.8999999999999995</v>
      </c>
      <c r="H18" s="31">
        <v>10.4</v>
      </c>
      <c r="I18" s="106">
        <v>6.1</v>
      </c>
      <c r="J18" s="70">
        <f t="shared" si="0"/>
        <v>4.3000000000000007</v>
      </c>
      <c r="K18" s="31">
        <v>2.71</v>
      </c>
      <c r="L18" s="106">
        <v>2.4</v>
      </c>
      <c r="M18" s="1562">
        <f t="shared" si="1"/>
        <v>0.31000000000000005</v>
      </c>
    </row>
    <row r="19" spans="1:13" ht="13.5" thickBot="1">
      <c r="A19" s="1563" t="s">
        <v>56</v>
      </c>
      <c r="B19" s="1564">
        <f>AVERAGE(B7:B18)</f>
        <v>9.8952385553235711</v>
      </c>
      <c r="C19" s="1564">
        <f>AVERAGE(C7:C18)</f>
        <v>10.022717583119979</v>
      </c>
      <c r="D19" s="1565">
        <f>AVERAGE(D7:D18)</f>
        <v>-0.12747902779640655</v>
      </c>
      <c r="E19" s="1564">
        <f t="shared" ref="E19:J19" si="3">AVERAGE(E7:E18)</f>
        <v>7.2166666666666659</v>
      </c>
      <c r="F19" s="1564">
        <f t="shared" si="3"/>
        <v>5.3170100916330858</v>
      </c>
      <c r="G19" s="1564">
        <f t="shared" si="3"/>
        <v>1.8996565750335812</v>
      </c>
      <c r="H19" s="1564">
        <f t="shared" si="3"/>
        <v>9.9250000000000007</v>
      </c>
      <c r="I19" s="1564">
        <f t="shared" si="3"/>
        <v>5.2399999999999993</v>
      </c>
      <c r="J19" s="1564">
        <f t="shared" si="3"/>
        <v>4.6849999999999996</v>
      </c>
      <c r="K19" s="1564">
        <f>AVERAGE(K7:K18)</f>
        <v>4.484166666666666</v>
      </c>
      <c r="L19" s="1564">
        <f>AVERAGE(L7:L18)</f>
        <v>3.3699999999999997</v>
      </c>
      <c r="M19" s="1566">
        <f>AVERAGE(M7:M18)</f>
        <v>1.1141666666666667</v>
      </c>
    </row>
    <row r="20" spans="1:13" ht="13.5" thickTop="1">
      <c r="A20" s="37"/>
      <c r="B20" s="37"/>
      <c r="C20" s="37"/>
      <c r="D20" s="37"/>
      <c r="E20" s="37"/>
      <c r="F20" s="37"/>
      <c r="G20" s="37"/>
      <c r="H20" s="37"/>
      <c r="I20" s="37"/>
      <c r="J20" s="37"/>
    </row>
    <row r="21" spans="1:13">
      <c r="A21" s="38" t="s">
        <v>64</v>
      </c>
      <c r="B21" s="37"/>
      <c r="C21" s="37"/>
      <c r="D21" s="37"/>
      <c r="E21" s="37"/>
      <c r="F21" s="37"/>
      <c r="G21" s="37"/>
      <c r="H21" s="37"/>
      <c r="I21" s="37"/>
      <c r="J21" s="37"/>
    </row>
    <row r="22" spans="1:13">
      <c r="A22" s="37" t="s">
        <v>65</v>
      </c>
      <c r="G22" s="94"/>
    </row>
    <row r="23" spans="1:13">
      <c r="A23" s="39" t="s">
        <v>66</v>
      </c>
      <c r="G23" s="94"/>
    </row>
    <row r="24" spans="1:13">
      <c r="G24" s="94"/>
    </row>
    <row r="25" spans="1:13">
      <c r="G25" s="94"/>
    </row>
  </sheetData>
  <mergeCells count="8">
    <mergeCell ref="A1:M1"/>
    <mergeCell ref="A2:M2"/>
    <mergeCell ref="A3:M3"/>
    <mergeCell ref="A5:A6"/>
    <mergeCell ref="B5:D5"/>
    <mergeCell ref="E5:G5"/>
    <mergeCell ref="H5:J5"/>
    <mergeCell ref="K5:M5"/>
  </mergeCells>
  <printOptions horizontalCentered="1"/>
  <pageMargins left="1.5" right="1" top="1.5" bottom="1"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M34"/>
  <sheetViews>
    <sheetView view="pageBreakPreview" zoomScaleSheetLayoutView="100" workbookViewId="0">
      <selection activeCell="A2" sqref="A2:L2"/>
    </sheetView>
  </sheetViews>
  <sheetFormatPr defaultRowHeight="12.75"/>
  <cols>
    <col min="1" max="1" width="37.28515625" style="40" bestFit="1" customWidth="1"/>
    <col min="2" max="2" width="9.42578125" style="40" bestFit="1" customWidth="1"/>
    <col min="3" max="8" width="8.5703125" style="40" customWidth="1"/>
    <col min="9" max="12" width="8.7109375" style="40" bestFit="1" customWidth="1"/>
    <col min="13" max="13" width="11" style="40" bestFit="1" customWidth="1"/>
    <col min="14" max="16384" width="9.140625" style="40"/>
  </cols>
  <sheetData>
    <row r="1" spans="1:13" s="1883" customFormat="1" ht="15.75">
      <c r="A1" s="2131" t="s">
        <v>340</v>
      </c>
      <c r="B1" s="2131"/>
      <c r="C1" s="2131"/>
      <c r="D1" s="2131"/>
      <c r="E1" s="2131"/>
      <c r="F1" s="2131"/>
      <c r="G1" s="2131"/>
      <c r="H1" s="2131"/>
      <c r="I1" s="2131"/>
      <c r="J1" s="2131"/>
      <c r="K1" s="2131"/>
      <c r="L1" s="2131"/>
    </row>
    <row r="2" spans="1:13" s="1884" customFormat="1" ht="18.75">
      <c r="A2" s="2132" t="s">
        <v>67</v>
      </c>
      <c r="B2" s="2132"/>
      <c r="C2" s="2132"/>
      <c r="D2" s="2132"/>
      <c r="E2" s="2132"/>
      <c r="F2" s="2132"/>
      <c r="G2" s="2132"/>
      <c r="H2" s="2132"/>
      <c r="I2" s="2132"/>
      <c r="J2" s="2132"/>
      <c r="K2" s="2132"/>
      <c r="L2" s="2132"/>
    </row>
    <row r="3" spans="1:13" ht="15.75">
      <c r="A3" s="2133" t="s">
        <v>124</v>
      </c>
      <c r="B3" s="2133"/>
      <c r="C3" s="2133"/>
      <c r="D3" s="2133"/>
      <c r="E3" s="2133"/>
      <c r="F3" s="2133"/>
      <c r="G3" s="2133"/>
      <c r="H3" s="2133"/>
      <c r="I3" s="2133"/>
      <c r="J3" s="2133"/>
      <c r="K3" s="2133"/>
      <c r="L3" s="2133"/>
    </row>
    <row r="4" spans="1:13" ht="13.5" thickBot="1">
      <c r="A4" s="2134" t="s">
        <v>1515</v>
      </c>
      <c r="B4" s="2134"/>
      <c r="C4" s="2134"/>
      <c r="D4" s="2134"/>
      <c r="E4" s="2134"/>
      <c r="F4" s="2134"/>
      <c r="G4" s="2134"/>
      <c r="H4" s="2134"/>
      <c r="I4" s="2134"/>
      <c r="J4" s="2134"/>
      <c r="K4" s="2134"/>
      <c r="L4" s="2134"/>
      <c r="M4" s="118"/>
    </row>
    <row r="5" spans="1:13" ht="13.5" thickTop="1">
      <c r="A5" s="2135" t="s">
        <v>125</v>
      </c>
      <c r="B5" s="2137" t="s">
        <v>126</v>
      </c>
      <c r="C5" s="72" t="s">
        <v>0</v>
      </c>
      <c r="D5" s="2139" t="s">
        <v>1</v>
      </c>
      <c r="E5" s="2140"/>
      <c r="F5" s="2139" t="s">
        <v>130</v>
      </c>
      <c r="G5" s="2141"/>
      <c r="H5" s="2140"/>
      <c r="I5" s="2142" t="s">
        <v>20</v>
      </c>
      <c r="J5" s="2143"/>
      <c r="K5" s="2143"/>
      <c r="L5" s="2144"/>
    </row>
    <row r="6" spans="1:13">
      <c r="A6" s="2136"/>
      <c r="B6" s="2138"/>
      <c r="C6" s="117" t="s">
        <v>140</v>
      </c>
      <c r="D6" s="117" t="s">
        <v>139</v>
      </c>
      <c r="E6" s="117" t="s">
        <v>140</v>
      </c>
      <c r="F6" s="117" t="s">
        <v>138</v>
      </c>
      <c r="G6" s="117" t="s">
        <v>139</v>
      </c>
      <c r="H6" s="117" t="s">
        <v>140</v>
      </c>
      <c r="I6" s="73" t="s">
        <v>21</v>
      </c>
      <c r="J6" s="74" t="s">
        <v>21</v>
      </c>
      <c r="K6" s="75" t="s">
        <v>22</v>
      </c>
      <c r="L6" s="76" t="s">
        <v>22</v>
      </c>
    </row>
    <row r="7" spans="1:13">
      <c r="A7" s="77">
        <v>1</v>
      </c>
      <c r="B7" s="78">
        <v>2</v>
      </c>
      <c r="C7" s="79">
        <v>3</v>
      </c>
      <c r="D7" s="78">
        <v>4</v>
      </c>
      <c r="E7" s="78">
        <v>5</v>
      </c>
      <c r="F7" s="80">
        <v>6</v>
      </c>
      <c r="G7" s="74">
        <v>7</v>
      </c>
      <c r="H7" s="79">
        <v>8</v>
      </c>
      <c r="I7" s="81" t="s">
        <v>23</v>
      </c>
      <c r="J7" s="82" t="s">
        <v>24</v>
      </c>
      <c r="K7" s="83" t="s">
        <v>25</v>
      </c>
      <c r="L7" s="84" t="s">
        <v>26</v>
      </c>
    </row>
    <row r="8" spans="1:13">
      <c r="A8" s="235" t="s">
        <v>68</v>
      </c>
      <c r="B8" s="85">
        <v>100</v>
      </c>
      <c r="C8" s="130">
        <v>304.40115396739958</v>
      </c>
      <c r="D8" s="130">
        <v>318.79065085380836</v>
      </c>
      <c r="E8" s="130">
        <v>323.1326629842921</v>
      </c>
      <c r="F8" s="130">
        <v>319.03525401923486</v>
      </c>
      <c r="G8" s="130">
        <v>321.09178271100984</v>
      </c>
      <c r="H8" s="130">
        <v>326.09348294198452</v>
      </c>
      <c r="I8" s="131">
        <v>6.1535604490180731</v>
      </c>
      <c r="J8" s="131">
        <v>1.3620261820271935</v>
      </c>
      <c r="K8" s="131">
        <v>0.91628618733487599</v>
      </c>
      <c r="L8" s="226">
        <v>1.5577166717705637</v>
      </c>
      <c r="M8" s="100"/>
    </row>
    <row r="9" spans="1:13">
      <c r="A9" s="235" t="s">
        <v>69</v>
      </c>
      <c r="B9" s="85">
        <v>49.593021995747016</v>
      </c>
      <c r="C9" s="130">
        <v>354.5119946780672</v>
      </c>
      <c r="D9" s="130">
        <v>380.39942869493098</v>
      </c>
      <c r="E9" s="130">
        <v>389.06911859559762</v>
      </c>
      <c r="F9" s="130">
        <v>375.37910261937128</v>
      </c>
      <c r="G9" s="130">
        <v>379.70654642334165</v>
      </c>
      <c r="H9" s="130">
        <v>391.13516699742917</v>
      </c>
      <c r="I9" s="131">
        <v>9.7478010437733786</v>
      </c>
      <c r="J9" s="131">
        <v>2.2791017143244545</v>
      </c>
      <c r="K9" s="131">
        <v>0.53102348736626936</v>
      </c>
      <c r="L9" s="226">
        <v>3.0098560801070704</v>
      </c>
      <c r="M9" s="100"/>
    </row>
    <row r="10" spans="1:13">
      <c r="A10" s="236" t="s">
        <v>70</v>
      </c>
      <c r="B10" s="99">
        <v>16.575694084141823</v>
      </c>
      <c r="C10" s="132">
        <v>274.89616738731581</v>
      </c>
      <c r="D10" s="132">
        <v>270.33490913533103</v>
      </c>
      <c r="E10" s="132">
        <v>273.20085638690944</v>
      </c>
      <c r="F10" s="132">
        <v>283.57683157658528</v>
      </c>
      <c r="G10" s="132">
        <v>284.80328393610506</v>
      </c>
      <c r="H10" s="132">
        <v>291.98965713072442</v>
      </c>
      <c r="I10" s="229">
        <v>-0.61670958039140089</v>
      </c>
      <c r="J10" s="229">
        <v>1.0601469343138632</v>
      </c>
      <c r="K10" s="229">
        <v>6.8772847172946285</v>
      </c>
      <c r="L10" s="230">
        <v>2.5232760996644998</v>
      </c>
      <c r="M10" s="100"/>
    </row>
    <row r="11" spans="1:13">
      <c r="A11" s="236" t="s">
        <v>71</v>
      </c>
      <c r="B11" s="99">
        <v>6.0860312040333113</v>
      </c>
      <c r="C11" s="132">
        <v>349.73866156327551</v>
      </c>
      <c r="D11" s="132">
        <v>434.79817422127797</v>
      </c>
      <c r="E11" s="132">
        <v>470.63815221084838</v>
      </c>
      <c r="F11" s="132">
        <v>348.50064572307014</v>
      </c>
      <c r="G11" s="132">
        <v>375.68069040013296</v>
      </c>
      <c r="H11" s="132">
        <v>422.55955395281035</v>
      </c>
      <c r="I11" s="229">
        <v>34.568523281690261</v>
      </c>
      <c r="J11" s="229">
        <v>8.2428998359433479</v>
      </c>
      <c r="K11" s="229">
        <v>-10.215618523952259</v>
      </c>
      <c r="L11" s="230">
        <v>12.478379845061312</v>
      </c>
      <c r="M11" s="100"/>
    </row>
    <row r="12" spans="1:13">
      <c r="A12" s="236" t="s">
        <v>72</v>
      </c>
      <c r="B12" s="99">
        <v>3.7705195070758082</v>
      </c>
      <c r="C12" s="132">
        <v>418.28311618317463</v>
      </c>
      <c r="D12" s="132">
        <v>486.99831252040099</v>
      </c>
      <c r="E12" s="132">
        <v>498.10683178871011</v>
      </c>
      <c r="F12" s="132">
        <v>498.8316612137483</v>
      </c>
      <c r="G12" s="132">
        <v>500.42957606149054</v>
      </c>
      <c r="H12" s="132">
        <v>494.56515502663382</v>
      </c>
      <c r="I12" s="229">
        <v>19.083657101421011</v>
      </c>
      <c r="J12" s="229">
        <v>2.2810180205385677</v>
      </c>
      <c r="K12" s="229">
        <v>-0.71102754189459461</v>
      </c>
      <c r="L12" s="230">
        <v>-1.171877386027262</v>
      </c>
      <c r="M12" s="100"/>
    </row>
    <row r="13" spans="1:13">
      <c r="A13" s="236" t="s">
        <v>73</v>
      </c>
      <c r="B13" s="99">
        <v>11.183012678383857</v>
      </c>
      <c r="C13" s="132">
        <v>366.27952680914484</v>
      </c>
      <c r="D13" s="132">
        <v>382.89710924696868</v>
      </c>
      <c r="E13" s="132">
        <v>387.29781744736692</v>
      </c>
      <c r="F13" s="132">
        <v>345.07812796082726</v>
      </c>
      <c r="G13" s="132">
        <v>346.30870276093958</v>
      </c>
      <c r="H13" s="132">
        <v>358.67151498992143</v>
      </c>
      <c r="I13" s="229">
        <v>5.7383198076407922</v>
      </c>
      <c r="J13" s="229">
        <v>1.1493187318789069</v>
      </c>
      <c r="K13" s="229">
        <v>-7.3912893819329923</v>
      </c>
      <c r="L13" s="230">
        <v>3.5698820533297493</v>
      </c>
      <c r="M13" s="100"/>
    </row>
    <row r="14" spans="1:13">
      <c r="A14" s="236" t="s">
        <v>74</v>
      </c>
      <c r="B14" s="99">
        <v>1.9487350779721184</v>
      </c>
      <c r="C14" s="132">
        <v>330.14031025550611</v>
      </c>
      <c r="D14" s="132">
        <v>378.11488527171485</v>
      </c>
      <c r="E14" s="132">
        <v>386.76688206297911</v>
      </c>
      <c r="F14" s="132">
        <v>430.15550104077062</v>
      </c>
      <c r="G14" s="132">
        <v>430.51137292689157</v>
      </c>
      <c r="H14" s="132">
        <v>446.9760853143452</v>
      </c>
      <c r="I14" s="229">
        <v>17.15227436590456</v>
      </c>
      <c r="J14" s="229">
        <v>2.2881925912667782</v>
      </c>
      <c r="K14" s="229">
        <v>15.567310967840811</v>
      </c>
      <c r="L14" s="230">
        <v>3.8244546887381716</v>
      </c>
      <c r="M14" s="100"/>
    </row>
    <row r="15" spans="1:13">
      <c r="A15" s="236" t="s">
        <v>75</v>
      </c>
      <c r="B15" s="99">
        <v>10.019129444140097</v>
      </c>
      <c r="C15" s="132">
        <v>456.81092216516566</v>
      </c>
      <c r="D15" s="132">
        <v>487.09264589972832</v>
      </c>
      <c r="E15" s="132">
        <v>492.71595475559087</v>
      </c>
      <c r="F15" s="132">
        <v>520.37984301985716</v>
      </c>
      <c r="G15" s="132">
        <v>521.2153297159598</v>
      </c>
      <c r="H15" s="132">
        <v>522.6182143929949</v>
      </c>
      <c r="I15" s="229">
        <v>7.8599330375562602</v>
      </c>
      <c r="J15" s="229">
        <v>1.1544639204058313</v>
      </c>
      <c r="K15" s="229">
        <v>6.0688636827757989</v>
      </c>
      <c r="L15" s="230">
        <v>0.26915644975362341</v>
      </c>
      <c r="M15" s="100"/>
    </row>
    <row r="16" spans="1:13">
      <c r="A16" s="235" t="s">
        <v>76</v>
      </c>
      <c r="B16" s="85">
        <v>20.372737107226719</v>
      </c>
      <c r="C16" s="130">
        <v>256.17794388268601</v>
      </c>
      <c r="D16" s="130">
        <v>271.4825913027579</v>
      </c>
      <c r="E16" s="130">
        <v>272.39959810383675</v>
      </c>
      <c r="F16" s="130">
        <v>282.30043233426852</v>
      </c>
      <c r="G16" s="130">
        <v>282.5441391169702</v>
      </c>
      <c r="H16" s="130">
        <v>283.56158748627922</v>
      </c>
      <c r="I16" s="131">
        <v>6.3321822227518965</v>
      </c>
      <c r="J16" s="131">
        <v>0.33777738626939424</v>
      </c>
      <c r="K16" s="131">
        <v>4.0976526618029823</v>
      </c>
      <c r="L16" s="226">
        <v>0.36010245071400959</v>
      </c>
      <c r="M16" s="100"/>
    </row>
    <row r="17" spans="1:13">
      <c r="A17" s="236" t="s">
        <v>77</v>
      </c>
      <c r="B17" s="99">
        <v>6.1176945709879771</v>
      </c>
      <c r="C17" s="132">
        <v>235.9248061460209</v>
      </c>
      <c r="D17" s="132">
        <v>247.42578155616829</v>
      </c>
      <c r="E17" s="132">
        <v>247.57353089532336</v>
      </c>
      <c r="F17" s="132">
        <v>257.75019699590035</v>
      </c>
      <c r="G17" s="132">
        <v>256.94025401873802</v>
      </c>
      <c r="H17" s="132">
        <v>256.5015703513962</v>
      </c>
      <c r="I17" s="229">
        <v>4.9374734855531557</v>
      </c>
      <c r="J17" s="229">
        <v>5.9714609458168866E-2</v>
      </c>
      <c r="K17" s="229">
        <v>3.6062172817043603</v>
      </c>
      <c r="L17" s="230">
        <v>-0.17073372524563979</v>
      </c>
      <c r="M17" s="100"/>
    </row>
    <row r="18" spans="1:13">
      <c r="A18" s="236" t="s">
        <v>78</v>
      </c>
      <c r="B18" s="99">
        <v>5.6836287536483852</v>
      </c>
      <c r="C18" s="132">
        <v>291.8822801004435</v>
      </c>
      <c r="D18" s="132">
        <v>322.21504080434875</v>
      </c>
      <c r="E18" s="132">
        <v>325.65519220930935</v>
      </c>
      <c r="F18" s="132">
        <v>334.94576282192361</v>
      </c>
      <c r="G18" s="132">
        <v>337.52669709557779</v>
      </c>
      <c r="H18" s="132">
        <v>339.03365493643298</v>
      </c>
      <c r="I18" s="229">
        <v>11.570730534667547</v>
      </c>
      <c r="J18" s="229">
        <v>1.0676569896839396</v>
      </c>
      <c r="K18" s="229">
        <v>4.1081681014699853</v>
      </c>
      <c r="L18" s="230">
        <v>0.44647070996830962</v>
      </c>
      <c r="M18" s="100"/>
    </row>
    <row r="19" spans="1:13">
      <c r="A19" s="236" t="s">
        <v>79</v>
      </c>
      <c r="B19" s="99">
        <v>4.4957766210627002</v>
      </c>
      <c r="C19" s="132">
        <v>293.33476067210586</v>
      </c>
      <c r="D19" s="132">
        <v>292.1742759196315</v>
      </c>
      <c r="E19" s="132">
        <v>288.17240956715722</v>
      </c>
      <c r="F19" s="132">
        <v>297.12902239351922</v>
      </c>
      <c r="G19" s="132">
        <v>296.73526618608508</v>
      </c>
      <c r="H19" s="132">
        <v>301.12671141873221</v>
      </c>
      <c r="I19" s="229">
        <v>-1.7598838586740868</v>
      </c>
      <c r="J19" s="229">
        <v>-1.3696846992700529</v>
      </c>
      <c r="K19" s="229">
        <v>4.4953303722006837</v>
      </c>
      <c r="L19" s="230">
        <v>1.4799202296006229</v>
      </c>
      <c r="M19" s="100"/>
    </row>
    <row r="20" spans="1:13">
      <c r="A20" s="236" t="s">
        <v>80</v>
      </c>
      <c r="B20" s="99">
        <v>4.0656371615276576</v>
      </c>
      <c r="C20" s="132">
        <v>195.56420414486044</v>
      </c>
      <c r="D20" s="132">
        <v>213.75370368455643</v>
      </c>
      <c r="E20" s="132">
        <v>217.73404052792213</v>
      </c>
      <c r="F20" s="132">
        <v>229.11857033203287</v>
      </c>
      <c r="G20" s="132">
        <v>228.3795265976386</v>
      </c>
      <c r="H20" s="132">
        <v>227.17157953558242</v>
      </c>
      <c r="I20" s="229">
        <v>11.33634679209483</v>
      </c>
      <c r="J20" s="229">
        <v>1.8621136264565621</v>
      </c>
      <c r="K20" s="229">
        <v>4.3344343331790753</v>
      </c>
      <c r="L20" s="230">
        <v>-0.52892090637544698</v>
      </c>
      <c r="M20" s="100"/>
    </row>
    <row r="21" spans="1:13" s="41" customFormat="1">
      <c r="A21" s="235" t="s">
        <v>81</v>
      </c>
      <c r="B21" s="85">
        <v>30.044340897026256</v>
      </c>
      <c r="C21" s="133">
        <v>254.36710496546974</v>
      </c>
      <c r="D21" s="133">
        <v>249.15027816990221</v>
      </c>
      <c r="E21" s="133">
        <v>248.66960015452261</v>
      </c>
      <c r="F21" s="133">
        <v>250.91640404603959</v>
      </c>
      <c r="G21" s="133">
        <v>250.45283067044477</v>
      </c>
      <c r="H21" s="133">
        <v>247.54489215893057</v>
      </c>
      <c r="I21" s="131">
        <v>-2.2398748500599481</v>
      </c>
      <c r="J21" s="131">
        <v>-0.19292694309247338</v>
      </c>
      <c r="K21" s="131">
        <v>-0.45229010497992306</v>
      </c>
      <c r="L21" s="226">
        <v>-1.1610723279628559</v>
      </c>
      <c r="M21" s="101"/>
    </row>
    <row r="22" spans="1:13">
      <c r="A22" s="236" t="s">
        <v>82</v>
      </c>
      <c r="B22" s="99">
        <v>5.3979779714474292</v>
      </c>
      <c r="C22" s="134">
        <v>492.92867490623956</v>
      </c>
      <c r="D22" s="134">
        <v>428.44393615420285</v>
      </c>
      <c r="E22" s="134">
        <v>425.65823345346644</v>
      </c>
      <c r="F22" s="134">
        <v>424.18990462203993</v>
      </c>
      <c r="G22" s="134">
        <v>421.38407064365373</v>
      </c>
      <c r="H22" s="134">
        <v>405.77904624733338</v>
      </c>
      <c r="I22" s="229">
        <v>-13.647094372338699</v>
      </c>
      <c r="J22" s="229">
        <v>-0.65019071707290266</v>
      </c>
      <c r="K22" s="229">
        <v>-4.6702226443145491</v>
      </c>
      <c r="L22" s="230">
        <v>-3.7032781928571836</v>
      </c>
      <c r="M22" s="100"/>
    </row>
    <row r="23" spans="1:13">
      <c r="A23" s="236" t="s">
        <v>83</v>
      </c>
      <c r="B23" s="99">
        <v>2.4560330063653932</v>
      </c>
      <c r="C23" s="132">
        <v>250.91641748980203</v>
      </c>
      <c r="D23" s="132">
        <v>250.91641748980203</v>
      </c>
      <c r="E23" s="132">
        <v>250.91641748980203</v>
      </c>
      <c r="F23" s="132">
        <v>241.89247336538506</v>
      </c>
      <c r="G23" s="132">
        <v>241.89247336538506</v>
      </c>
      <c r="H23" s="132">
        <v>240.20781072179636</v>
      </c>
      <c r="I23" s="229">
        <v>0</v>
      </c>
      <c r="J23" s="229">
        <v>0</v>
      </c>
      <c r="K23" s="229">
        <v>-4.2677983669366313</v>
      </c>
      <c r="L23" s="230">
        <v>-0.6964510388233407</v>
      </c>
      <c r="M23" s="100"/>
    </row>
    <row r="24" spans="1:13">
      <c r="A24" s="236" t="s">
        <v>84</v>
      </c>
      <c r="B24" s="99">
        <v>6.9737148201230337</v>
      </c>
      <c r="C24" s="134">
        <v>190.07510456739345</v>
      </c>
      <c r="D24" s="134">
        <v>212.24837394682518</v>
      </c>
      <c r="E24" s="134">
        <v>212.24837394682518</v>
      </c>
      <c r="F24" s="134">
        <v>230.23250096594708</v>
      </c>
      <c r="G24" s="134">
        <v>230.23250096594708</v>
      </c>
      <c r="H24" s="134">
        <v>230.23250096594708</v>
      </c>
      <c r="I24" s="229">
        <v>11.665530543780349</v>
      </c>
      <c r="J24" s="229">
        <v>0</v>
      </c>
      <c r="K24" s="229">
        <v>8.4731518478570251</v>
      </c>
      <c r="L24" s="230">
        <v>0</v>
      </c>
      <c r="M24" s="100"/>
    </row>
    <row r="25" spans="1:13">
      <c r="A25" s="236" t="s">
        <v>85</v>
      </c>
      <c r="B25" s="99">
        <v>1.8659527269142209</v>
      </c>
      <c r="C25" s="134">
        <v>124.94177859745849</v>
      </c>
      <c r="D25" s="134">
        <v>126.177451113212</v>
      </c>
      <c r="E25" s="134">
        <v>126.177451113212</v>
      </c>
      <c r="F25" s="134">
        <v>125.3262755782371</v>
      </c>
      <c r="G25" s="134">
        <v>125.3262755782371</v>
      </c>
      <c r="H25" s="134">
        <v>125.3262755782371</v>
      </c>
      <c r="I25" s="229">
        <v>0.98899865971544898</v>
      </c>
      <c r="J25" s="229">
        <v>0</v>
      </c>
      <c r="K25" s="229">
        <v>-0.67458609083107035</v>
      </c>
      <c r="L25" s="230">
        <v>0</v>
      </c>
      <c r="M25" s="100"/>
    </row>
    <row r="26" spans="1:13">
      <c r="A26" s="236" t="s">
        <v>86</v>
      </c>
      <c r="B26" s="99">
        <v>2.7316416904709628</v>
      </c>
      <c r="C26" s="134">
        <v>153.98678356295525</v>
      </c>
      <c r="D26" s="134">
        <v>152.14581363341611</v>
      </c>
      <c r="E26" s="134">
        <v>152.14581363341611</v>
      </c>
      <c r="F26" s="134">
        <v>140.64898445382033</v>
      </c>
      <c r="G26" s="134">
        <v>140.64898445382033</v>
      </c>
      <c r="H26" s="134">
        <v>141.02793182224141</v>
      </c>
      <c r="I26" s="229">
        <v>-1.1955376214391009</v>
      </c>
      <c r="J26" s="229">
        <v>0</v>
      </c>
      <c r="K26" s="229">
        <v>-7.3073859514547053</v>
      </c>
      <c r="L26" s="230">
        <v>0.26942773166307177</v>
      </c>
      <c r="M26" s="100"/>
    </row>
    <row r="27" spans="1:13">
      <c r="A27" s="236" t="s">
        <v>87</v>
      </c>
      <c r="B27" s="99">
        <v>3.1001290737979397</v>
      </c>
      <c r="C27" s="134">
        <v>191.79303126267783</v>
      </c>
      <c r="D27" s="134">
        <v>196.43169087865977</v>
      </c>
      <c r="E27" s="134">
        <v>196.43169087865977</v>
      </c>
      <c r="F27" s="134">
        <v>193.03671151760548</v>
      </c>
      <c r="G27" s="134">
        <v>193.4311174227667</v>
      </c>
      <c r="H27" s="134">
        <v>193.4311174227667</v>
      </c>
      <c r="I27" s="229">
        <v>2.418575683090836</v>
      </c>
      <c r="J27" s="229">
        <v>0</v>
      </c>
      <c r="K27" s="229">
        <v>-1.5275404098346712</v>
      </c>
      <c r="L27" s="230">
        <v>0</v>
      </c>
      <c r="M27" s="100"/>
    </row>
    <row r="28" spans="1:13" ht="13.5" thickBot="1">
      <c r="A28" s="237" t="s">
        <v>88</v>
      </c>
      <c r="B28" s="227">
        <v>7.5088916079072749</v>
      </c>
      <c r="C28" s="228">
        <v>238.22241801139484</v>
      </c>
      <c r="D28" s="228">
        <v>241.56724027011299</v>
      </c>
      <c r="E28" s="228">
        <v>241.64718741401998</v>
      </c>
      <c r="F28" s="228">
        <v>243.7343872880769</v>
      </c>
      <c r="G28" s="228">
        <v>243.7343872880769</v>
      </c>
      <c r="H28" s="228">
        <v>243.7343872880769</v>
      </c>
      <c r="I28" s="231">
        <v>1.4376352281258988</v>
      </c>
      <c r="J28" s="231">
        <v>3.3095192799152073E-2</v>
      </c>
      <c r="K28" s="231">
        <v>0.86373853401443057</v>
      </c>
      <c r="L28" s="232">
        <v>0</v>
      </c>
      <c r="M28" s="100"/>
    </row>
    <row r="29" spans="1:13" ht="13.5" thickTop="1"/>
    <row r="30" spans="1:13">
      <c r="A30" s="86"/>
      <c r="E30" s="40" t="s">
        <v>127</v>
      </c>
    </row>
    <row r="34" spans="6:6">
      <c r="F34" s="40" t="s">
        <v>131</v>
      </c>
    </row>
  </sheetData>
  <mergeCells count="9">
    <mergeCell ref="A1:L1"/>
    <mergeCell ref="A2:L2"/>
    <mergeCell ref="A3:L3"/>
    <mergeCell ref="A4:L4"/>
    <mergeCell ref="A5:A6"/>
    <mergeCell ref="B5:B6"/>
    <mergeCell ref="D5:E5"/>
    <mergeCell ref="F5:H5"/>
    <mergeCell ref="I5:L5"/>
  </mergeCells>
  <printOptions horizontalCentered="1"/>
  <pageMargins left="1.5" right="1" top="1.5" bottom="1" header="0.5" footer="0.5"/>
  <pageSetup paperSize="9" scale="88"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H29"/>
  <sheetViews>
    <sheetView view="pageBreakPreview" zoomScaleSheetLayoutView="100" workbookViewId="0">
      <selection activeCell="A8" sqref="A8:XFD28"/>
    </sheetView>
  </sheetViews>
  <sheetFormatPr defaultRowHeight="15"/>
  <cols>
    <col min="1" max="1" width="36.28515625" customWidth="1"/>
    <col min="2" max="2" width="7.85546875" customWidth="1"/>
    <col min="3" max="8" width="9.7109375" customWidth="1"/>
    <col min="9" max="11" width="9.140625" customWidth="1"/>
  </cols>
  <sheetData>
    <row r="1" spans="1:8">
      <c r="A1" s="2151" t="s">
        <v>341</v>
      </c>
      <c r="B1" s="2151"/>
      <c r="C1" s="2151"/>
      <c r="D1" s="2151"/>
      <c r="E1" s="2151"/>
      <c r="F1" s="2151"/>
      <c r="G1" s="2151"/>
      <c r="H1" s="2151"/>
    </row>
    <row r="2" spans="1:8" ht="15.75">
      <c r="A2" s="2152" t="s">
        <v>151</v>
      </c>
      <c r="B2" s="2152"/>
      <c r="C2" s="2152"/>
      <c r="D2" s="2152"/>
      <c r="E2" s="2152"/>
      <c r="F2" s="2152"/>
      <c r="G2" s="2152"/>
      <c r="H2" s="2152"/>
    </row>
    <row r="3" spans="1:8">
      <c r="A3" s="2153" t="s">
        <v>89</v>
      </c>
      <c r="B3" s="2153"/>
      <c r="C3" s="2153"/>
      <c r="D3" s="2153"/>
      <c r="E3" s="2153"/>
      <c r="F3" s="2153"/>
      <c r="G3" s="2153"/>
      <c r="H3" s="2153"/>
    </row>
    <row r="4" spans="1:8">
      <c r="A4" s="2151" t="s">
        <v>141</v>
      </c>
      <c r="B4" s="2151"/>
      <c r="C4" s="2151"/>
      <c r="D4" s="2151"/>
      <c r="E4" s="2151"/>
      <c r="F4" s="2151"/>
      <c r="G4" s="2151"/>
      <c r="H4" s="2151"/>
    </row>
    <row r="5" spans="1:8" ht="15.75" thickBot="1">
      <c r="A5" s="148"/>
      <c r="B5" s="149"/>
      <c r="C5" s="149"/>
      <c r="D5" s="149"/>
      <c r="E5" s="149"/>
      <c r="F5" s="149"/>
      <c r="G5" s="150"/>
      <c r="H5" s="151"/>
    </row>
    <row r="6" spans="1:8" ht="15.75" thickTop="1">
      <c r="A6" s="2149" t="s">
        <v>152</v>
      </c>
      <c r="B6" s="2154" t="s">
        <v>19</v>
      </c>
      <c r="C6" s="2145" t="s">
        <v>143</v>
      </c>
      <c r="D6" s="2145" t="s">
        <v>0</v>
      </c>
      <c r="E6" s="2145" t="s">
        <v>1</v>
      </c>
      <c r="F6" s="2147" t="s">
        <v>130</v>
      </c>
      <c r="G6" s="2156" t="s">
        <v>55</v>
      </c>
      <c r="H6" s="2157"/>
    </row>
    <row r="7" spans="1:8">
      <c r="A7" s="2150"/>
      <c r="B7" s="2155"/>
      <c r="C7" s="2146"/>
      <c r="D7" s="2146"/>
      <c r="E7" s="2146"/>
      <c r="F7" s="2148"/>
      <c r="G7" s="168" t="s">
        <v>1</v>
      </c>
      <c r="H7" s="202" t="s">
        <v>130</v>
      </c>
    </row>
    <row r="8" spans="1:8" ht="14.1" customHeight="1">
      <c r="A8" s="152" t="s">
        <v>68</v>
      </c>
      <c r="B8" s="153">
        <v>100</v>
      </c>
      <c r="C8" s="154">
        <v>279.69166666666666</v>
      </c>
      <c r="D8" s="154">
        <v>296.63333333333333</v>
      </c>
      <c r="E8" s="154">
        <v>315.25833333333333</v>
      </c>
      <c r="F8" s="154">
        <v>323.63460793028668</v>
      </c>
      <c r="G8" s="154">
        <f>E8/D8*100-100</f>
        <v>6.2787953702663231</v>
      </c>
      <c r="H8" s="155">
        <f>F8/E8*100-100</f>
        <v>2.6569558077618893</v>
      </c>
    </row>
    <row r="9" spans="1:8" ht="14.1" customHeight="1">
      <c r="A9" s="152" t="s">
        <v>69</v>
      </c>
      <c r="B9" s="153">
        <v>49.593021995747016</v>
      </c>
      <c r="C9" s="154">
        <v>311.125</v>
      </c>
      <c r="D9" s="154">
        <v>338.65833333333336</v>
      </c>
      <c r="E9" s="154">
        <v>374.24166666666673</v>
      </c>
      <c r="F9" s="154">
        <v>386.10094780465079</v>
      </c>
      <c r="G9" s="154">
        <f t="shared" ref="G9:G28" si="0">E9/D9*100-100</f>
        <v>10.507148305814624</v>
      </c>
      <c r="H9" s="155">
        <f t="shared" ref="H9:H28" si="1">F9/E9*100-100</f>
        <v>3.1688831560669115</v>
      </c>
    </row>
    <row r="10" spans="1:8" ht="14.1" customHeight="1">
      <c r="A10" s="156" t="s">
        <v>70</v>
      </c>
      <c r="B10" s="157">
        <v>16.575694084141823</v>
      </c>
      <c r="C10" s="158">
        <v>244.47499999999999</v>
      </c>
      <c r="D10" s="158">
        <v>266.91666666666669</v>
      </c>
      <c r="E10" s="159">
        <v>273.14166666666671</v>
      </c>
      <c r="F10" s="192">
        <v>281.07634712383918</v>
      </c>
      <c r="G10" s="159">
        <f t="shared" si="0"/>
        <v>2.3321885732126191</v>
      </c>
      <c r="H10" s="160">
        <f t="shared" si="1"/>
        <v>2.9049688954471122</v>
      </c>
    </row>
    <row r="11" spans="1:8" ht="14.1" customHeight="1">
      <c r="A11" s="156" t="s">
        <v>157</v>
      </c>
      <c r="B11" s="157">
        <v>6.0860312040333113</v>
      </c>
      <c r="C11" s="158">
        <v>353.43333333333339</v>
      </c>
      <c r="D11" s="158">
        <v>393.02500000000003</v>
      </c>
      <c r="E11" s="158">
        <v>411.10833333333335</v>
      </c>
      <c r="F11" s="192">
        <v>423.25835019382856</v>
      </c>
      <c r="G11" s="158">
        <f t="shared" si="0"/>
        <v>4.6010643936984508</v>
      </c>
      <c r="H11" s="161">
        <f t="shared" si="1"/>
        <v>2.9554294757250261</v>
      </c>
    </row>
    <row r="12" spans="1:8" ht="14.1" customHeight="1">
      <c r="A12" s="156" t="s">
        <v>72</v>
      </c>
      <c r="B12" s="157">
        <v>3.7705195070758082</v>
      </c>
      <c r="C12" s="158">
        <v>291.60000000000002</v>
      </c>
      <c r="D12" s="158">
        <v>343.45</v>
      </c>
      <c r="E12" s="158">
        <v>477.7166666666667</v>
      </c>
      <c r="F12" s="192">
        <v>501.56413949738271</v>
      </c>
      <c r="G12" s="158">
        <f t="shared" si="0"/>
        <v>39.093511913427506</v>
      </c>
      <c r="H12" s="161">
        <f t="shared" si="1"/>
        <v>4.9919700305025998</v>
      </c>
    </row>
    <row r="13" spans="1:8" ht="14.1" customHeight="1">
      <c r="A13" s="156" t="s">
        <v>73</v>
      </c>
      <c r="B13" s="157">
        <v>11.183012678383857</v>
      </c>
      <c r="C13" s="158">
        <v>285.67500000000001</v>
      </c>
      <c r="D13" s="158">
        <v>321.82499999999999</v>
      </c>
      <c r="E13" s="158">
        <v>376.56666666666666</v>
      </c>
      <c r="F13" s="192">
        <v>362.50902261144302</v>
      </c>
      <c r="G13" s="158">
        <f t="shared" si="0"/>
        <v>17.009762034231855</v>
      </c>
      <c r="H13" s="161">
        <f t="shared" si="1"/>
        <v>-3.7331089816474332</v>
      </c>
    </row>
    <row r="14" spans="1:8" ht="14.1" customHeight="1">
      <c r="A14" s="156" t="s">
        <v>74</v>
      </c>
      <c r="B14" s="157">
        <v>1.9487350779721184</v>
      </c>
      <c r="C14" s="158">
        <v>307.51666666666665</v>
      </c>
      <c r="D14" s="158">
        <v>307.23333333333329</v>
      </c>
      <c r="E14" s="158">
        <v>375.42500000000001</v>
      </c>
      <c r="F14" s="192">
        <v>419.65680665111091</v>
      </c>
      <c r="G14" s="158">
        <f t="shared" si="0"/>
        <v>22.1953998047087</v>
      </c>
      <c r="H14" s="161">
        <f t="shared" si="1"/>
        <v>11.781795738459323</v>
      </c>
    </row>
    <row r="15" spans="1:8" ht="14.1" customHeight="1">
      <c r="A15" s="156" t="s">
        <v>75</v>
      </c>
      <c r="B15" s="157">
        <v>10.019129444140097</v>
      </c>
      <c r="C15" s="158">
        <v>432.07499999999999</v>
      </c>
      <c r="D15" s="158">
        <v>447.48333333333335</v>
      </c>
      <c r="E15" s="162">
        <v>477.39166666666671</v>
      </c>
      <c r="F15" s="192">
        <v>513.73751418954362</v>
      </c>
      <c r="G15" s="162">
        <f t="shared" si="0"/>
        <v>6.6836753696599516</v>
      </c>
      <c r="H15" s="163">
        <f t="shared" si="1"/>
        <v>7.6134231199839917</v>
      </c>
    </row>
    <row r="16" spans="1:8" ht="14.1" customHeight="1">
      <c r="A16" s="152" t="s">
        <v>76</v>
      </c>
      <c r="B16" s="153">
        <v>20.372737107226719</v>
      </c>
      <c r="C16" s="154">
        <v>238.375</v>
      </c>
      <c r="D16" s="154">
        <v>251.75</v>
      </c>
      <c r="E16" s="154">
        <v>267.47499999999997</v>
      </c>
      <c r="F16" s="154">
        <v>280.31593546421607</v>
      </c>
      <c r="G16" s="154">
        <f t="shared" si="0"/>
        <v>6.2462760675273046</v>
      </c>
      <c r="H16" s="155">
        <f t="shared" si="1"/>
        <v>4.8007983789947133</v>
      </c>
    </row>
    <row r="17" spans="1:8" ht="14.1" customHeight="1">
      <c r="A17" s="156" t="s">
        <v>77</v>
      </c>
      <c r="B17" s="157">
        <v>6.1176945709879771</v>
      </c>
      <c r="C17" s="158">
        <v>230.45833333333334</v>
      </c>
      <c r="D17" s="158">
        <v>235.5</v>
      </c>
      <c r="E17" s="158">
        <v>243.30833333333331</v>
      </c>
      <c r="F17" s="193">
        <v>255.79739499113245</v>
      </c>
      <c r="G17" s="159">
        <f t="shared" si="0"/>
        <v>3.3156404812455804</v>
      </c>
      <c r="H17" s="160">
        <f t="shared" si="1"/>
        <v>5.1330184571562114</v>
      </c>
    </row>
    <row r="18" spans="1:8" ht="14.1" customHeight="1">
      <c r="A18" s="156" t="s">
        <v>78</v>
      </c>
      <c r="B18" s="157">
        <v>5.6836287536483852</v>
      </c>
      <c r="C18" s="158">
        <v>258.86666666666667</v>
      </c>
      <c r="D18" s="158">
        <v>284.33333333333331</v>
      </c>
      <c r="E18" s="158">
        <v>312.56666666666666</v>
      </c>
      <c r="F18" s="193">
        <v>335.03503117423912</v>
      </c>
      <c r="G18" s="158">
        <f t="shared" si="0"/>
        <v>9.9296600234466581</v>
      </c>
      <c r="H18" s="161">
        <f t="shared" si="1"/>
        <v>7.1883431292222895</v>
      </c>
    </row>
    <row r="19" spans="1:8" ht="14.1" customHeight="1">
      <c r="A19" s="156" t="s">
        <v>79</v>
      </c>
      <c r="B19" s="157">
        <v>4.4957766210627002</v>
      </c>
      <c r="C19" s="158">
        <v>276.26666666666665</v>
      </c>
      <c r="D19" s="158">
        <v>288.56666666666666</v>
      </c>
      <c r="E19" s="158">
        <v>296.21666666666664</v>
      </c>
      <c r="F19" s="193">
        <v>292.91771246386128</v>
      </c>
      <c r="G19" s="158">
        <f t="shared" si="0"/>
        <v>2.6510338454429814</v>
      </c>
      <c r="H19" s="161">
        <f t="shared" si="1"/>
        <v>-1.1136963493406995</v>
      </c>
    </row>
    <row r="20" spans="1:8" ht="14.1" customHeight="1">
      <c r="A20" s="156" t="s">
        <v>80</v>
      </c>
      <c r="B20" s="157">
        <v>4.0656371615276576</v>
      </c>
      <c r="C20" s="158">
        <v>179.55</v>
      </c>
      <c r="D20" s="158">
        <v>189.79166666666666</v>
      </c>
      <c r="E20" s="158">
        <v>208.89999999999998</v>
      </c>
      <c r="F20" s="193">
        <v>226.64463118472838</v>
      </c>
      <c r="G20" s="162">
        <f t="shared" si="0"/>
        <v>10.068057080131723</v>
      </c>
      <c r="H20" s="163">
        <f t="shared" si="1"/>
        <v>8.4943184225602693</v>
      </c>
    </row>
    <row r="21" spans="1:8" ht="14.1" customHeight="1">
      <c r="A21" s="152" t="s">
        <v>81</v>
      </c>
      <c r="B21" s="153">
        <v>30.044340897026256</v>
      </c>
      <c r="C21" s="154">
        <v>255.86666666666665</v>
      </c>
      <c r="D21" s="154">
        <v>257.66666666666663</v>
      </c>
      <c r="E21" s="154">
        <v>250.26666666666662</v>
      </c>
      <c r="F21" s="154">
        <v>249.87214340828461</v>
      </c>
      <c r="G21" s="154">
        <f t="shared" si="0"/>
        <v>-2.8719275549806014</v>
      </c>
      <c r="H21" s="155">
        <f t="shared" si="1"/>
        <v>-0.1576411527898216</v>
      </c>
    </row>
    <row r="22" spans="1:8" ht="14.1" customHeight="1">
      <c r="A22" s="156" t="s">
        <v>82</v>
      </c>
      <c r="B22" s="157">
        <v>5.3979779714474292</v>
      </c>
      <c r="C22" s="158">
        <v>557.85</v>
      </c>
      <c r="D22" s="158">
        <v>522.32499999999993</v>
      </c>
      <c r="E22" s="158">
        <v>448.2833333333333</v>
      </c>
      <c r="F22" s="159">
        <v>418.59882600466545</v>
      </c>
      <c r="G22" s="159">
        <f t="shared" si="0"/>
        <v>-14.175401649675322</v>
      </c>
      <c r="H22" s="223">
        <f t="shared" si="1"/>
        <v>-6.6218181942970205</v>
      </c>
    </row>
    <row r="23" spans="1:8" ht="14.1" customHeight="1">
      <c r="A23" s="156" t="s">
        <v>83</v>
      </c>
      <c r="B23" s="157">
        <v>2.4560330063653932</v>
      </c>
      <c r="C23" s="158">
        <v>232.39166666666662</v>
      </c>
      <c r="D23" s="158">
        <v>246.4666666666667</v>
      </c>
      <c r="E23" s="158">
        <v>251.69166666666669</v>
      </c>
      <c r="F23" s="158">
        <v>248.95763069295023</v>
      </c>
      <c r="G23" s="158">
        <f t="shared" si="0"/>
        <v>2.1199621314579247</v>
      </c>
      <c r="H23" s="224">
        <f t="shared" si="1"/>
        <v>-1.0862640030658355</v>
      </c>
    </row>
    <row r="24" spans="1:8" ht="14.1" customHeight="1">
      <c r="A24" s="156" t="s">
        <v>84</v>
      </c>
      <c r="B24" s="157">
        <v>6.9737148201230337</v>
      </c>
      <c r="C24" s="158">
        <v>188.19166666666663</v>
      </c>
      <c r="D24" s="158">
        <v>190.81666666666663</v>
      </c>
      <c r="E24" s="158">
        <v>202.43333333333337</v>
      </c>
      <c r="F24" s="158">
        <v>225.1932814952531</v>
      </c>
      <c r="G24" s="158">
        <f t="shared" si="0"/>
        <v>6.0878679360643275</v>
      </c>
      <c r="H24" s="224">
        <f t="shared" si="1"/>
        <v>11.243182032893003</v>
      </c>
    </row>
    <row r="25" spans="1:8" ht="14.1" customHeight="1">
      <c r="A25" s="156" t="s">
        <v>85</v>
      </c>
      <c r="B25" s="157">
        <v>1.8659527269142209</v>
      </c>
      <c r="C25" s="158">
        <v>120.33333333333331</v>
      </c>
      <c r="D25" s="158">
        <v>124.30833333333335</v>
      </c>
      <c r="E25" s="158">
        <v>125.10000000000001</v>
      </c>
      <c r="F25" s="158">
        <v>126.6335925691638</v>
      </c>
      <c r="G25" s="158">
        <f t="shared" si="0"/>
        <v>0.63685727693234639</v>
      </c>
      <c r="H25" s="224">
        <f t="shared" si="1"/>
        <v>1.2258933406585015</v>
      </c>
    </row>
    <row r="26" spans="1:8" ht="14.1" customHeight="1">
      <c r="A26" s="156" t="s">
        <v>86</v>
      </c>
      <c r="B26" s="157">
        <v>2.7316416904709628</v>
      </c>
      <c r="C26" s="158">
        <v>144</v>
      </c>
      <c r="D26" s="158">
        <v>154.14166666666668</v>
      </c>
      <c r="E26" s="158">
        <v>154.04999999999998</v>
      </c>
      <c r="F26" s="158">
        <v>140.71584060061724</v>
      </c>
      <c r="G26" s="158">
        <f t="shared" si="0"/>
        <v>-5.9469103097825382E-2</v>
      </c>
      <c r="H26" s="224">
        <f t="shared" si="1"/>
        <v>-8.6557347610404065</v>
      </c>
    </row>
    <row r="27" spans="1:8" ht="14.1" customHeight="1">
      <c r="A27" s="156" t="s">
        <v>87</v>
      </c>
      <c r="B27" s="157">
        <v>3.1001290737979397</v>
      </c>
      <c r="C27" s="158">
        <v>176.52500000000001</v>
      </c>
      <c r="D27" s="158">
        <v>187.39166666666668</v>
      </c>
      <c r="E27" s="158">
        <v>194.34166666666667</v>
      </c>
      <c r="F27" s="158">
        <v>195.91531270304665</v>
      </c>
      <c r="G27" s="158">
        <f t="shared" si="0"/>
        <v>3.7088095343976448</v>
      </c>
      <c r="H27" s="224">
        <f t="shared" si="1"/>
        <v>0.80973167688176773</v>
      </c>
    </row>
    <row r="28" spans="1:8" ht="14.1" customHeight="1" thickBot="1">
      <c r="A28" s="164" t="s">
        <v>88</v>
      </c>
      <c r="B28" s="165">
        <v>7.5088916079072749</v>
      </c>
      <c r="C28" s="166">
        <v>216.46666666666667</v>
      </c>
      <c r="D28" s="166">
        <v>232.99999999999997</v>
      </c>
      <c r="E28" s="166">
        <v>241.02499999999998</v>
      </c>
      <c r="F28" s="166">
        <v>244.40833564715396</v>
      </c>
      <c r="G28" s="166">
        <f t="shared" si="0"/>
        <v>3.4442060085836772</v>
      </c>
      <c r="H28" s="225">
        <f t="shared" si="1"/>
        <v>1.4037280975641551</v>
      </c>
    </row>
    <row r="29" spans="1:8" ht="15.75" thickTop="1"/>
  </sheetData>
  <mergeCells count="11">
    <mergeCell ref="E6:E7"/>
    <mergeCell ref="F6:F7"/>
    <mergeCell ref="A6:A7"/>
    <mergeCell ref="A1:H1"/>
    <mergeCell ref="A2:H2"/>
    <mergeCell ref="A3:H3"/>
    <mergeCell ref="A4:H4"/>
    <mergeCell ref="B6:B7"/>
    <mergeCell ref="G6:H6"/>
    <mergeCell ref="C6:C7"/>
    <mergeCell ref="D6:D7"/>
  </mergeCells>
  <printOptions horizontalCentered="1"/>
  <pageMargins left="1.5" right="1" top="1.5" bottom="1" header="0.3" footer="0.3"/>
  <pageSetup paperSize="9" orientation="landscape" verticalDpi="300" r:id="rId1"/>
</worksheet>
</file>

<file path=xl/worksheets/sheet14.xml><?xml version="1.0" encoding="utf-8"?>
<worksheet xmlns="http://schemas.openxmlformats.org/spreadsheetml/2006/main" xmlns:r="http://schemas.openxmlformats.org/officeDocument/2006/relationships">
  <sheetPr>
    <pageSetUpPr fitToPage="1"/>
  </sheetPr>
  <dimension ref="A1:P27"/>
  <sheetViews>
    <sheetView view="pageBreakPreview" zoomScaleSheetLayoutView="100" workbookViewId="0">
      <selection sqref="A1:I19"/>
    </sheetView>
  </sheetViews>
  <sheetFormatPr defaultColWidth="12.42578125" defaultRowHeight="12.75"/>
  <cols>
    <col min="1" max="1" width="15.5703125" style="43" customWidth="1"/>
    <col min="2" max="2" width="12.42578125" style="43"/>
    <col min="3" max="3" width="14" style="43" customWidth="1"/>
    <col min="4" max="7" width="12.42578125" style="43"/>
    <col min="8" max="9" width="12.42578125" style="43" hidden="1" customWidth="1"/>
    <col min="10" max="16384" width="12.42578125" style="43"/>
  </cols>
  <sheetData>
    <row r="1" spans="1:16" ht="15" customHeight="1">
      <c r="A1" s="2158" t="s">
        <v>342</v>
      </c>
      <c r="B1" s="2158"/>
      <c r="C1" s="2158"/>
      <c r="D1" s="2158"/>
      <c r="E1" s="2158"/>
      <c r="F1" s="2158"/>
      <c r="G1" s="2158"/>
      <c r="H1" s="42"/>
      <c r="I1" s="42"/>
    </row>
    <row r="2" spans="1:16" ht="15" customHeight="1">
      <c r="A2" s="2159" t="s">
        <v>133</v>
      </c>
      <c r="B2" s="2159"/>
      <c r="C2" s="2159"/>
      <c r="D2" s="2159"/>
      <c r="E2" s="2159"/>
      <c r="F2" s="2159"/>
      <c r="G2" s="2159"/>
      <c r="H2" s="2159"/>
      <c r="I2" s="2159"/>
      <c r="J2" s="44"/>
    </row>
    <row r="3" spans="1:16" ht="15" customHeight="1">
      <c r="A3" s="2160" t="s">
        <v>89</v>
      </c>
      <c r="B3" s="2160"/>
      <c r="C3" s="2160"/>
      <c r="D3" s="2160"/>
      <c r="E3" s="2160"/>
      <c r="F3" s="2160"/>
      <c r="G3" s="2160"/>
      <c r="H3" s="2160"/>
      <c r="I3" s="2160"/>
    </row>
    <row r="4" spans="1:16" ht="15" customHeight="1" thickBot="1">
      <c r="A4" s="2161" t="s">
        <v>58</v>
      </c>
      <c r="B4" s="2162"/>
      <c r="C4" s="2162"/>
      <c r="D4" s="2162"/>
      <c r="E4" s="2162"/>
      <c r="F4" s="2162"/>
      <c r="G4" s="2162"/>
      <c r="H4" s="2162"/>
      <c r="I4" s="2162"/>
    </row>
    <row r="5" spans="1:16" ht="15" customHeight="1" thickTop="1">
      <c r="A5" s="2163" t="s">
        <v>155</v>
      </c>
      <c r="B5" s="2165" t="s">
        <v>0</v>
      </c>
      <c r="C5" s="2165"/>
      <c r="D5" s="2166" t="s">
        <v>1</v>
      </c>
      <c r="E5" s="2165"/>
      <c r="F5" s="2167" t="s">
        <v>130</v>
      </c>
      <c r="G5" s="2168"/>
      <c r="H5" s="45" t="s">
        <v>90</v>
      </c>
      <c r="I5" s="46"/>
      <c r="J5" s="47"/>
      <c r="K5" s="47"/>
      <c r="L5" s="47"/>
      <c r="M5" s="47"/>
    </row>
    <row r="6" spans="1:16" ht="15" customHeight="1">
      <c r="A6" s="2164"/>
      <c r="B6" s="48" t="s">
        <v>54</v>
      </c>
      <c r="C6" s="49" t="s">
        <v>55</v>
      </c>
      <c r="D6" s="49" t="s">
        <v>54</v>
      </c>
      <c r="E6" s="48" t="s">
        <v>55</v>
      </c>
      <c r="F6" s="50" t="s">
        <v>54</v>
      </c>
      <c r="G6" s="51" t="s">
        <v>55</v>
      </c>
      <c r="H6" s="52" t="s">
        <v>91</v>
      </c>
      <c r="I6" s="52" t="s">
        <v>92</v>
      </c>
      <c r="J6" s="47"/>
      <c r="K6" s="47"/>
      <c r="L6" s="47"/>
      <c r="M6" s="47"/>
    </row>
    <row r="7" spans="1:16" ht="15" customHeight="1">
      <c r="A7" s="53" t="s">
        <v>16</v>
      </c>
      <c r="B7" s="54">
        <v>293.5</v>
      </c>
      <c r="C7" s="54">
        <v>7.4304538799414388</v>
      </c>
      <c r="D7" s="55">
        <v>309.2</v>
      </c>
      <c r="E7" s="95">
        <v>5.4</v>
      </c>
      <c r="F7" s="55">
        <v>327.60000000000002</v>
      </c>
      <c r="G7" s="56">
        <v>5.9</v>
      </c>
      <c r="H7" s="47"/>
      <c r="I7" s="47"/>
      <c r="J7" s="47"/>
      <c r="L7" s="47"/>
      <c r="M7" s="47"/>
      <c r="N7" s="47"/>
      <c r="O7" s="47"/>
      <c r="P7" s="47"/>
    </row>
    <row r="8" spans="1:16" ht="15" customHeight="1">
      <c r="A8" s="53" t="s">
        <v>15</v>
      </c>
      <c r="B8" s="54">
        <v>299.2</v>
      </c>
      <c r="C8" s="54">
        <v>7.3170731707316889</v>
      </c>
      <c r="D8" s="55">
        <v>314.47394119992617</v>
      </c>
      <c r="E8" s="54">
        <v>5.0980630687047039</v>
      </c>
      <c r="F8" s="55">
        <v>331</v>
      </c>
      <c r="G8" s="56">
        <v>5.3</v>
      </c>
      <c r="H8" s="47"/>
      <c r="I8" s="47"/>
      <c r="J8" s="47"/>
      <c r="L8" s="47"/>
      <c r="M8" s="47"/>
      <c r="N8" s="47"/>
      <c r="O8" s="47"/>
      <c r="P8" s="47"/>
    </row>
    <row r="9" spans="1:16" ht="15" customHeight="1">
      <c r="A9" s="53" t="s">
        <v>14</v>
      </c>
      <c r="B9" s="54">
        <v>299.8</v>
      </c>
      <c r="C9" s="54">
        <v>7.2</v>
      </c>
      <c r="D9" s="55">
        <v>317.6285467867761</v>
      </c>
      <c r="E9" s="54">
        <v>5.948689241718256</v>
      </c>
      <c r="F9" s="55">
        <v>333.54708180403242</v>
      </c>
      <c r="G9" s="56">
        <v>5.0116827276052192</v>
      </c>
      <c r="H9" s="47"/>
      <c r="I9" s="47"/>
      <c r="J9" s="47"/>
      <c r="K9" s="47"/>
      <c r="L9" s="47"/>
      <c r="M9" s="47"/>
      <c r="N9" s="47"/>
      <c r="O9" s="47"/>
      <c r="P9" s="47"/>
    </row>
    <row r="10" spans="1:16" ht="15" customHeight="1">
      <c r="A10" s="53" t="s">
        <v>13</v>
      </c>
      <c r="B10" s="54">
        <v>300.8</v>
      </c>
      <c r="C10" s="54">
        <v>6.7</v>
      </c>
      <c r="D10" s="55">
        <v>322.12636095527012</v>
      </c>
      <c r="E10" s="54">
        <v>7.0991447749739081</v>
      </c>
      <c r="F10" s="55">
        <v>335.33862724968839</v>
      </c>
      <c r="G10" s="56">
        <v>4.101578726819227</v>
      </c>
      <c r="H10" s="47"/>
      <c r="I10" s="47"/>
      <c r="J10" s="47"/>
      <c r="K10" s="47"/>
      <c r="L10" s="47"/>
      <c r="M10" s="47"/>
      <c r="N10" s="47"/>
      <c r="O10" s="47"/>
      <c r="P10" s="47"/>
    </row>
    <row r="11" spans="1:16" ht="15" customHeight="1">
      <c r="A11" s="53" t="s">
        <v>12</v>
      </c>
      <c r="B11" s="54">
        <v>297.2</v>
      </c>
      <c r="C11" s="54">
        <v>6.6</v>
      </c>
      <c r="D11" s="55">
        <v>320.65236045108622</v>
      </c>
      <c r="E11" s="54">
        <v>7.8841183513112156</v>
      </c>
      <c r="F11" s="55">
        <v>329.35612465410895</v>
      </c>
      <c r="G11" s="56">
        <v>2.7</v>
      </c>
      <c r="H11" s="47"/>
      <c r="I11" s="47"/>
      <c r="J11" s="47"/>
      <c r="K11" s="47"/>
      <c r="L11" s="47"/>
      <c r="M11" s="47"/>
      <c r="N11" s="47"/>
    </row>
    <row r="12" spans="1:16" ht="15" customHeight="1">
      <c r="A12" s="53" t="s">
        <v>11</v>
      </c>
      <c r="B12" s="54">
        <v>292.8</v>
      </c>
      <c r="C12" s="54">
        <v>5.4</v>
      </c>
      <c r="D12" s="55">
        <v>315.2</v>
      </c>
      <c r="E12" s="54">
        <v>7.6</v>
      </c>
      <c r="F12" s="55">
        <v>320.81049430218025</v>
      </c>
      <c r="G12" s="56">
        <v>1.7917795224803541</v>
      </c>
      <c r="H12" s="47"/>
      <c r="I12" s="47"/>
      <c r="J12" s="47"/>
      <c r="K12" s="47"/>
      <c r="L12" s="47"/>
      <c r="M12" s="47"/>
      <c r="N12" s="47"/>
      <c r="O12" s="47"/>
      <c r="P12" s="47"/>
    </row>
    <row r="13" spans="1:16" ht="15" customHeight="1">
      <c r="A13" s="53" t="s">
        <v>10</v>
      </c>
      <c r="B13" s="54">
        <v>290.2</v>
      </c>
      <c r="C13" s="54">
        <v>5.5</v>
      </c>
      <c r="D13" s="55">
        <v>310.15374924533432</v>
      </c>
      <c r="E13" s="54">
        <v>6.8786398209792026</v>
      </c>
      <c r="F13" s="55">
        <v>315.38474964233615</v>
      </c>
      <c r="G13" s="56">
        <v>1.686582996249399</v>
      </c>
      <c r="H13" s="47"/>
      <c r="I13" s="47"/>
      <c r="J13" s="47"/>
      <c r="K13" s="47"/>
      <c r="L13" s="47"/>
      <c r="M13" s="47"/>
      <c r="N13" s="47"/>
      <c r="O13" s="47"/>
      <c r="P13" s="47"/>
    </row>
    <row r="14" spans="1:16" ht="15" customHeight="1">
      <c r="A14" s="53" t="s">
        <v>9</v>
      </c>
      <c r="B14" s="54">
        <v>293.10000000000002</v>
      </c>
      <c r="C14" s="54">
        <v>5.5</v>
      </c>
      <c r="D14" s="55">
        <v>309.14476273696391</v>
      </c>
      <c r="E14" s="54">
        <v>5.4834806698228533</v>
      </c>
      <c r="F14" s="55">
        <v>312.39999999999998</v>
      </c>
      <c r="G14" s="56">
        <v>1</v>
      </c>
      <c r="H14" s="47"/>
      <c r="I14" s="47"/>
      <c r="J14" s="47"/>
      <c r="K14" s="47"/>
      <c r="L14" s="47"/>
      <c r="M14" s="47"/>
      <c r="N14" s="47"/>
      <c r="O14" s="47"/>
      <c r="P14" s="47"/>
    </row>
    <row r="15" spans="1:16" ht="15" customHeight="1">
      <c r="A15" s="53" t="s">
        <v>8</v>
      </c>
      <c r="B15" s="54">
        <v>292</v>
      </c>
      <c r="C15" s="54">
        <v>5.3</v>
      </c>
      <c r="D15" s="55">
        <v>308.17197037378492</v>
      </c>
      <c r="E15" s="54">
        <v>5.5268844798201258</v>
      </c>
      <c r="F15" s="55">
        <v>312</v>
      </c>
      <c r="G15" s="56">
        <v>1.2</v>
      </c>
      <c r="K15" s="47"/>
      <c r="L15" s="47"/>
      <c r="M15" s="47"/>
      <c r="N15" s="47"/>
      <c r="O15" s="47"/>
      <c r="P15" s="47"/>
    </row>
    <row r="16" spans="1:16" ht="15" customHeight="1">
      <c r="A16" s="53" t="s">
        <v>7</v>
      </c>
      <c r="B16" s="54">
        <v>297.10000000000002</v>
      </c>
      <c r="C16" s="54">
        <v>5.0999999999999996</v>
      </c>
      <c r="D16" s="55">
        <v>314.37670965960359</v>
      </c>
      <c r="E16" s="54">
        <v>5.8252312719319264</v>
      </c>
      <c r="F16" s="55">
        <v>319.03525401923486</v>
      </c>
      <c r="G16" s="56">
        <v>1.4818350776288014</v>
      </c>
      <c r="K16" s="47"/>
      <c r="L16" s="47"/>
      <c r="M16" s="47"/>
      <c r="N16" s="47"/>
      <c r="O16" s="47"/>
      <c r="P16" s="47"/>
    </row>
    <row r="17" spans="1:16" ht="15" customHeight="1">
      <c r="A17" s="53" t="s">
        <v>6</v>
      </c>
      <c r="B17" s="54">
        <v>299.5</v>
      </c>
      <c r="C17" s="54">
        <v>5.4</v>
      </c>
      <c r="D17" s="55">
        <v>318.79065085380836</v>
      </c>
      <c r="E17" s="54">
        <v>6.4380699694083887</v>
      </c>
      <c r="F17" s="55">
        <v>321.20020678380956</v>
      </c>
      <c r="G17" s="56">
        <v>0.75584272109227868</v>
      </c>
      <c r="K17" s="47"/>
      <c r="L17" s="47"/>
      <c r="M17" s="47"/>
      <c r="N17" s="47"/>
      <c r="O17" s="47"/>
      <c r="P17" s="47"/>
    </row>
    <row r="18" spans="1:16" ht="15" customHeight="1">
      <c r="A18" s="53" t="s">
        <v>5</v>
      </c>
      <c r="B18" s="54">
        <v>304.39999999999998</v>
      </c>
      <c r="C18" s="54">
        <v>5.4</v>
      </c>
      <c r="D18" s="55">
        <v>323.1326629842921</v>
      </c>
      <c r="E18" s="96">
        <v>6.1535604490180731</v>
      </c>
      <c r="F18" s="55">
        <v>326.09348294198452</v>
      </c>
      <c r="G18" s="56">
        <v>0.91628618733487599</v>
      </c>
      <c r="K18" s="47"/>
      <c r="L18" s="47"/>
      <c r="M18" s="47"/>
      <c r="N18" s="47"/>
      <c r="O18" s="47"/>
      <c r="P18" s="47"/>
    </row>
    <row r="19" spans="1:16" ht="15" customHeight="1" thickBot="1">
      <c r="A19" s="57" t="s">
        <v>56</v>
      </c>
      <c r="B19" s="59">
        <f t="shared" ref="B19:G19" si="0">AVERAGE(B7:B18)</f>
        <v>296.63333333333333</v>
      </c>
      <c r="C19" s="97">
        <f t="shared" si="0"/>
        <v>6.0706272542227611</v>
      </c>
      <c r="D19" s="58">
        <f t="shared" si="0"/>
        <v>315.25430960390378</v>
      </c>
      <c r="E19" s="58">
        <f t="shared" si="0"/>
        <v>6.2779901748073881</v>
      </c>
      <c r="F19" s="59">
        <f t="shared" si="0"/>
        <v>323.64716844978119</v>
      </c>
      <c r="G19" s="60">
        <f t="shared" si="0"/>
        <v>2.6537989966008459</v>
      </c>
    </row>
    <row r="20" spans="1:16" ht="20.100000000000001" customHeight="1" thickTop="1">
      <c r="A20" s="61"/>
      <c r="D20" s="47"/>
    </row>
    <row r="21" spans="1:16" ht="20.100000000000001" customHeight="1">
      <c r="A21" s="61"/>
      <c r="G21" s="44" t="s">
        <v>131</v>
      </c>
      <c r="J21" s="43" t="s">
        <v>131</v>
      </c>
    </row>
    <row r="23" spans="1:16">
      <c r="A23" s="62"/>
      <c r="B23" s="62"/>
    </row>
    <row r="24" spans="1:16">
      <c r="A24" s="63"/>
      <c r="B24" s="62"/>
    </row>
    <row r="25" spans="1:16">
      <c r="A25" s="63"/>
      <c r="B25" s="62"/>
    </row>
    <row r="26" spans="1:16">
      <c r="A26" s="63"/>
      <c r="B26" s="62"/>
    </row>
    <row r="27" spans="1:16">
      <c r="A27" s="62"/>
      <c r="B27" s="62"/>
    </row>
  </sheetData>
  <mergeCells count="8">
    <mergeCell ref="A1:G1"/>
    <mergeCell ref="A2:I2"/>
    <mergeCell ref="A3:I3"/>
    <mergeCell ref="A4:I4"/>
    <mergeCell ref="A5:A6"/>
    <mergeCell ref="B5:C5"/>
    <mergeCell ref="D5:E5"/>
    <mergeCell ref="F5:G5"/>
  </mergeCells>
  <printOptions horizontalCentered="1"/>
  <pageMargins left="1.5" right="1" top="1.5"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P130"/>
  <sheetViews>
    <sheetView view="pageBreakPreview" zoomScaleSheetLayoutView="100" workbookViewId="0">
      <selection activeCell="P17" sqref="P17"/>
    </sheetView>
  </sheetViews>
  <sheetFormatPr defaultRowHeight="24.95" customHeight="1"/>
  <cols>
    <col min="1" max="1" width="5.140625" style="41" bestFit="1" customWidth="1"/>
    <col min="2" max="2" width="24.85546875" style="40" bestFit="1" customWidth="1"/>
    <col min="3" max="3" width="6.85546875" style="40" bestFit="1" customWidth="1"/>
    <col min="4" max="4" width="8.85546875" style="40" bestFit="1" customWidth="1"/>
    <col min="5" max="5" width="8.7109375" style="40" bestFit="1" customWidth="1"/>
    <col min="6" max="6" width="8.85546875" style="40" bestFit="1" customWidth="1"/>
    <col min="7" max="7" width="7.85546875" style="40" bestFit="1" customWidth="1"/>
    <col min="8" max="8" width="8.7109375" style="40" bestFit="1" customWidth="1"/>
    <col min="9" max="9" width="8.85546875" style="40" bestFit="1" customWidth="1"/>
    <col min="10" max="13" width="7.140625" style="40" bestFit="1" customWidth="1"/>
    <col min="14" max="14" width="5.5703125" style="40" customWidth="1"/>
    <col min="15" max="16384" width="9.140625" style="40"/>
  </cols>
  <sheetData>
    <row r="1" spans="1:13" s="1886" customFormat="1" ht="23.25">
      <c r="A1" s="2169" t="s">
        <v>343</v>
      </c>
      <c r="B1" s="2169"/>
      <c r="C1" s="2169"/>
      <c r="D1" s="2169"/>
      <c r="E1" s="2169"/>
      <c r="F1" s="2169"/>
      <c r="G1" s="2169"/>
      <c r="H1" s="2169"/>
      <c r="I1" s="2169"/>
      <c r="J1" s="2169"/>
      <c r="K1" s="2169"/>
      <c r="L1" s="2169"/>
      <c r="M1" s="2169"/>
    </row>
    <row r="2" spans="1:13" s="1887" customFormat="1" ht="26.25">
      <c r="A2" s="2170" t="s">
        <v>4</v>
      </c>
      <c r="B2" s="2170"/>
      <c r="C2" s="2170"/>
      <c r="D2" s="2170"/>
      <c r="E2" s="2170"/>
      <c r="F2" s="2170"/>
      <c r="G2" s="2170"/>
      <c r="H2" s="2170"/>
      <c r="I2" s="2170"/>
      <c r="J2" s="2170"/>
      <c r="K2" s="2170"/>
      <c r="L2" s="2170"/>
      <c r="M2" s="2170"/>
    </row>
    <row r="3" spans="1:13" s="1885" customFormat="1" ht="20.25">
      <c r="A3" s="2171" t="s">
        <v>93</v>
      </c>
      <c r="B3" s="2171"/>
      <c r="C3" s="2171"/>
      <c r="D3" s="2171"/>
      <c r="E3" s="2171"/>
      <c r="F3" s="2171"/>
      <c r="G3" s="2171"/>
      <c r="H3" s="2171"/>
      <c r="I3" s="2171"/>
      <c r="J3" s="2171"/>
      <c r="K3" s="2171"/>
      <c r="L3" s="2171"/>
      <c r="M3" s="2171"/>
    </row>
    <row r="4" spans="1:13" s="1885" customFormat="1" ht="20.25">
      <c r="A4" s="2171" t="s">
        <v>1515</v>
      </c>
      <c r="B4" s="2171"/>
      <c r="C4" s="2171"/>
      <c r="D4" s="2171"/>
      <c r="E4" s="2171"/>
      <c r="F4" s="2171"/>
      <c r="G4" s="2171"/>
      <c r="H4" s="2171"/>
      <c r="I4" s="2171"/>
      <c r="J4" s="2171"/>
      <c r="K4" s="2171"/>
      <c r="L4" s="2171"/>
      <c r="M4" s="2171"/>
    </row>
    <row r="5" spans="1:13" ht="13.5" thickBot="1">
      <c r="A5" s="87"/>
      <c r="B5" s="87"/>
      <c r="C5" s="87"/>
      <c r="D5" s="87"/>
      <c r="E5" s="87"/>
      <c r="F5" s="87"/>
      <c r="G5" s="87"/>
      <c r="H5" s="87"/>
      <c r="I5" s="87"/>
      <c r="J5" s="87"/>
      <c r="K5" s="87"/>
      <c r="L5" s="87"/>
      <c r="M5" s="87"/>
    </row>
    <row r="6" spans="1:13" ht="13.5" thickTop="1">
      <c r="A6" s="2184" t="s">
        <v>94</v>
      </c>
      <c r="B6" s="2172" t="s">
        <v>95</v>
      </c>
      <c r="C6" s="239" t="s">
        <v>96</v>
      </c>
      <c r="D6" s="238" t="s">
        <v>0</v>
      </c>
      <c r="E6" s="2174" t="s">
        <v>1</v>
      </c>
      <c r="F6" s="2175"/>
      <c r="G6" s="2176" t="s">
        <v>130</v>
      </c>
      <c r="H6" s="2177"/>
      <c r="I6" s="2178"/>
      <c r="J6" s="2179" t="s">
        <v>20</v>
      </c>
      <c r="K6" s="2180"/>
      <c r="L6" s="2180"/>
      <c r="M6" s="2181"/>
    </row>
    <row r="7" spans="1:13" ht="13.5" customHeight="1">
      <c r="A7" s="2185"/>
      <c r="B7" s="2173"/>
      <c r="C7" s="240" t="s">
        <v>97</v>
      </c>
      <c r="D7" s="116" t="s">
        <v>140</v>
      </c>
      <c r="E7" s="116" t="s">
        <v>139</v>
      </c>
      <c r="F7" s="116" t="s">
        <v>140</v>
      </c>
      <c r="G7" s="116" t="s">
        <v>138</v>
      </c>
      <c r="H7" s="116" t="s">
        <v>139</v>
      </c>
      <c r="I7" s="116" t="s">
        <v>140</v>
      </c>
      <c r="J7" s="2182" t="s">
        <v>98</v>
      </c>
      <c r="K7" s="2182" t="s">
        <v>99</v>
      </c>
      <c r="L7" s="2182" t="s">
        <v>100</v>
      </c>
      <c r="M7" s="2187" t="s">
        <v>101</v>
      </c>
    </row>
    <row r="8" spans="1:13" ht="12.75" customHeight="1">
      <c r="A8" s="2185"/>
      <c r="B8" s="112">
        <v>1</v>
      </c>
      <c r="C8" s="113">
        <v>2</v>
      </c>
      <c r="D8" s="114">
        <v>3</v>
      </c>
      <c r="E8" s="114">
        <v>4</v>
      </c>
      <c r="F8" s="114">
        <v>5</v>
      </c>
      <c r="G8" s="114">
        <v>6</v>
      </c>
      <c r="H8" s="114">
        <v>7</v>
      </c>
      <c r="I8" s="114">
        <v>8</v>
      </c>
      <c r="J8" s="2183"/>
      <c r="K8" s="2173"/>
      <c r="L8" s="2173"/>
      <c r="M8" s="2188"/>
    </row>
    <row r="9" spans="1:13" ht="15" customHeight="1">
      <c r="A9" s="2186"/>
      <c r="B9" s="241" t="s">
        <v>27</v>
      </c>
      <c r="C9" s="115">
        <v>100</v>
      </c>
      <c r="D9" s="135">
        <v>350.5</v>
      </c>
      <c r="E9" s="135">
        <v>366.2</v>
      </c>
      <c r="F9" s="135">
        <v>371.3</v>
      </c>
      <c r="G9" s="135">
        <v>420.9</v>
      </c>
      <c r="H9" s="135">
        <v>421.2</v>
      </c>
      <c r="I9" s="135">
        <v>421.2</v>
      </c>
      <c r="J9" s="135">
        <v>5.9343794579172595</v>
      </c>
      <c r="K9" s="135">
        <v>1.3926815947569651</v>
      </c>
      <c r="L9" s="135">
        <v>13.439267438728791</v>
      </c>
      <c r="M9" s="136">
        <v>0</v>
      </c>
    </row>
    <row r="10" spans="1:13" ht="20.100000000000001" customHeight="1">
      <c r="A10" s="64">
        <v>1</v>
      </c>
      <c r="B10" s="445" t="s">
        <v>102</v>
      </c>
      <c r="C10" s="124">
        <v>26.97</v>
      </c>
      <c r="D10" s="135">
        <v>254.7</v>
      </c>
      <c r="E10" s="135">
        <v>256.7</v>
      </c>
      <c r="F10" s="135">
        <v>256.7</v>
      </c>
      <c r="G10" s="135">
        <v>305.2</v>
      </c>
      <c r="H10" s="135">
        <v>305.2</v>
      </c>
      <c r="I10" s="135">
        <v>305.2</v>
      </c>
      <c r="J10" s="137">
        <v>0.78523753435413823</v>
      </c>
      <c r="K10" s="137">
        <v>0</v>
      </c>
      <c r="L10" s="137">
        <v>18.893650175301914</v>
      </c>
      <c r="M10" s="138">
        <v>0</v>
      </c>
    </row>
    <row r="11" spans="1:13" ht="20.100000000000001" customHeight="1">
      <c r="A11" s="108"/>
      <c r="B11" s="446" t="s">
        <v>103</v>
      </c>
      <c r="C11" s="125">
        <v>9.8000000000000007</v>
      </c>
      <c r="D11" s="139">
        <v>234.2</v>
      </c>
      <c r="E11" s="139">
        <v>236.5</v>
      </c>
      <c r="F11" s="139">
        <v>236.5</v>
      </c>
      <c r="G11" s="139">
        <v>279.3</v>
      </c>
      <c r="H11" s="139">
        <v>279.3</v>
      </c>
      <c r="I11" s="139">
        <v>279.3</v>
      </c>
      <c r="J11" s="140">
        <v>0.98206660973528415</v>
      </c>
      <c r="K11" s="140">
        <v>0</v>
      </c>
      <c r="L11" s="140">
        <v>18.097251585623681</v>
      </c>
      <c r="M11" s="141">
        <v>0</v>
      </c>
    </row>
    <row r="12" spans="1:13" ht="20.100000000000001" customHeight="1">
      <c r="A12" s="108"/>
      <c r="B12" s="446" t="s">
        <v>104</v>
      </c>
      <c r="C12" s="125">
        <v>17.170000000000002</v>
      </c>
      <c r="D12" s="139">
        <v>266.3</v>
      </c>
      <c r="E12" s="139">
        <v>268.2</v>
      </c>
      <c r="F12" s="139">
        <v>268.2</v>
      </c>
      <c r="G12" s="139">
        <v>319.89999999999998</v>
      </c>
      <c r="H12" s="139">
        <v>319.89999999999998</v>
      </c>
      <c r="I12" s="139">
        <v>319.89999999999998</v>
      </c>
      <c r="J12" s="140">
        <v>0.71348103642507965</v>
      </c>
      <c r="K12" s="140">
        <v>0</v>
      </c>
      <c r="L12" s="140">
        <v>19.276659209545116</v>
      </c>
      <c r="M12" s="141">
        <v>0</v>
      </c>
    </row>
    <row r="13" spans="1:13" ht="20.100000000000001" customHeight="1">
      <c r="A13" s="64">
        <v>1.1000000000000001</v>
      </c>
      <c r="B13" s="445" t="s">
        <v>105</v>
      </c>
      <c r="C13" s="126">
        <v>2.82</v>
      </c>
      <c r="D13" s="135">
        <v>340.7</v>
      </c>
      <c r="E13" s="135">
        <v>340.7</v>
      </c>
      <c r="F13" s="135">
        <v>340.7</v>
      </c>
      <c r="G13" s="135">
        <v>423.2</v>
      </c>
      <c r="H13" s="135">
        <v>423.2</v>
      </c>
      <c r="I13" s="135">
        <v>423.2</v>
      </c>
      <c r="J13" s="137">
        <v>0</v>
      </c>
      <c r="K13" s="137">
        <v>0</v>
      </c>
      <c r="L13" s="137">
        <v>24.21485177575579</v>
      </c>
      <c r="M13" s="138">
        <v>0</v>
      </c>
    </row>
    <row r="14" spans="1:13" ht="20.100000000000001" customHeight="1">
      <c r="A14" s="64"/>
      <c r="B14" s="446" t="s">
        <v>103</v>
      </c>
      <c r="C14" s="127">
        <v>0.31</v>
      </c>
      <c r="D14" s="139">
        <v>281.39999999999998</v>
      </c>
      <c r="E14" s="139">
        <v>281.39999999999998</v>
      </c>
      <c r="F14" s="139">
        <v>281.39999999999998</v>
      </c>
      <c r="G14" s="139">
        <v>350.7</v>
      </c>
      <c r="H14" s="139">
        <v>350.7</v>
      </c>
      <c r="I14" s="139">
        <v>350.7</v>
      </c>
      <c r="J14" s="140">
        <v>0</v>
      </c>
      <c r="K14" s="140">
        <v>0</v>
      </c>
      <c r="L14" s="140">
        <v>24.626865671641809</v>
      </c>
      <c r="M14" s="141">
        <v>0</v>
      </c>
    </row>
    <row r="15" spans="1:13" ht="20.100000000000001" customHeight="1">
      <c r="A15" s="64"/>
      <c r="B15" s="446" t="s">
        <v>104</v>
      </c>
      <c r="C15" s="127">
        <v>2.5099999999999998</v>
      </c>
      <c r="D15" s="139">
        <v>347.9</v>
      </c>
      <c r="E15" s="139">
        <v>347.9</v>
      </c>
      <c r="F15" s="139">
        <v>347.9</v>
      </c>
      <c r="G15" s="139">
        <v>432</v>
      </c>
      <c r="H15" s="139">
        <v>432</v>
      </c>
      <c r="I15" s="139">
        <v>432</v>
      </c>
      <c r="J15" s="140">
        <v>0</v>
      </c>
      <c r="K15" s="140">
        <v>0</v>
      </c>
      <c r="L15" s="140">
        <v>24.173613107214734</v>
      </c>
      <c r="M15" s="141">
        <v>0</v>
      </c>
    </row>
    <row r="16" spans="1:13" ht="20.100000000000001" customHeight="1">
      <c r="A16" s="64">
        <v>1.2</v>
      </c>
      <c r="B16" s="445" t="s">
        <v>106</v>
      </c>
      <c r="C16" s="126">
        <v>1.1399999999999999</v>
      </c>
      <c r="D16" s="135">
        <v>288.10000000000002</v>
      </c>
      <c r="E16" s="135">
        <v>290.10000000000002</v>
      </c>
      <c r="F16" s="135">
        <v>290.10000000000002</v>
      </c>
      <c r="G16" s="135">
        <v>353.1</v>
      </c>
      <c r="H16" s="135">
        <v>353.1</v>
      </c>
      <c r="I16" s="135">
        <v>353.1</v>
      </c>
      <c r="J16" s="137">
        <v>0.69420340159666694</v>
      </c>
      <c r="K16" s="137">
        <v>0</v>
      </c>
      <c r="L16" s="137">
        <v>21.716649431230621</v>
      </c>
      <c r="M16" s="138">
        <v>0</v>
      </c>
    </row>
    <row r="17" spans="1:16" ht="20.100000000000001" customHeight="1">
      <c r="A17" s="64"/>
      <c r="B17" s="446" t="s">
        <v>103</v>
      </c>
      <c r="C17" s="127">
        <v>0.19</v>
      </c>
      <c r="D17" s="139">
        <v>231.4</v>
      </c>
      <c r="E17" s="139">
        <v>233</v>
      </c>
      <c r="F17" s="139">
        <v>233</v>
      </c>
      <c r="G17" s="139">
        <v>297.2</v>
      </c>
      <c r="H17" s="139">
        <v>297.2</v>
      </c>
      <c r="I17" s="139">
        <v>297.2</v>
      </c>
      <c r="J17" s="140">
        <v>0.69144338807261363</v>
      </c>
      <c r="K17" s="140">
        <v>0</v>
      </c>
      <c r="L17" s="140">
        <v>27.553648068669531</v>
      </c>
      <c r="M17" s="141">
        <v>0</v>
      </c>
    </row>
    <row r="18" spans="1:16" ht="20.100000000000001" customHeight="1">
      <c r="A18" s="64"/>
      <c r="B18" s="446" t="s">
        <v>104</v>
      </c>
      <c r="C18" s="127">
        <v>0.95</v>
      </c>
      <c r="D18" s="139">
        <v>299.39999999999998</v>
      </c>
      <c r="E18" s="139">
        <v>301.60000000000002</v>
      </c>
      <c r="F18" s="139">
        <v>301.60000000000002</v>
      </c>
      <c r="G18" s="139">
        <v>364.2</v>
      </c>
      <c r="H18" s="139">
        <v>364.2</v>
      </c>
      <c r="I18" s="139">
        <v>364.2</v>
      </c>
      <c r="J18" s="140">
        <v>0.7348029392117752</v>
      </c>
      <c r="K18" s="140">
        <v>0</v>
      </c>
      <c r="L18" s="140">
        <v>20.75596816976126</v>
      </c>
      <c r="M18" s="141">
        <v>0</v>
      </c>
    </row>
    <row r="19" spans="1:16" ht="20.100000000000001" customHeight="1">
      <c r="A19" s="64">
        <v>1.3</v>
      </c>
      <c r="B19" s="445" t="s">
        <v>107</v>
      </c>
      <c r="C19" s="126">
        <v>0.55000000000000004</v>
      </c>
      <c r="D19" s="135">
        <v>447.5</v>
      </c>
      <c r="E19" s="135">
        <v>457.7</v>
      </c>
      <c r="F19" s="135">
        <v>457.7</v>
      </c>
      <c r="G19" s="135">
        <v>516.6</v>
      </c>
      <c r="H19" s="135">
        <v>516.6</v>
      </c>
      <c r="I19" s="135">
        <v>516.6</v>
      </c>
      <c r="J19" s="137">
        <v>2.2793296089385535</v>
      </c>
      <c r="K19" s="137">
        <v>0</v>
      </c>
      <c r="L19" s="137">
        <v>12.868691282499455</v>
      </c>
      <c r="M19" s="138">
        <v>0</v>
      </c>
    </row>
    <row r="20" spans="1:16" ht="20.100000000000001" customHeight="1">
      <c r="A20" s="64"/>
      <c r="B20" s="446" t="s">
        <v>103</v>
      </c>
      <c r="C20" s="127">
        <v>0.1</v>
      </c>
      <c r="D20" s="139">
        <v>341.8</v>
      </c>
      <c r="E20" s="139">
        <v>352.3</v>
      </c>
      <c r="F20" s="139">
        <v>352.3</v>
      </c>
      <c r="G20" s="139">
        <v>385.3</v>
      </c>
      <c r="H20" s="139">
        <v>385.3</v>
      </c>
      <c r="I20" s="139">
        <v>385.3</v>
      </c>
      <c r="J20" s="140">
        <v>3.0719719133996506</v>
      </c>
      <c r="K20" s="140">
        <v>0</v>
      </c>
      <c r="L20" s="140">
        <v>9.3670167470905454</v>
      </c>
      <c r="M20" s="141">
        <v>0</v>
      </c>
    </row>
    <row r="21" spans="1:16" ht="20.100000000000001" customHeight="1">
      <c r="A21" s="64"/>
      <c r="B21" s="446" t="s">
        <v>104</v>
      </c>
      <c r="C21" s="127">
        <v>0.45</v>
      </c>
      <c r="D21" s="139">
        <v>471.7</v>
      </c>
      <c r="E21" s="139">
        <v>481.8</v>
      </c>
      <c r="F21" s="139">
        <v>481.8</v>
      </c>
      <c r="G21" s="139">
        <v>546.70000000000005</v>
      </c>
      <c r="H21" s="139">
        <v>546.70000000000005</v>
      </c>
      <c r="I21" s="139">
        <v>546.70000000000005</v>
      </c>
      <c r="J21" s="140">
        <v>2.141191435234262</v>
      </c>
      <c r="K21" s="140">
        <v>0</v>
      </c>
      <c r="L21" s="140">
        <v>13.470319634703202</v>
      </c>
      <c r="M21" s="141">
        <v>0</v>
      </c>
    </row>
    <row r="22" spans="1:16" ht="20.100000000000001" customHeight="1">
      <c r="A22" s="64">
        <v>1.4</v>
      </c>
      <c r="B22" s="445" t="s">
        <v>108</v>
      </c>
      <c r="C22" s="126">
        <v>4.01</v>
      </c>
      <c r="D22" s="135">
        <v>332.4</v>
      </c>
      <c r="E22" s="135">
        <v>332.4</v>
      </c>
      <c r="F22" s="135">
        <v>332.4</v>
      </c>
      <c r="G22" s="135">
        <v>410.8</v>
      </c>
      <c r="H22" s="135">
        <v>410.8</v>
      </c>
      <c r="I22" s="135">
        <v>410.8</v>
      </c>
      <c r="J22" s="137">
        <v>0</v>
      </c>
      <c r="K22" s="137">
        <v>0</v>
      </c>
      <c r="L22" s="137">
        <v>23.586040914560783</v>
      </c>
      <c r="M22" s="138">
        <v>0</v>
      </c>
    </row>
    <row r="23" spans="1:16" ht="20.100000000000001" customHeight="1">
      <c r="A23" s="64"/>
      <c r="B23" s="446" t="s">
        <v>103</v>
      </c>
      <c r="C23" s="127">
        <v>0.17</v>
      </c>
      <c r="D23" s="139">
        <v>259.3</v>
      </c>
      <c r="E23" s="139">
        <v>259.3</v>
      </c>
      <c r="F23" s="139">
        <v>259.3</v>
      </c>
      <c r="G23" s="139">
        <v>322.60000000000002</v>
      </c>
      <c r="H23" s="139">
        <v>322.60000000000002</v>
      </c>
      <c r="I23" s="139">
        <v>322.60000000000002</v>
      </c>
      <c r="J23" s="140">
        <v>0</v>
      </c>
      <c r="K23" s="140">
        <v>0</v>
      </c>
      <c r="L23" s="140">
        <v>24.411878133436176</v>
      </c>
      <c r="M23" s="141">
        <v>0</v>
      </c>
    </row>
    <row r="24" spans="1:16" ht="20.100000000000001" customHeight="1">
      <c r="A24" s="64"/>
      <c r="B24" s="446" t="s">
        <v>104</v>
      </c>
      <c r="C24" s="127">
        <v>3.84</v>
      </c>
      <c r="D24" s="139">
        <v>335.7</v>
      </c>
      <c r="E24" s="139">
        <v>335.7</v>
      </c>
      <c r="F24" s="139">
        <v>335.7</v>
      </c>
      <c r="G24" s="139">
        <v>414.8</v>
      </c>
      <c r="H24" s="139">
        <v>414.8</v>
      </c>
      <c r="I24" s="139">
        <v>414.8</v>
      </c>
      <c r="J24" s="140">
        <v>0</v>
      </c>
      <c r="K24" s="140">
        <v>0</v>
      </c>
      <c r="L24" s="140">
        <v>23.562704795948775</v>
      </c>
      <c r="M24" s="141">
        <v>0</v>
      </c>
    </row>
    <row r="25" spans="1:16" s="41" customFormat="1" ht="20.100000000000001" customHeight="1">
      <c r="A25" s="64">
        <v>1.5</v>
      </c>
      <c r="B25" s="445" t="s">
        <v>50</v>
      </c>
      <c r="C25" s="126">
        <v>10.55</v>
      </c>
      <c r="D25" s="135">
        <v>295.8</v>
      </c>
      <c r="E25" s="135">
        <v>300.2</v>
      </c>
      <c r="F25" s="135">
        <v>300.2</v>
      </c>
      <c r="G25" s="135">
        <v>362.4</v>
      </c>
      <c r="H25" s="135">
        <v>362.4</v>
      </c>
      <c r="I25" s="135">
        <v>362.4</v>
      </c>
      <c r="J25" s="137">
        <v>1.4874915483434705</v>
      </c>
      <c r="K25" s="137">
        <v>0</v>
      </c>
      <c r="L25" s="137">
        <v>20.71952031978681</v>
      </c>
      <c r="M25" s="138">
        <v>0</v>
      </c>
      <c r="O25" s="40"/>
      <c r="P25" s="40"/>
    </row>
    <row r="26" spans="1:16" ht="20.100000000000001" customHeight="1">
      <c r="A26" s="64"/>
      <c r="B26" s="446" t="s">
        <v>103</v>
      </c>
      <c r="C26" s="127">
        <v>6.8</v>
      </c>
      <c r="D26" s="139">
        <v>268.89999999999998</v>
      </c>
      <c r="E26" s="139">
        <v>272.10000000000002</v>
      </c>
      <c r="F26" s="139">
        <v>272.10000000000002</v>
      </c>
      <c r="G26" s="139">
        <v>326.8</v>
      </c>
      <c r="H26" s="139">
        <v>326.8</v>
      </c>
      <c r="I26" s="139">
        <v>326.8</v>
      </c>
      <c r="J26" s="140">
        <v>1.1900334696913575</v>
      </c>
      <c r="K26" s="140">
        <v>0</v>
      </c>
      <c r="L26" s="140">
        <v>20.102903344358694</v>
      </c>
      <c r="M26" s="141">
        <v>0</v>
      </c>
    </row>
    <row r="27" spans="1:16" ht="20.100000000000001" customHeight="1">
      <c r="A27" s="64"/>
      <c r="B27" s="446" t="s">
        <v>104</v>
      </c>
      <c r="C27" s="127">
        <v>3.75</v>
      </c>
      <c r="D27" s="139">
        <v>344.6</v>
      </c>
      <c r="E27" s="139">
        <v>351.2</v>
      </c>
      <c r="F27" s="139">
        <v>351.2</v>
      </c>
      <c r="G27" s="139">
        <v>426.9</v>
      </c>
      <c r="H27" s="139">
        <v>426.9</v>
      </c>
      <c r="I27" s="139">
        <v>426.9</v>
      </c>
      <c r="J27" s="140">
        <v>1.9152640742890128</v>
      </c>
      <c r="K27" s="140">
        <v>0</v>
      </c>
      <c r="L27" s="140">
        <v>21.554669703872435</v>
      </c>
      <c r="M27" s="141">
        <v>0</v>
      </c>
    </row>
    <row r="28" spans="1:16" s="41" customFormat="1" ht="20.100000000000001" customHeight="1">
      <c r="A28" s="64">
        <v>1.6</v>
      </c>
      <c r="B28" s="445" t="s">
        <v>109</v>
      </c>
      <c r="C28" s="126">
        <v>7.9</v>
      </c>
      <c r="D28" s="135">
        <v>111.3</v>
      </c>
      <c r="E28" s="135">
        <v>111.3</v>
      </c>
      <c r="F28" s="135">
        <v>111.3</v>
      </c>
      <c r="G28" s="135">
        <v>111.3</v>
      </c>
      <c r="H28" s="135">
        <v>111.3</v>
      </c>
      <c r="I28" s="135">
        <v>111.3</v>
      </c>
      <c r="J28" s="137">
        <v>0</v>
      </c>
      <c r="K28" s="137">
        <v>0</v>
      </c>
      <c r="L28" s="137">
        <v>0</v>
      </c>
      <c r="M28" s="138">
        <v>0</v>
      </c>
      <c r="O28" s="40"/>
      <c r="P28" s="40"/>
    </row>
    <row r="29" spans="1:16" ht="20.100000000000001" customHeight="1">
      <c r="A29" s="64"/>
      <c r="B29" s="446" t="s">
        <v>103</v>
      </c>
      <c r="C29" s="127">
        <v>2.2400000000000002</v>
      </c>
      <c r="D29" s="139">
        <v>115.3</v>
      </c>
      <c r="E29" s="139">
        <v>115.3</v>
      </c>
      <c r="F29" s="139">
        <v>115.3</v>
      </c>
      <c r="G29" s="139">
        <v>115.3</v>
      </c>
      <c r="H29" s="139">
        <v>115.3</v>
      </c>
      <c r="I29" s="139">
        <v>115.3</v>
      </c>
      <c r="J29" s="140">
        <v>0</v>
      </c>
      <c r="K29" s="140">
        <v>0</v>
      </c>
      <c r="L29" s="140">
        <v>0</v>
      </c>
      <c r="M29" s="141">
        <v>0</v>
      </c>
    </row>
    <row r="30" spans="1:16" ht="20.100000000000001" customHeight="1">
      <c r="A30" s="64"/>
      <c r="B30" s="446" t="s">
        <v>104</v>
      </c>
      <c r="C30" s="127">
        <v>5.66</v>
      </c>
      <c r="D30" s="139">
        <v>109.7</v>
      </c>
      <c r="E30" s="139">
        <v>109.7</v>
      </c>
      <c r="F30" s="139">
        <v>109.7</v>
      </c>
      <c r="G30" s="139">
        <v>109.7</v>
      </c>
      <c r="H30" s="139">
        <v>109.7</v>
      </c>
      <c r="I30" s="139">
        <v>109.7</v>
      </c>
      <c r="J30" s="140">
        <v>0</v>
      </c>
      <c r="K30" s="140">
        <v>0</v>
      </c>
      <c r="L30" s="140">
        <v>0</v>
      </c>
      <c r="M30" s="141">
        <v>0</v>
      </c>
    </row>
    <row r="31" spans="1:16" s="41" customFormat="1" ht="20.100000000000001" customHeight="1">
      <c r="A31" s="110">
        <v>2</v>
      </c>
      <c r="B31" s="447" t="s">
        <v>110</v>
      </c>
      <c r="C31" s="128">
        <v>73.03</v>
      </c>
      <c r="D31" s="135">
        <v>385.8</v>
      </c>
      <c r="E31" s="135">
        <v>406.6</v>
      </c>
      <c r="F31" s="135">
        <v>413.6</v>
      </c>
      <c r="G31" s="135">
        <v>463.7</v>
      </c>
      <c r="H31" s="135">
        <v>464</v>
      </c>
      <c r="I31" s="135">
        <v>464</v>
      </c>
      <c r="J31" s="137">
        <v>7.2058061171591561</v>
      </c>
      <c r="K31" s="137">
        <v>1.7215937038858868</v>
      </c>
      <c r="L31" s="137">
        <v>12.185686653771754</v>
      </c>
      <c r="M31" s="138">
        <v>0</v>
      </c>
      <c r="O31" s="40"/>
      <c r="P31" s="40"/>
    </row>
    <row r="32" spans="1:16" ht="20.100000000000001" customHeight="1">
      <c r="A32" s="64">
        <v>2.1</v>
      </c>
      <c r="B32" s="445" t="s">
        <v>111</v>
      </c>
      <c r="C32" s="126">
        <v>39.49</v>
      </c>
      <c r="D32" s="135">
        <v>441</v>
      </c>
      <c r="E32" s="135">
        <v>461.7</v>
      </c>
      <c r="F32" s="135">
        <v>473.6</v>
      </c>
      <c r="G32" s="135">
        <v>522.1</v>
      </c>
      <c r="H32" s="135">
        <v>522.1</v>
      </c>
      <c r="I32" s="135">
        <v>522.1</v>
      </c>
      <c r="J32" s="137">
        <v>7.3922902494331026</v>
      </c>
      <c r="K32" s="137">
        <v>2.5774312324019917</v>
      </c>
      <c r="L32" s="137">
        <v>10.240709459459453</v>
      </c>
      <c r="M32" s="142">
        <v>0</v>
      </c>
    </row>
    <row r="33" spans="1:16" ht="20.100000000000001" customHeight="1">
      <c r="A33" s="64"/>
      <c r="B33" s="446" t="s">
        <v>112</v>
      </c>
      <c r="C33" s="125">
        <v>20.49</v>
      </c>
      <c r="D33" s="139">
        <v>439.1</v>
      </c>
      <c r="E33" s="139">
        <v>453.7</v>
      </c>
      <c r="F33" s="139">
        <v>463.7</v>
      </c>
      <c r="G33" s="139">
        <v>501.1</v>
      </c>
      <c r="H33" s="139">
        <v>501.1</v>
      </c>
      <c r="I33" s="139">
        <v>501.1</v>
      </c>
      <c r="J33" s="140">
        <v>5.6023684809838272</v>
      </c>
      <c r="K33" s="140">
        <v>2.2040996253030585</v>
      </c>
      <c r="L33" s="140">
        <v>8.0655596290705205</v>
      </c>
      <c r="M33" s="141">
        <v>0</v>
      </c>
    </row>
    <row r="34" spans="1:16" ht="20.100000000000001" customHeight="1">
      <c r="A34" s="64"/>
      <c r="B34" s="446" t="s">
        <v>113</v>
      </c>
      <c r="C34" s="125">
        <v>19</v>
      </c>
      <c r="D34" s="139">
        <v>443.1</v>
      </c>
      <c r="E34" s="139">
        <v>470.2</v>
      </c>
      <c r="F34" s="139">
        <v>484.2</v>
      </c>
      <c r="G34" s="139">
        <v>544.70000000000005</v>
      </c>
      <c r="H34" s="139">
        <v>544.70000000000005</v>
      </c>
      <c r="I34" s="139">
        <v>544.70000000000005</v>
      </c>
      <c r="J34" s="140">
        <v>9.2755585646580982</v>
      </c>
      <c r="K34" s="140">
        <v>2.9774564015312706</v>
      </c>
      <c r="L34" s="140">
        <v>12.494836844279234</v>
      </c>
      <c r="M34" s="141">
        <v>0</v>
      </c>
    </row>
    <row r="35" spans="1:16" ht="20.100000000000001" customHeight="1">
      <c r="A35" s="64">
        <v>2.2000000000000002</v>
      </c>
      <c r="B35" s="445" t="s">
        <v>114</v>
      </c>
      <c r="C35" s="126">
        <v>25.25</v>
      </c>
      <c r="D35" s="135">
        <v>318.2</v>
      </c>
      <c r="E35" s="135">
        <v>334.1</v>
      </c>
      <c r="F35" s="135">
        <v>334.1</v>
      </c>
      <c r="G35" s="135">
        <v>390.4</v>
      </c>
      <c r="H35" s="135">
        <v>390.4</v>
      </c>
      <c r="I35" s="135">
        <v>390.4</v>
      </c>
      <c r="J35" s="137">
        <v>4.9968573224387285</v>
      </c>
      <c r="K35" s="137">
        <v>0</v>
      </c>
      <c r="L35" s="137">
        <v>16.85124214307092</v>
      </c>
      <c r="M35" s="138">
        <v>0</v>
      </c>
    </row>
    <row r="36" spans="1:16" ht="20.100000000000001" customHeight="1">
      <c r="A36" s="64"/>
      <c r="B36" s="446" t="s">
        <v>115</v>
      </c>
      <c r="C36" s="125">
        <v>6.31</v>
      </c>
      <c r="D36" s="139">
        <v>302.10000000000002</v>
      </c>
      <c r="E36" s="139">
        <v>325.5</v>
      </c>
      <c r="F36" s="139">
        <v>325.5</v>
      </c>
      <c r="G36" s="139">
        <v>358</v>
      </c>
      <c r="H36" s="139">
        <v>358</v>
      </c>
      <c r="I36" s="139">
        <v>358</v>
      </c>
      <c r="J36" s="140">
        <v>7.7457795431976137</v>
      </c>
      <c r="K36" s="140">
        <v>0</v>
      </c>
      <c r="L36" s="140">
        <v>9.9846390168970771</v>
      </c>
      <c r="M36" s="141">
        <v>0</v>
      </c>
    </row>
    <row r="37" spans="1:16" ht="20.100000000000001" customHeight="1">
      <c r="A37" s="64"/>
      <c r="B37" s="446" t="s">
        <v>116</v>
      </c>
      <c r="C37" s="125">
        <v>6.31</v>
      </c>
      <c r="D37" s="139">
        <v>314.5</v>
      </c>
      <c r="E37" s="139">
        <v>332.7</v>
      </c>
      <c r="F37" s="139">
        <v>332.7</v>
      </c>
      <c r="G37" s="139">
        <v>371.9</v>
      </c>
      <c r="H37" s="139">
        <v>371.9</v>
      </c>
      <c r="I37" s="139">
        <v>371.9</v>
      </c>
      <c r="J37" s="140">
        <v>5.7869634340222547</v>
      </c>
      <c r="K37" s="140">
        <v>0</v>
      </c>
      <c r="L37" s="140">
        <v>11.782386534415394</v>
      </c>
      <c r="M37" s="141">
        <v>0</v>
      </c>
    </row>
    <row r="38" spans="1:16" ht="20.100000000000001" customHeight="1">
      <c r="A38" s="64"/>
      <c r="B38" s="446" t="s">
        <v>117</v>
      </c>
      <c r="C38" s="125">
        <v>6.31</v>
      </c>
      <c r="D38" s="139">
        <v>315.89999999999998</v>
      </c>
      <c r="E38" s="139">
        <v>327.8</v>
      </c>
      <c r="F38" s="139">
        <v>327.8</v>
      </c>
      <c r="G38" s="139">
        <v>365.5</v>
      </c>
      <c r="H38" s="139">
        <v>365.5</v>
      </c>
      <c r="I38" s="139">
        <v>365.5</v>
      </c>
      <c r="J38" s="140">
        <v>3.7670148781260053</v>
      </c>
      <c r="K38" s="140">
        <v>0</v>
      </c>
      <c r="L38" s="140">
        <v>11.500915192190362</v>
      </c>
      <c r="M38" s="141">
        <v>0</v>
      </c>
    </row>
    <row r="39" spans="1:16" ht="20.100000000000001" customHeight="1">
      <c r="A39" s="64"/>
      <c r="B39" s="446" t="s">
        <v>118</v>
      </c>
      <c r="C39" s="125">
        <v>6.32</v>
      </c>
      <c r="D39" s="139">
        <v>340.5</v>
      </c>
      <c r="E39" s="139">
        <v>350.4</v>
      </c>
      <c r="F39" s="139">
        <v>350.4</v>
      </c>
      <c r="G39" s="139">
        <v>466.1</v>
      </c>
      <c r="H39" s="139">
        <v>466.1</v>
      </c>
      <c r="I39" s="139">
        <v>466.1</v>
      </c>
      <c r="J39" s="140">
        <v>2.9074889867841307</v>
      </c>
      <c r="K39" s="140">
        <v>0</v>
      </c>
      <c r="L39" s="140">
        <v>33.019406392694066</v>
      </c>
      <c r="M39" s="141">
        <v>0</v>
      </c>
    </row>
    <row r="40" spans="1:16" ht="20.100000000000001" customHeight="1">
      <c r="A40" s="64">
        <v>2.2999999999999998</v>
      </c>
      <c r="B40" s="445" t="s">
        <v>119</v>
      </c>
      <c r="C40" s="126">
        <v>8.2899999999999991</v>
      </c>
      <c r="D40" s="135">
        <v>329</v>
      </c>
      <c r="E40" s="135">
        <v>365.4</v>
      </c>
      <c r="F40" s="135">
        <v>369.7</v>
      </c>
      <c r="G40" s="135">
        <v>408.6</v>
      </c>
      <c r="H40" s="135">
        <v>411.7</v>
      </c>
      <c r="I40" s="135">
        <v>411.6</v>
      </c>
      <c r="J40" s="137">
        <v>12.370820668693014</v>
      </c>
      <c r="K40" s="137">
        <v>1.176792556102896</v>
      </c>
      <c r="L40" s="137">
        <v>11.333513659724105</v>
      </c>
      <c r="M40" s="142">
        <v>-2.4289531212033921E-2</v>
      </c>
    </row>
    <row r="41" spans="1:16" s="41" customFormat="1" ht="20.100000000000001" customHeight="1">
      <c r="A41" s="64"/>
      <c r="B41" s="445" t="s">
        <v>120</v>
      </c>
      <c r="C41" s="126">
        <v>2.76</v>
      </c>
      <c r="D41" s="135">
        <v>305.39999999999998</v>
      </c>
      <c r="E41" s="135">
        <v>340.8</v>
      </c>
      <c r="F41" s="135">
        <v>345.3</v>
      </c>
      <c r="G41" s="135">
        <v>382.5</v>
      </c>
      <c r="H41" s="135">
        <v>382.5</v>
      </c>
      <c r="I41" s="135">
        <v>382.4</v>
      </c>
      <c r="J41" s="137">
        <v>13.064833005893917</v>
      </c>
      <c r="K41" s="137">
        <v>1.3204225352112786</v>
      </c>
      <c r="L41" s="137">
        <v>10.744280335939749</v>
      </c>
      <c r="M41" s="138">
        <v>-2.614379084967311E-2</v>
      </c>
      <c r="O41" s="40"/>
      <c r="P41" s="40"/>
    </row>
    <row r="42" spans="1:16" ht="20.100000000000001" customHeight="1">
      <c r="A42" s="64"/>
      <c r="B42" s="446" t="s">
        <v>116</v>
      </c>
      <c r="C42" s="125">
        <v>1.38</v>
      </c>
      <c r="D42" s="139">
        <v>295.2</v>
      </c>
      <c r="E42" s="139">
        <v>330.6</v>
      </c>
      <c r="F42" s="139">
        <v>339.7</v>
      </c>
      <c r="G42" s="139">
        <v>370.5</v>
      </c>
      <c r="H42" s="139">
        <v>370.5</v>
      </c>
      <c r="I42" s="139">
        <v>370.5</v>
      </c>
      <c r="J42" s="140">
        <v>15.074525745257446</v>
      </c>
      <c r="K42" s="140">
        <v>2.7525710828796122</v>
      </c>
      <c r="L42" s="140">
        <v>9.066823667942316</v>
      </c>
      <c r="M42" s="141">
        <v>0</v>
      </c>
    </row>
    <row r="43" spans="1:16" ht="20.100000000000001" customHeight="1">
      <c r="A43" s="65"/>
      <c r="B43" s="446" t="s">
        <v>118</v>
      </c>
      <c r="C43" s="125">
        <v>1.38</v>
      </c>
      <c r="D43" s="139">
        <v>315.60000000000002</v>
      </c>
      <c r="E43" s="139">
        <v>351</v>
      </c>
      <c r="F43" s="139">
        <v>351</v>
      </c>
      <c r="G43" s="139">
        <v>394.6</v>
      </c>
      <c r="H43" s="139">
        <v>394.6</v>
      </c>
      <c r="I43" s="139">
        <v>394.2</v>
      </c>
      <c r="J43" s="140">
        <v>11.216730038022817</v>
      </c>
      <c r="K43" s="140">
        <v>0</v>
      </c>
      <c r="L43" s="140">
        <v>12.307692307692307</v>
      </c>
      <c r="M43" s="141">
        <v>-0.10136847440446672</v>
      </c>
    </row>
    <row r="44" spans="1:16" ht="20.100000000000001" customHeight="1">
      <c r="A44" s="64"/>
      <c r="B44" s="445" t="s">
        <v>121</v>
      </c>
      <c r="C44" s="126">
        <v>2.76</v>
      </c>
      <c r="D44" s="135">
        <v>288.5</v>
      </c>
      <c r="E44" s="135">
        <v>333.9</v>
      </c>
      <c r="F44" s="135">
        <v>336.2</v>
      </c>
      <c r="G44" s="135">
        <v>374.4</v>
      </c>
      <c r="H44" s="135">
        <v>374.4</v>
      </c>
      <c r="I44" s="135">
        <v>374.3</v>
      </c>
      <c r="J44" s="137">
        <v>16.53379549393415</v>
      </c>
      <c r="K44" s="137">
        <v>0.68882899071579118</v>
      </c>
      <c r="L44" s="137">
        <v>11.332540154669843</v>
      </c>
      <c r="M44" s="138">
        <v>-2.670940170939673E-2</v>
      </c>
    </row>
    <row r="45" spans="1:16" ht="20.100000000000001" customHeight="1">
      <c r="A45" s="64"/>
      <c r="B45" s="446" t="s">
        <v>116</v>
      </c>
      <c r="C45" s="125">
        <v>1.38</v>
      </c>
      <c r="D45" s="139">
        <v>280.3</v>
      </c>
      <c r="E45" s="139">
        <v>330.3</v>
      </c>
      <c r="F45" s="139">
        <v>330.3</v>
      </c>
      <c r="G45" s="139">
        <v>361</v>
      </c>
      <c r="H45" s="139">
        <v>361</v>
      </c>
      <c r="I45" s="139">
        <v>361</v>
      </c>
      <c r="J45" s="140">
        <v>17.838030681412761</v>
      </c>
      <c r="K45" s="140">
        <v>0</v>
      </c>
      <c r="L45" s="140">
        <v>9.2945806842264602</v>
      </c>
      <c r="M45" s="141">
        <v>0</v>
      </c>
    </row>
    <row r="46" spans="1:16" ht="20.100000000000001" customHeight="1">
      <c r="A46" s="64"/>
      <c r="B46" s="446" t="s">
        <v>118</v>
      </c>
      <c r="C46" s="125">
        <v>1.38</v>
      </c>
      <c r="D46" s="139">
        <v>296.7</v>
      </c>
      <c r="E46" s="139">
        <v>337.5</v>
      </c>
      <c r="F46" s="139">
        <v>342.2</v>
      </c>
      <c r="G46" s="139">
        <v>387.9</v>
      </c>
      <c r="H46" s="139">
        <v>387.9</v>
      </c>
      <c r="I46" s="139">
        <v>387.6</v>
      </c>
      <c r="J46" s="140">
        <v>15.335355578024945</v>
      </c>
      <c r="K46" s="140">
        <v>1.3925925925925924</v>
      </c>
      <c r="L46" s="140">
        <v>13.267095265926372</v>
      </c>
      <c r="M46" s="141">
        <v>-7.7339520494959402E-2</v>
      </c>
    </row>
    <row r="47" spans="1:16" ht="20.100000000000001" customHeight="1">
      <c r="A47" s="64"/>
      <c r="B47" s="445" t="s">
        <v>122</v>
      </c>
      <c r="C47" s="126">
        <v>2.77</v>
      </c>
      <c r="D47" s="135">
        <v>392.8</v>
      </c>
      <c r="E47" s="135">
        <v>421.4</v>
      </c>
      <c r="F47" s="135">
        <v>427.4</v>
      </c>
      <c r="G47" s="135">
        <v>468.6</v>
      </c>
      <c r="H47" s="135">
        <v>478</v>
      </c>
      <c r="I47" s="135">
        <v>478</v>
      </c>
      <c r="J47" s="137">
        <v>8.8085539714867451</v>
      </c>
      <c r="K47" s="137">
        <v>1.4238253440911279</v>
      </c>
      <c r="L47" s="137">
        <v>11.839026672905945</v>
      </c>
      <c r="M47" s="138">
        <v>0</v>
      </c>
    </row>
    <row r="48" spans="1:16" ht="20.100000000000001" customHeight="1">
      <c r="A48" s="64"/>
      <c r="B48" s="446" t="s">
        <v>112</v>
      </c>
      <c r="C48" s="125">
        <v>1.38</v>
      </c>
      <c r="D48" s="139">
        <v>402.8</v>
      </c>
      <c r="E48" s="139">
        <v>428.1</v>
      </c>
      <c r="F48" s="139">
        <v>428.1</v>
      </c>
      <c r="G48" s="139">
        <v>458.5</v>
      </c>
      <c r="H48" s="139">
        <v>465.4</v>
      </c>
      <c r="I48" s="139">
        <v>465.4</v>
      </c>
      <c r="J48" s="140">
        <v>6.281032770605762</v>
      </c>
      <c r="K48" s="140">
        <v>0</v>
      </c>
      <c r="L48" s="140">
        <v>8.7129175426302226</v>
      </c>
      <c r="M48" s="141">
        <v>0</v>
      </c>
    </row>
    <row r="49" spans="1:13" ht="20.100000000000001" customHeight="1" thickBot="1">
      <c r="A49" s="66"/>
      <c r="B49" s="448" t="s">
        <v>113</v>
      </c>
      <c r="C49" s="129">
        <v>1.39</v>
      </c>
      <c r="D49" s="143">
        <v>382.9</v>
      </c>
      <c r="E49" s="143">
        <v>414.8</v>
      </c>
      <c r="F49" s="143">
        <v>426.6</v>
      </c>
      <c r="G49" s="143">
        <v>478.7</v>
      </c>
      <c r="H49" s="143">
        <v>490.5</v>
      </c>
      <c r="I49" s="143">
        <v>490.5</v>
      </c>
      <c r="J49" s="144">
        <v>11.412901540872312</v>
      </c>
      <c r="K49" s="144">
        <v>2.8447444551591161</v>
      </c>
      <c r="L49" s="144">
        <v>14.978902953586484</v>
      </c>
      <c r="M49" s="145">
        <v>0</v>
      </c>
    </row>
    <row r="50" spans="1:13" ht="12.75" customHeight="1" thickTop="1">
      <c r="A50" s="109"/>
      <c r="B50" s="449"/>
      <c r="C50" s="450"/>
      <c r="D50" s="111"/>
      <c r="E50" s="111"/>
      <c r="F50" s="111"/>
      <c r="G50" s="111"/>
      <c r="H50" s="111"/>
      <c r="I50" s="111"/>
      <c r="J50" s="111"/>
      <c r="K50" s="111"/>
      <c r="L50" s="111"/>
      <c r="M50" s="111"/>
    </row>
    <row r="51" spans="1:13" ht="24.95" customHeight="1">
      <c r="A51" s="109"/>
      <c r="B51" s="450"/>
      <c r="C51" s="450"/>
      <c r="D51" s="111"/>
      <c r="E51" s="111"/>
      <c r="F51" s="111"/>
      <c r="G51" s="111"/>
      <c r="H51" s="111"/>
      <c r="I51" s="111"/>
      <c r="J51" s="111"/>
      <c r="K51" s="111"/>
      <c r="L51" s="111"/>
      <c r="M51" s="111"/>
    </row>
    <row r="52" spans="1:13" ht="24.95" customHeight="1">
      <c r="D52" s="67"/>
      <c r="E52" s="67"/>
      <c r="F52" s="67"/>
      <c r="G52" s="67"/>
      <c r="H52" s="67"/>
      <c r="I52" s="67"/>
      <c r="J52" s="67"/>
      <c r="K52" s="67"/>
      <c r="L52" s="67"/>
      <c r="M52" s="67"/>
    </row>
    <row r="53" spans="1:13" ht="24.95" customHeight="1">
      <c r="D53" s="67"/>
      <c r="E53" s="67"/>
      <c r="F53" s="67"/>
      <c r="G53" s="67"/>
      <c r="H53" s="67"/>
      <c r="I53" s="67"/>
      <c r="J53" s="67"/>
      <c r="K53" s="67"/>
      <c r="L53" s="67"/>
      <c r="M53" s="67"/>
    </row>
    <row r="54" spans="1:13" ht="24.95" customHeight="1">
      <c r="D54" s="67"/>
      <c r="E54" s="67"/>
      <c r="F54" s="67"/>
      <c r="G54" s="67"/>
      <c r="H54" s="67"/>
      <c r="I54" s="67"/>
      <c r="J54" s="67"/>
      <c r="K54" s="67"/>
      <c r="L54" s="67"/>
      <c r="M54" s="67"/>
    </row>
    <row r="55" spans="1:13" ht="24.95" customHeight="1">
      <c r="D55" s="67"/>
      <c r="E55" s="67"/>
      <c r="F55" s="67"/>
      <c r="G55" s="67"/>
      <c r="H55" s="67"/>
      <c r="I55" s="67"/>
      <c r="J55" s="67"/>
      <c r="K55" s="67"/>
      <c r="L55" s="67"/>
      <c r="M55" s="67"/>
    </row>
    <row r="56" spans="1:13" ht="24.95" customHeight="1">
      <c r="D56" s="67"/>
      <c r="E56" s="67"/>
      <c r="F56" s="67"/>
      <c r="G56" s="67"/>
      <c r="H56" s="67"/>
      <c r="I56" s="67"/>
      <c r="J56" s="67"/>
      <c r="K56" s="67"/>
      <c r="L56" s="67"/>
      <c r="M56" s="67"/>
    </row>
    <row r="57" spans="1:13" ht="24.95" customHeight="1">
      <c r="D57" s="67"/>
      <c r="E57" s="67"/>
      <c r="F57" s="67"/>
      <c r="G57" s="67"/>
      <c r="H57" s="67"/>
      <c r="I57" s="67"/>
      <c r="J57" s="67"/>
      <c r="K57" s="67"/>
      <c r="L57" s="67"/>
      <c r="M57" s="67"/>
    </row>
    <row r="58" spans="1:13" ht="24.95" customHeight="1">
      <c r="D58" s="67"/>
      <c r="E58" s="67"/>
      <c r="F58" s="67"/>
      <c r="G58" s="67"/>
      <c r="H58" s="67"/>
      <c r="I58" s="67"/>
      <c r="J58" s="67"/>
      <c r="K58" s="67"/>
      <c r="L58" s="67"/>
      <c r="M58" s="67"/>
    </row>
    <row r="59" spans="1:13" ht="24.95" customHeight="1">
      <c r="D59" s="67"/>
      <c r="E59" s="67"/>
      <c r="F59" s="67"/>
      <c r="G59" s="67"/>
      <c r="H59" s="67"/>
      <c r="I59" s="67"/>
      <c r="J59" s="67"/>
      <c r="K59" s="67"/>
      <c r="L59" s="67"/>
      <c r="M59" s="67"/>
    </row>
    <row r="60" spans="1:13" ht="24.95" customHeight="1">
      <c r="D60" s="67"/>
      <c r="E60" s="67"/>
      <c r="F60" s="67"/>
      <c r="G60" s="67"/>
      <c r="H60" s="67"/>
      <c r="I60" s="67"/>
      <c r="J60" s="67"/>
      <c r="K60" s="67"/>
      <c r="L60" s="67"/>
      <c r="M60" s="67"/>
    </row>
    <row r="61" spans="1:13" ht="24.95" customHeight="1">
      <c r="D61" s="67"/>
      <c r="E61" s="67"/>
      <c r="F61" s="67"/>
      <c r="G61" s="67"/>
      <c r="H61" s="67"/>
      <c r="I61" s="67"/>
      <c r="J61" s="67"/>
      <c r="K61" s="67"/>
      <c r="L61" s="67"/>
      <c r="M61" s="67"/>
    </row>
    <row r="62" spans="1:13" ht="24.95" customHeight="1">
      <c r="D62" s="67"/>
      <c r="E62" s="67"/>
      <c r="F62" s="67"/>
      <c r="G62" s="67"/>
      <c r="H62" s="67"/>
      <c r="I62" s="67"/>
      <c r="J62" s="67"/>
      <c r="K62" s="67"/>
      <c r="L62" s="67"/>
      <c r="M62" s="67"/>
    </row>
    <row r="63" spans="1:13" ht="24.95" customHeight="1">
      <c r="D63" s="67"/>
      <c r="E63" s="67"/>
      <c r="F63" s="67"/>
      <c r="G63" s="67"/>
      <c r="H63" s="67"/>
      <c r="I63" s="67"/>
      <c r="J63" s="67"/>
      <c r="K63" s="67"/>
      <c r="L63" s="67"/>
      <c r="M63" s="67"/>
    </row>
    <row r="64" spans="1:13" ht="24.95" customHeight="1">
      <c r="D64" s="67"/>
      <c r="E64" s="67"/>
      <c r="F64" s="67"/>
      <c r="G64" s="67"/>
      <c r="H64" s="67"/>
      <c r="I64" s="67"/>
      <c r="J64" s="67"/>
      <c r="K64" s="67"/>
      <c r="L64" s="67"/>
      <c r="M64" s="67"/>
    </row>
    <row r="65" spans="4:13" ht="24.95" customHeight="1">
      <c r="D65" s="67"/>
      <c r="E65" s="67"/>
      <c r="F65" s="67"/>
      <c r="G65" s="67"/>
      <c r="H65" s="67"/>
      <c r="I65" s="67"/>
      <c r="J65" s="67"/>
      <c r="K65" s="67"/>
      <c r="L65" s="67"/>
      <c r="M65" s="67"/>
    </row>
    <row r="66" spans="4:13" ht="24.95" customHeight="1">
      <c r="D66" s="67"/>
      <c r="E66" s="67"/>
      <c r="F66" s="67"/>
      <c r="G66" s="67"/>
      <c r="H66" s="67"/>
      <c r="I66" s="67"/>
      <c r="J66" s="67"/>
      <c r="K66" s="67"/>
      <c r="L66" s="67"/>
      <c r="M66" s="67"/>
    </row>
    <row r="67" spans="4:13" ht="24.95" customHeight="1">
      <c r="D67" s="67"/>
      <c r="E67" s="67"/>
      <c r="F67" s="67"/>
      <c r="G67" s="67"/>
      <c r="H67" s="67"/>
      <c r="I67" s="67"/>
      <c r="J67" s="67"/>
      <c r="K67" s="67"/>
      <c r="L67" s="67"/>
      <c r="M67" s="67"/>
    </row>
    <row r="68" spans="4:13" ht="24.95" customHeight="1">
      <c r="D68" s="67"/>
      <c r="E68" s="67"/>
      <c r="F68" s="67"/>
      <c r="G68" s="67"/>
      <c r="H68" s="67"/>
      <c r="I68" s="67"/>
      <c r="J68" s="67"/>
      <c r="K68" s="67"/>
      <c r="L68" s="67"/>
      <c r="M68" s="67"/>
    </row>
    <row r="69" spans="4:13" ht="24.95" customHeight="1">
      <c r="D69" s="67"/>
      <c r="E69" s="67"/>
      <c r="F69" s="67"/>
      <c r="G69" s="67"/>
      <c r="H69" s="67"/>
      <c r="I69" s="67"/>
      <c r="J69" s="67"/>
      <c r="K69" s="67"/>
      <c r="L69" s="67"/>
      <c r="M69" s="67"/>
    </row>
    <row r="70" spans="4:13" ht="24.95" customHeight="1">
      <c r="D70" s="67"/>
      <c r="E70" s="67"/>
      <c r="F70" s="67"/>
      <c r="G70" s="67"/>
      <c r="H70" s="67"/>
      <c r="I70" s="67"/>
      <c r="J70" s="67"/>
      <c r="K70" s="67"/>
      <c r="L70" s="67"/>
      <c r="M70" s="67"/>
    </row>
    <row r="71" spans="4:13" ht="24.95" customHeight="1">
      <c r="D71" s="67"/>
      <c r="E71" s="67"/>
      <c r="F71" s="67"/>
      <c r="G71" s="67"/>
      <c r="H71" s="67"/>
      <c r="I71" s="67"/>
      <c r="J71" s="67"/>
      <c r="K71" s="67"/>
      <c r="L71" s="67"/>
      <c r="M71" s="67"/>
    </row>
    <row r="72" spans="4:13" ht="24.95" customHeight="1">
      <c r="D72" s="67"/>
      <c r="E72" s="67"/>
      <c r="F72" s="67"/>
      <c r="G72" s="67"/>
      <c r="H72" s="67"/>
      <c r="I72" s="67"/>
      <c r="J72" s="67"/>
      <c r="K72" s="67"/>
      <c r="L72" s="67"/>
      <c r="M72" s="67"/>
    </row>
    <row r="73" spans="4:13" ht="24.95" customHeight="1">
      <c r="D73" s="67"/>
      <c r="E73" s="67"/>
      <c r="F73" s="67"/>
      <c r="G73" s="67"/>
      <c r="H73" s="67"/>
      <c r="I73" s="67"/>
      <c r="J73" s="67"/>
      <c r="K73" s="67"/>
      <c r="L73" s="67"/>
      <c r="M73" s="67"/>
    </row>
    <row r="74" spans="4:13" ht="24.95" customHeight="1">
      <c r="D74" s="67"/>
      <c r="E74" s="67"/>
      <c r="F74" s="67"/>
      <c r="G74" s="67"/>
      <c r="H74" s="67"/>
      <c r="I74" s="67"/>
      <c r="J74" s="67"/>
      <c r="K74" s="67"/>
      <c r="L74" s="67"/>
      <c r="M74" s="67"/>
    </row>
    <row r="75" spans="4:13" ht="24.95" customHeight="1">
      <c r="D75" s="67"/>
      <c r="E75" s="67"/>
      <c r="F75" s="67"/>
      <c r="G75" s="67"/>
      <c r="H75" s="67"/>
      <c r="I75" s="67"/>
      <c r="J75" s="67"/>
      <c r="K75" s="67"/>
      <c r="L75" s="67"/>
      <c r="M75" s="67"/>
    </row>
    <row r="76" spans="4:13" ht="24.95" customHeight="1">
      <c r="D76" s="67"/>
      <c r="E76" s="67"/>
      <c r="F76" s="67"/>
      <c r="G76" s="67"/>
      <c r="H76" s="67"/>
      <c r="I76" s="67"/>
      <c r="J76" s="67"/>
      <c r="K76" s="67"/>
      <c r="L76" s="67"/>
      <c r="M76" s="67"/>
    </row>
    <row r="77" spans="4:13" ht="24.95" customHeight="1">
      <c r="D77" s="67"/>
      <c r="E77" s="67"/>
      <c r="F77" s="67"/>
      <c r="G77" s="67"/>
      <c r="H77" s="67"/>
      <c r="I77" s="67"/>
      <c r="J77" s="67"/>
      <c r="K77" s="67"/>
      <c r="L77" s="67"/>
      <c r="M77" s="67"/>
    </row>
    <row r="78" spans="4:13" ht="24.95" customHeight="1">
      <c r="D78" s="67"/>
      <c r="E78" s="67"/>
      <c r="F78" s="67"/>
      <c r="G78" s="67"/>
      <c r="H78" s="67"/>
      <c r="I78" s="67"/>
      <c r="J78" s="67"/>
      <c r="K78" s="67"/>
      <c r="L78" s="67"/>
      <c r="M78" s="67"/>
    </row>
    <row r="79" spans="4:13" ht="24.95" customHeight="1">
      <c r="D79" s="67"/>
      <c r="E79" s="67"/>
      <c r="F79" s="67"/>
      <c r="G79" s="67"/>
      <c r="H79" s="67"/>
      <c r="I79" s="67"/>
      <c r="J79" s="67"/>
      <c r="K79" s="67"/>
      <c r="L79" s="67"/>
      <c r="M79" s="67"/>
    </row>
    <row r="80" spans="4:13" ht="24.95" customHeight="1">
      <c r="D80" s="67"/>
      <c r="E80" s="67"/>
      <c r="F80" s="67"/>
      <c r="G80" s="67"/>
      <c r="H80" s="67"/>
      <c r="I80" s="67"/>
      <c r="J80" s="67"/>
      <c r="K80" s="67"/>
      <c r="L80" s="67"/>
      <c r="M80" s="67"/>
    </row>
    <row r="81" spans="4:13" ht="24.95" customHeight="1">
      <c r="D81" s="67"/>
      <c r="E81" s="67"/>
      <c r="F81" s="67"/>
      <c r="G81" s="67"/>
      <c r="H81" s="67"/>
      <c r="I81" s="67"/>
      <c r="J81" s="67"/>
      <c r="K81" s="67"/>
      <c r="L81" s="67"/>
      <c r="M81" s="67"/>
    </row>
    <row r="82" spans="4:13" ht="24.95" customHeight="1">
      <c r="D82" s="67"/>
      <c r="E82" s="67"/>
      <c r="F82" s="67"/>
      <c r="G82" s="67"/>
      <c r="H82" s="67"/>
      <c r="I82" s="67"/>
      <c r="J82" s="67"/>
      <c r="K82" s="67"/>
      <c r="L82" s="67"/>
      <c r="M82" s="67"/>
    </row>
    <row r="83" spans="4:13" ht="24.95" customHeight="1">
      <c r="D83" s="67"/>
      <c r="E83" s="67"/>
      <c r="F83" s="67"/>
      <c r="G83" s="67"/>
      <c r="H83" s="67"/>
      <c r="I83" s="67"/>
      <c r="J83" s="67"/>
      <c r="K83" s="67"/>
      <c r="L83" s="67"/>
      <c r="M83" s="67"/>
    </row>
    <row r="84" spans="4:13" ht="24.95" customHeight="1">
      <c r="D84" s="67"/>
      <c r="E84" s="67"/>
      <c r="F84" s="67"/>
      <c r="G84" s="67"/>
      <c r="H84" s="67"/>
      <c r="I84" s="67"/>
      <c r="J84" s="67"/>
      <c r="K84" s="67"/>
      <c r="L84" s="67"/>
      <c r="M84" s="67"/>
    </row>
    <row r="85" spans="4:13" ht="24.95" customHeight="1">
      <c r="D85" s="67"/>
      <c r="E85" s="67"/>
      <c r="F85" s="67"/>
      <c r="G85" s="67"/>
      <c r="H85" s="67"/>
      <c r="I85" s="67"/>
      <c r="J85" s="67"/>
      <c r="K85" s="67"/>
      <c r="L85" s="67"/>
      <c r="M85" s="67"/>
    </row>
    <row r="86" spans="4:13" ht="24.95" customHeight="1">
      <c r="D86" s="67"/>
      <c r="E86" s="67"/>
      <c r="F86" s="67"/>
      <c r="G86" s="67"/>
      <c r="H86" s="67"/>
      <c r="I86" s="67"/>
      <c r="J86" s="67"/>
      <c r="K86" s="67"/>
      <c r="L86" s="67"/>
      <c r="M86" s="67"/>
    </row>
    <row r="87" spans="4:13" ht="24.95" customHeight="1">
      <c r="D87" s="67"/>
      <c r="E87" s="67"/>
      <c r="F87" s="67"/>
      <c r="G87" s="67"/>
      <c r="H87" s="67"/>
      <c r="I87" s="67"/>
      <c r="J87" s="67"/>
      <c r="K87" s="67"/>
      <c r="L87" s="67"/>
      <c r="M87" s="67"/>
    </row>
    <row r="88" spans="4:13" ht="24.95" customHeight="1">
      <c r="D88" s="67"/>
      <c r="E88" s="67"/>
      <c r="F88" s="67"/>
      <c r="G88" s="67"/>
      <c r="H88" s="67"/>
      <c r="I88" s="67"/>
      <c r="J88" s="67"/>
      <c r="K88" s="67"/>
      <c r="L88" s="67"/>
      <c r="M88" s="67"/>
    </row>
    <row r="89" spans="4:13" ht="24.95" customHeight="1">
      <c r="D89" s="67"/>
      <c r="E89" s="67"/>
      <c r="F89" s="67"/>
      <c r="G89" s="67"/>
      <c r="H89" s="67"/>
      <c r="I89" s="67"/>
      <c r="J89" s="67"/>
      <c r="K89" s="67"/>
      <c r="L89" s="67"/>
      <c r="M89" s="67"/>
    </row>
    <row r="90" spans="4:13" ht="24.95" customHeight="1">
      <c r="D90" s="67"/>
      <c r="E90" s="67"/>
      <c r="F90" s="67"/>
      <c r="G90" s="67"/>
      <c r="H90" s="67"/>
      <c r="I90" s="67"/>
      <c r="J90" s="67"/>
      <c r="K90" s="67"/>
      <c r="L90" s="67"/>
      <c r="M90" s="67"/>
    </row>
    <row r="91" spans="4:13" ht="24.95" customHeight="1">
      <c r="D91" s="67"/>
      <c r="E91" s="67"/>
      <c r="F91" s="67"/>
      <c r="G91" s="67"/>
      <c r="H91" s="67"/>
      <c r="I91" s="67"/>
      <c r="J91" s="67"/>
      <c r="K91" s="67"/>
      <c r="L91" s="67"/>
      <c r="M91" s="67"/>
    </row>
    <row r="92" spans="4:13" ht="24.95" customHeight="1">
      <c r="D92" s="67"/>
      <c r="E92" s="67"/>
      <c r="F92" s="67"/>
      <c r="G92" s="67"/>
      <c r="H92" s="67"/>
      <c r="I92" s="67"/>
      <c r="J92" s="67"/>
      <c r="K92" s="67"/>
      <c r="L92" s="67"/>
      <c r="M92" s="67"/>
    </row>
    <row r="93" spans="4:13" ht="24.95" customHeight="1">
      <c r="D93" s="67"/>
      <c r="E93" s="67"/>
      <c r="F93" s="67"/>
      <c r="G93" s="67"/>
      <c r="H93" s="67"/>
      <c r="I93" s="67"/>
      <c r="J93" s="67"/>
      <c r="K93" s="67"/>
      <c r="L93" s="67"/>
      <c r="M93" s="67"/>
    </row>
    <row r="94" spans="4:13" ht="24.95" customHeight="1">
      <c r="D94" s="67"/>
      <c r="E94" s="67"/>
      <c r="F94" s="67"/>
      <c r="G94" s="67"/>
      <c r="H94" s="67"/>
      <c r="I94" s="67"/>
      <c r="J94" s="67"/>
      <c r="K94" s="67"/>
      <c r="L94" s="67"/>
      <c r="M94" s="67"/>
    </row>
    <row r="95" spans="4:13" ht="24.95" customHeight="1">
      <c r="D95" s="67"/>
      <c r="E95" s="67"/>
      <c r="F95" s="67"/>
      <c r="G95" s="67"/>
      <c r="H95" s="67"/>
      <c r="I95" s="67"/>
      <c r="J95" s="67"/>
      <c r="K95" s="67"/>
      <c r="L95" s="67"/>
      <c r="M95" s="67"/>
    </row>
    <row r="96" spans="4:13" ht="24.95" customHeight="1">
      <c r="D96" s="67"/>
      <c r="E96" s="67"/>
      <c r="F96" s="67"/>
      <c r="G96" s="67"/>
      <c r="H96" s="67"/>
      <c r="I96" s="67"/>
      <c r="J96" s="67"/>
      <c r="K96" s="67"/>
      <c r="L96" s="67"/>
      <c r="M96" s="67"/>
    </row>
    <row r="97" spans="4:13" ht="24.95" customHeight="1">
      <c r="D97" s="67"/>
      <c r="E97" s="67"/>
      <c r="F97" s="67"/>
      <c r="G97" s="67"/>
      <c r="H97" s="67"/>
      <c r="I97" s="67"/>
      <c r="J97" s="67"/>
      <c r="K97" s="67"/>
      <c r="L97" s="67"/>
      <c r="M97" s="67"/>
    </row>
    <row r="98" spans="4:13" ht="24.95" customHeight="1">
      <c r="D98" s="67"/>
      <c r="E98" s="67"/>
      <c r="F98" s="67"/>
      <c r="G98" s="67"/>
      <c r="H98" s="67"/>
      <c r="I98" s="67"/>
      <c r="J98" s="67"/>
      <c r="K98" s="67"/>
      <c r="L98" s="67"/>
      <c r="M98" s="67"/>
    </row>
    <row r="99" spans="4:13" ht="24.95" customHeight="1">
      <c r="D99" s="67"/>
      <c r="E99" s="67"/>
      <c r="F99" s="67"/>
      <c r="G99" s="67"/>
      <c r="H99" s="67"/>
      <c r="I99" s="67"/>
      <c r="J99" s="67"/>
      <c r="K99" s="67"/>
      <c r="L99" s="67"/>
      <c r="M99" s="67"/>
    </row>
    <row r="100" spans="4:13" ht="24.95" customHeight="1">
      <c r="D100" s="67"/>
      <c r="E100" s="67"/>
      <c r="F100" s="67"/>
      <c r="G100" s="67"/>
      <c r="H100" s="67"/>
      <c r="I100" s="67"/>
      <c r="J100" s="67"/>
      <c r="K100" s="67"/>
      <c r="L100" s="67"/>
      <c r="M100" s="67"/>
    </row>
    <row r="101" spans="4:13" ht="24.95" customHeight="1">
      <c r="D101" s="67"/>
      <c r="E101" s="67"/>
      <c r="F101" s="67"/>
      <c r="G101" s="67"/>
      <c r="H101" s="67"/>
      <c r="I101" s="67"/>
      <c r="J101" s="67"/>
      <c r="K101" s="67"/>
      <c r="L101" s="67"/>
      <c r="M101" s="67"/>
    </row>
    <row r="102" spans="4:13" ht="24.95" customHeight="1">
      <c r="D102" s="67"/>
      <c r="E102" s="67"/>
      <c r="F102" s="67"/>
      <c r="G102" s="67"/>
      <c r="H102" s="67"/>
      <c r="I102" s="67"/>
      <c r="J102" s="67"/>
      <c r="K102" s="67"/>
      <c r="L102" s="67"/>
      <c r="M102" s="67"/>
    </row>
    <row r="103" spans="4:13" ht="24.95" customHeight="1">
      <c r="D103" s="67"/>
      <c r="E103" s="67"/>
      <c r="F103" s="67"/>
      <c r="G103" s="67"/>
      <c r="H103" s="67"/>
      <c r="I103" s="67"/>
      <c r="J103" s="67"/>
      <c r="K103" s="67"/>
      <c r="L103" s="67"/>
      <c r="M103" s="67"/>
    </row>
    <row r="104" spans="4:13" ht="24.95" customHeight="1">
      <c r="D104" s="67"/>
      <c r="E104" s="67"/>
      <c r="F104" s="67"/>
      <c r="G104" s="67"/>
      <c r="H104" s="67"/>
      <c r="I104" s="67"/>
      <c r="J104" s="67"/>
      <c r="K104" s="67"/>
      <c r="L104" s="67"/>
      <c r="M104" s="67"/>
    </row>
    <row r="105" spans="4:13" ht="24.95" customHeight="1">
      <c r="D105" s="67"/>
      <c r="E105" s="67"/>
      <c r="F105" s="67"/>
      <c r="G105" s="67"/>
      <c r="H105" s="67"/>
      <c r="I105" s="67"/>
      <c r="J105" s="67"/>
      <c r="K105" s="67"/>
      <c r="L105" s="67"/>
      <c r="M105" s="67"/>
    </row>
    <row r="106" spans="4:13" ht="24.95" customHeight="1">
      <c r="D106" s="67"/>
      <c r="E106" s="67"/>
      <c r="F106" s="67"/>
      <c r="G106" s="67"/>
      <c r="H106" s="67"/>
      <c r="I106" s="67"/>
      <c r="J106" s="67"/>
      <c r="K106" s="67"/>
      <c r="L106" s="67"/>
      <c r="M106" s="67"/>
    </row>
    <row r="107" spans="4:13" ht="24.95" customHeight="1">
      <c r="D107" s="67"/>
      <c r="E107" s="67"/>
      <c r="F107" s="67"/>
      <c r="G107" s="67"/>
      <c r="H107" s="67"/>
      <c r="I107" s="67"/>
      <c r="J107" s="67"/>
      <c r="K107" s="67"/>
      <c r="L107" s="67"/>
      <c r="M107" s="67"/>
    </row>
    <row r="108" spans="4:13" ht="24.95" customHeight="1">
      <c r="D108" s="67"/>
      <c r="E108" s="67"/>
      <c r="F108" s="67"/>
      <c r="G108" s="67"/>
      <c r="H108" s="67"/>
      <c r="I108" s="67"/>
      <c r="J108" s="67"/>
      <c r="K108" s="67"/>
      <c r="L108" s="67"/>
      <c r="M108" s="67"/>
    </row>
    <row r="109" spans="4:13" ht="24.95" customHeight="1">
      <c r="D109" s="67"/>
      <c r="E109" s="67"/>
      <c r="F109" s="67"/>
      <c r="G109" s="67"/>
      <c r="H109" s="67"/>
      <c r="I109" s="67"/>
      <c r="J109" s="67"/>
      <c r="K109" s="67"/>
      <c r="L109" s="67"/>
      <c r="M109" s="67"/>
    </row>
    <row r="110" spans="4:13" ht="24.95" customHeight="1">
      <c r="D110" s="67"/>
      <c r="E110" s="67"/>
      <c r="F110" s="67"/>
      <c r="G110" s="67"/>
      <c r="H110" s="67"/>
      <c r="I110" s="67"/>
      <c r="J110" s="67"/>
      <c r="K110" s="67"/>
      <c r="L110" s="67"/>
      <c r="M110" s="67"/>
    </row>
    <row r="111" spans="4:13" ht="24.95" customHeight="1">
      <c r="D111" s="67"/>
      <c r="E111" s="67"/>
      <c r="F111" s="67"/>
      <c r="G111" s="67"/>
      <c r="H111" s="67"/>
      <c r="I111" s="67"/>
      <c r="J111" s="67"/>
      <c r="K111" s="67"/>
      <c r="L111" s="67"/>
      <c r="M111" s="67"/>
    </row>
    <row r="112" spans="4:13" ht="24.95" customHeight="1">
      <c r="D112" s="67"/>
      <c r="E112" s="67"/>
      <c r="F112" s="67"/>
      <c r="G112" s="67"/>
      <c r="H112" s="67"/>
      <c r="I112" s="67"/>
      <c r="J112" s="67"/>
      <c r="K112" s="67"/>
      <c r="L112" s="67"/>
      <c r="M112" s="67"/>
    </row>
    <row r="113" spans="4:13" ht="24.95" customHeight="1">
      <c r="D113" s="67"/>
      <c r="E113" s="67"/>
      <c r="F113" s="67"/>
      <c r="G113" s="67"/>
      <c r="H113" s="67"/>
      <c r="I113" s="67"/>
      <c r="J113" s="67"/>
      <c r="K113" s="67"/>
      <c r="L113" s="67"/>
      <c r="M113" s="67"/>
    </row>
    <row r="114" spans="4:13" ht="24.95" customHeight="1">
      <c r="D114" s="67"/>
      <c r="E114" s="67"/>
      <c r="F114" s="67"/>
      <c r="G114" s="67"/>
      <c r="H114" s="67"/>
      <c r="I114" s="67"/>
      <c r="J114" s="67"/>
      <c r="K114" s="67"/>
      <c r="L114" s="67"/>
      <c r="M114" s="67"/>
    </row>
    <row r="115" spans="4:13" ht="24.95" customHeight="1">
      <c r="D115" s="67"/>
      <c r="E115" s="67"/>
      <c r="F115" s="67"/>
      <c r="G115" s="67"/>
      <c r="H115" s="67"/>
      <c r="I115" s="67"/>
      <c r="J115" s="67"/>
      <c r="K115" s="67"/>
      <c r="L115" s="67"/>
      <c r="M115" s="67"/>
    </row>
    <row r="116" spans="4:13" ht="24.95" customHeight="1">
      <c r="D116" s="67"/>
      <c r="E116" s="67"/>
      <c r="F116" s="67"/>
      <c r="G116" s="67"/>
      <c r="H116" s="67"/>
      <c r="I116" s="67"/>
      <c r="J116" s="67"/>
      <c r="K116" s="67"/>
      <c r="L116" s="67"/>
      <c r="M116" s="67"/>
    </row>
    <row r="117" spans="4:13" ht="24.95" customHeight="1">
      <c r="D117" s="67"/>
      <c r="E117" s="67"/>
      <c r="F117" s="67"/>
      <c r="G117" s="67"/>
      <c r="H117" s="67"/>
      <c r="I117" s="67"/>
      <c r="J117" s="67"/>
      <c r="K117" s="67"/>
      <c r="L117" s="67"/>
      <c r="M117" s="67"/>
    </row>
    <row r="118" spans="4:13" ht="24.95" customHeight="1">
      <c r="D118" s="67"/>
      <c r="E118" s="67"/>
      <c r="F118" s="67"/>
      <c r="G118" s="67"/>
      <c r="H118" s="67"/>
      <c r="I118" s="67"/>
      <c r="J118" s="67"/>
      <c r="K118" s="67"/>
      <c r="L118" s="67"/>
      <c r="M118" s="67"/>
    </row>
    <row r="119" spans="4:13" ht="24.95" customHeight="1">
      <c r="D119" s="67"/>
      <c r="E119" s="67"/>
      <c r="F119" s="67"/>
      <c r="G119" s="67"/>
      <c r="H119" s="67"/>
      <c r="I119" s="67"/>
      <c r="J119" s="67"/>
      <c r="K119" s="67"/>
      <c r="L119" s="67"/>
      <c r="M119" s="67"/>
    </row>
    <row r="120" spans="4:13" ht="24.95" customHeight="1">
      <c r="D120" s="67"/>
      <c r="E120" s="67"/>
      <c r="F120" s="67"/>
      <c r="G120" s="67"/>
      <c r="H120" s="67"/>
      <c r="I120" s="67"/>
      <c r="J120" s="67"/>
      <c r="K120" s="67"/>
      <c r="L120" s="67"/>
      <c r="M120" s="67"/>
    </row>
    <row r="121" spans="4:13" ht="24.95" customHeight="1">
      <c r="D121" s="67"/>
      <c r="E121" s="67"/>
      <c r="F121" s="67"/>
      <c r="G121" s="67"/>
      <c r="H121" s="67"/>
      <c r="I121" s="67"/>
      <c r="J121" s="67"/>
      <c r="K121" s="67"/>
      <c r="L121" s="67"/>
      <c r="M121" s="67"/>
    </row>
    <row r="122" spans="4:13" ht="24.95" customHeight="1">
      <c r="D122" s="67"/>
      <c r="E122" s="67"/>
      <c r="F122" s="67"/>
      <c r="G122" s="67"/>
      <c r="H122" s="67"/>
      <c r="I122" s="67"/>
      <c r="J122" s="67"/>
      <c r="K122" s="67"/>
      <c r="L122" s="67"/>
      <c r="M122" s="67"/>
    </row>
    <row r="123" spans="4:13" ht="24.95" customHeight="1">
      <c r="D123" s="67"/>
      <c r="E123" s="67"/>
      <c r="F123" s="67"/>
      <c r="G123" s="67"/>
      <c r="H123" s="67"/>
      <c r="I123" s="67"/>
      <c r="J123" s="67"/>
      <c r="K123" s="67"/>
      <c r="L123" s="67"/>
      <c r="M123" s="67"/>
    </row>
    <row r="124" spans="4:13" ht="24.95" customHeight="1">
      <c r="D124" s="67"/>
      <c r="E124" s="67"/>
      <c r="F124" s="67"/>
      <c r="G124" s="67"/>
      <c r="H124" s="67"/>
      <c r="I124" s="67"/>
      <c r="J124" s="67"/>
      <c r="K124" s="67"/>
      <c r="L124" s="67"/>
      <c r="M124" s="67"/>
    </row>
    <row r="125" spans="4:13" ht="24.95" customHeight="1">
      <c r="D125" s="67"/>
      <c r="E125" s="67"/>
      <c r="F125" s="67"/>
      <c r="G125" s="67"/>
      <c r="H125" s="67"/>
      <c r="I125" s="67"/>
      <c r="J125" s="67"/>
      <c r="K125" s="67"/>
      <c r="L125" s="67"/>
      <c r="M125" s="67"/>
    </row>
    <row r="126" spans="4:13" ht="24.95" customHeight="1">
      <c r="D126" s="67"/>
      <c r="E126" s="67"/>
      <c r="F126" s="67"/>
      <c r="G126" s="67"/>
      <c r="H126" s="67"/>
      <c r="I126" s="67"/>
      <c r="J126" s="67"/>
      <c r="K126" s="67"/>
      <c r="L126" s="67"/>
      <c r="M126" s="67"/>
    </row>
    <row r="127" spans="4:13" ht="24.95" customHeight="1">
      <c r="D127" s="67"/>
      <c r="E127" s="67"/>
      <c r="F127" s="67"/>
      <c r="G127" s="67"/>
      <c r="H127" s="67"/>
      <c r="I127" s="67"/>
      <c r="J127" s="67"/>
      <c r="K127" s="67"/>
      <c r="L127" s="67"/>
      <c r="M127" s="67"/>
    </row>
    <row r="128" spans="4:13" ht="24.95" customHeight="1">
      <c r="D128" s="67"/>
      <c r="E128" s="67"/>
      <c r="F128" s="67"/>
      <c r="G128" s="67"/>
      <c r="H128" s="67"/>
      <c r="I128" s="67"/>
      <c r="J128" s="67"/>
      <c r="K128" s="67"/>
      <c r="L128" s="67"/>
      <c r="M128" s="67"/>
    </row>
    <row r="129" spans="4:13" ht="24.95" customHeight="1">
      <c r="D129" s="67"/>
      <c r="E129" s="67"/>
      <c r="F129" s="67"/>
      <c r="G129" s="67"/>
      <c r="H129" s="67"/>
      <c r="I129" s="67"/>
      <c r="J129" s="67"/>
      <c r="K129" s="67"/>
      <c r="L129" s="67"/>
      <c r="M129" s="67"/>
    </row>
    <row r="130" spans="4:13" ht="24.95" customHeight="1">
      <c r="D130" s="67"/>
      <c r="E130" s="67"/>
      <c r="F130" s="67"/>
      <c r="G130" s="67"/>
      <c r="H130" s="67"/>
      <c r="I130" s="67"/>
      <c r="J130" s="67"/>
      <c r="K130" s="67"/>
      <c r="L130" s="67"/>
      <c r="M130" s="67"/>
    </row>
  </sheetData>
  <mergeCells count="13">
    <mergeCell ref="A1:M1"/>
    <mergeCell ref="A2:M2"/>
    <mergeCell ref="A3:M3"/>
    <mergeCell ref="A4:M4"/>
    <mergeCell ref="B6:B7"/>
    <mergeCell ref="E6:F6"/>
    <mergeCell ref="G6:I6"/>
    <mergeCell ref="J6:M6"/>
    <mergeCell ref="J7:J8"/>
    <mergeCell ref="A6:A9"/>
    <mergeCell ref="K7:K8"/>
    <mergeCell ref="L7:L8"/>
    <mergeCell ref="M7:M8"/>
  </mergeCells>
  <printOptions horizontalCentered="1"/>
  <pageMargins left="1.5" right="1" top="1.5" bottom="1" header="0.5" footer="0.5"/>
  <pageSetup paperSize="9" scale="62" orientation="portrait"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N48"/>
  <sheetViews>
    <sheetView view="pageBreakPreview" zoomScaleSheetLayoutView="100" workbookViewId="0">
      <selection activeCell="O15" sqref="O15"/>
    </sheetView>
  </sheetViews>
  <sheetFormatPr defaultRowHeight="15"/>
  <cols>
    <col min="1" max="1" width="4" bestFit="1" customWidth="1"/>
    <col min="2" max="2" width="24.85546875" bestFit="1" customWidth="1"/>
    <col min="3" max="3" width="8" customWidth="1"/>
    <col min="4" max="9" width="8.7109375" customWidth="1"/>
    <col min="10" max="12" width="7.7109375" customWidth="1"/>
  </cols>
  <sheetData>
    <row r="1" spans="1:14" s="1881" customFormat="1" ht="18.75">
      <c r="A1" s="2189" t="s">
        <v>344</v>
      </c>
      <c r="B1" s="2189"/>
      <c r="C1" s="2189"/>
      <c r="D1" s="2189"/>
      <c r="E1" s="2189"/>
      <c r="F1" s="2189"/>
      <c r="G1" s="2189"/>
      <c r="H1" s="2189"/>
      <c r="I1" s="2189"/>
    </row>
    <row r="2" spans="1:14" s="1882" customFormat="1" ht="21">
      <c r="A2" s="2190" t="s">
        <v>4</v>
      </c>
      <c r="B2" s="2190"/>
      <c r="C2" s="2190"/>
      <c r="D2" s="2190"/>
      <c r="E2" s="2190"/>
      <c r="F2" s="2190"/>
      <c r="G2" s="2190"/>
      <c r="H2" s="2190"/>
      <c r="I2" s="2190"/>
    </row>
    <row r="3" spans="1:14" s="1880" customFormat="1" ht="15.75">
      <c r="A3" s="2191" t="s">
        <v>154</v>
      </c>
      <c r="B3" s="2191"/>
      <c r="C3" s="2191"/>
      <c r="D3" s="2191"/>
      <c r="E3" s="2191"/>
      <c r="F3" s="2191"/>
      <c r="G3" s="2191"/>
      <c r="H3" s="2191"/>
      <c r="I3" s="2191"/>
    </row>
    <row r="4" spans="1:14" s="1880" customFormat="1" ht="16.5" thickBot="1">
      <c r="A4" s="2192" t="s">
        <v>141</v>
      </c>
      <c r="B4" s="2192"/>
      <c r="C4" s="2192"/>
      <c r="D4" s="2192"/>
      <c r="E4" s="2192"/>
      <c r="F4" s="2192"/>
      <c r="G4" s="2192"/>
      <c r="H4" s="2192"/>
      <c r="I4" s="2192"/>
    </row>
    <row r="5" spans="1:14" ht="15.75" customHeight="1" thickTop="1">
      <c r="A5" s="2149" t="s">
        <v>158</v>
      </c>
      <c r="B5" s="2147" t="s">
        <v>142</v>
      </c>
      <c r="C5" s="2154" t="s">
        <v>19</v>
      </c>
      <c r="D5" s="2145" t="s">
        <v>143</v>
      </c>
      <c r="E5" s="2145" t="s">
        <v>0</v>
      </c>
      <c r="F5" s="2145" t="s">
        <v>1</v>
      </c>
      <c r="G5" s="2147" t="s">
        <v>130</v>
      </c>
      <c r="H5" s="2156" t="s">
        <v>55</v>
      </c>
      <c r="I5" s="2157"/>
    </row>
    <row r="6" spans="1:14">
      <c r="A6" s="2150"/>
      <c r="B6" s="2148"/>
      <c r="C6" s="2155"/>
      <c r="D6" s="2146"/>
      <c r="E6" s="2146"/>
      <c r="F6" s="2146"/>
      <c r="G6" s="2148"/>
      <c r="H6" s="168" t="s">
        <v>1</v>
      </c>
      <c r="I6" s="169" t="s">
        <v>130</v>
      </c>
    </row>
    <row r="7" spans="1:14">
      <c r="A7" s="170"/>
      <c r="B7" s="171" t="s">
        <v>27</v>
      </c>
      <c r="C7" s="172">
        <v>100</v>
      </c>
      <c r="D7" s="173">
        <v>316</v>
      </c>
      <c r="E7" s="174">
        <v>342.5</v>
      </c>
      <c r="F7" s="174">
        <v>362.32499999999999</v>
      </c>
      <c r="G7" s="174">
        <v>414.67500000000001</v>
      </c>
      <c r="H7" s="154">
        <v>5.7883211678832112</v>
      </c>
      <c r="I7" s="155">
        <v>14.448354377975599</v>
      </c>
    </row>
    <row r="8" spans="1:14">
      <c r="A8" s="175">
        <v>1</v>
      </c>
      <c r="B8" s="176" t="s">
        <v>102</v>
      </c>
      <c r="C8" s="177">
        <v>26.97</v>
      </c>
      <c r="D8" s="178">
        <v>234.8</v>
      </c>
      <c r="E8" s="179">
        <v>254.6333333333333</v>
      </c>
      <c r="F8" s="179">
        <v>256.69999999999993</v>
      </c>
      <c r="G8" s="179">
        <v>304.64999999999992</v>
      </c>
      <c r="H8" s="180">
        <v>0.81162455818824242</v>
      </c>
      <c r="I8" s="181">
        <v>18.679392286715995</v>
      </c>
    </row>
    <row r="9" spans="1:14">
      <c r="A9" s="182"/>
      <c r="B9" s="183" t="s">
        <v>103</v>
      </c>
      <c r="C9" s="184">
        <v>9.8000000000000007</v>
      </c>
      <c r="D9" s="185">
        <v>215.4</v>
      </c>
      <c r="E9" s="186">
        <v>234.17499999999995</v>
      </c>
      <c r="F9" s="186">
        <v>236.5</v>
      </c>
      <c r="G9" s="186">
        <v>279.18333333333339</v>
      </c>
      <c r="H9" s="158">
        <v>0.99284722963597005</v>
      </c>
      <c r="I9" s="161">
        <v>18.047921071176916</v>
      </c>
    </row>
    <row r="10" spans="1:14">
      <c r="A10" s="182"/>
      <c r="B10" s="183" t="s">
        <v>104</v>
      </c>
      <c r="C10" s="184">
        <v>17.170000000000002</v>
      </c>
      <c r="D10" s="185">
        <v>246</v>
      </c>
      <c r="E10" s="186">
        <v>266.21666666666675</v>
      </c>
      <c r="F10" s="186">
        <v>268.19999999999993</v>
      </c>
      <c r="G10" s="186">
        <v>319.08333333333337</v>
      </c>
      <c r="H10" s="158">
        <v>0.74500719964933637</v>
      </c>
      <c r="I10" s="161">
        <v>18.972160079542675</v>
      </c>
    </row>
    <row r="11" spans="1:14">
      <c r="A11" s="175">
        <v>1.1000000000000001</v>
      </c>
      <c r="B11" s="176" t="s">
        <v>105</v>
      </c>
      <c r="C11" s="187">
        <v>2.82</v>
      </c>
      <c r="D11" s="178">
        <v>309.60000000000002</v>
      </c>
      <c r="E11" s="179">
        <v>340.69999999999993</v>
      </c>
      <c r="F11" s="179">
        <v>340.69999999999993</v>
      </c>
      <c r="G11" s="179">
        <v>423.19999999999987</v>
      </c>
      <c r="H11" s="188">
        <v>0</v>
      </c>
      <c r="I11" s="189">
        <v>24.214851775755776</v>
      </c>
    </row>
    <row r="12" spans="1:14">
      <c r="A12" s="190"/>
      <c r="B12" s="183" t="s">
        <v>103</v>
      </c>
      <c r="C12" s="191">
        <v>0.31</v>
      </c>
      <c r="D12" s="185">
        <v>262.2</v>
      </c>
      <c r="E12" s="186">
        <v>281.40000000000003</v>
      </c>
      <c r="F12" s="186">
        <v>281.40000000000003</v>
      </c>
      <c r="G12" s="186">
        <v>350.69999999999987</v>
      </c>
      <c r="H12" s="158">
        <v>0</v>
      </c>
      <c r="I12" s="161">
        <v>24.626865671641738</v>
      </c>
    </row>
    <row r="13" spans="1:14">
      <c r="A13" s="190"/>
      <c r="B13" s="183" t="s">
        <v>104</v>
      </c>
      <c r="C13" s="191">
        <v>2.5099999999999998</v>
      </c>
      <c r="D13" s="185">
        <v>315.3</v>
      </c>
      <c r="E13" s="186">
        <v>347.90000000000003</v>
      </c>
      <c r="F13" s="186">
        <v>347.90000000000003</v>
      </c>
      <c r="G13" s="186">
        <v>432</v>
      </c>
      <c r="H13" s="158">
        <v>0</v>
      </c>
      <c r="I13" s="161">
        <v>24.173613107214706</v>
      </c>
      <c r="N13" t="s">
        <v>131</v>
      </c>
    </row>
    <row r="14" spans="1:14">
      <c r="A14" s="175">
        <v>1.2</v>
      </c>
      <c r="B14" s="176" t="s">
        <v>106</v>
      </c>
      <c r="C14" s="187">
        <v>1.1399999999999999</v>
      </c>
      <c r="D14" s="178">
        <v>263.39999999999998</v>
      </c>
      <c r="E14" s="179">
        <v>287.24999999999994</v>
      </c>
      <c r="F14" s="179">
        <v>290.09999999999997</v>
      </c>
      <c r="G14" s="179">
        <v>350.56666666666661</v>
      </c>
      <c r="H14" s="188">
        <v>0.99216710182767542</v>
      </c>
      <c r="I14" s="189">
        <v>20.843387337699639</v>
      </c>
    </row>
    <row r="15" spans="1:14">
      <c r="A15" s="190"/>
      <c r="B15" s="183" t="s">
        <v>103</v>
      </c>
      <c r="C15" s="191">
        <v>0.19</v>
      </c>
      <c r="D15" s="185">
        <v>214.3</v>
      </c>
      <c r="E15" s="186">
        <v>230.83333333333337</v>
      </c>
      <c r="F15" s="186">
        <v>233</v>
      </c>
      <c r="G15" s="186">
        <v>295.24166666666656</v>
      </c>
      <c r="H15" s="158">
        <v>0.93862815884475026</v>
      </c>
      <c r="I15" s="161">
        <v>26.713161659513545</v>
      </c>
    </row>
    <row r="16" spans="1:14">
      <c r="A16" s="190"/>
      <c r="B16" s="183" t="s">
        <v>104</v>
      </c>
      <c r="C16" s="191">
        <v>0.95</v>
      </c>
      <c r="D16" s="185">
        <v>273.2</v>
      </c>
      <c r="E16" s="186">
        <v>298.50000000000006</v>
      </c>
      <c r="F16" s="186">
        <v>301.59999999999997</v>
      </c>
      <c r="G16" s="186">
        <v>361.59166666666664</v>
      </c>
      <c r="H16" s="158">
        <v>1.0385259631490413</v>
      </c>
      <c r="I16" s="161">
        <v>19.8911361626879</v>
      </c>
    </row>
    <row r="17" spans="1:13">
      <c r="A17" s="175">
        <v>1.3</v>
      </c>
      <c r="B17" s="176" t="s">
        <v>107</v>
      </c>
      <c r="C17" s="187">
        <v>0.55000000000000004</v>
      </c>
      <c r="D17" s="178">
        <v>417.6</v>
      </c>
      <c r="E17" s="179">
        <v>446.18333333333334</v>
      </c>
      <c r="F17" s="179">
        <v>457.69999999999987</v>
      </c>
      <c r="G17" s="179">
        <v>494.90000000000009</v>
      </c>
      <c r="H17" s="188">
        <v>2.5811512457509735</v>
      </c>
      <c r="I17" s="189">
        <v>8.1275944942102285</v>
      </c>
    </row>
    <row r="18" spans="1:13">
      <c r="A18" s="190"/>
      <c r="B18" s="183" t="s">
        <v>103</v>
      </c>
      <c r="C18" s="191">
        <v>0.1</v>
      </c>
      <c r="D18" s="185">
        <v>324.3</v>
      </c>
      <c r="E18" s="186">
        <v>341.22500000000008</v>
      </c>
      <c r="F18" s="186">
        <v>352.30000000000013</v>
      </c>
      <c r="G18" s="186">
        <v>375.60000000000008</v>
      </c>
      <c r="H18" s="158">
        <v>3.2456590226390176</v>
      </c>
      <c r="I18" s="161">
        <v>6.6136815214305784</v>
      </c>
    </row>
    <row r="19" spans="1:13">
      <c r="A19" s="190"/>
      <c r="B19" s="183" t="s">
        <v>104</v>
      </c>
      <c r="C19" s="191">
        <v>0.45</v>
      </c>
      <c r="D19" s="185">
        <v>439</v>
      </c>
      <c r="E19" s="186">
        <v>470.21666666666653</v>
      </c>
      <c r="F19" s="186">
        <v>481.80000000000013</v>
      </c>
      <c r="G19" s="186">
        <v>522.19999999999993</v>
      </c>
      <c r="H19" s="158">
        <v>2.4634033955978225</v>
      </c>
      <c r="I19" s="161">
        <v>8.3852220838521703</v>
      </c>
    </row>
    <row r="20" spans="1:13">
      <c r="A20" s="175">
        <v>1.4</v>
      </c>
      <c r="B20" s="176" t="s">
        <v>108</v>
      </c>
      <c r="C20" s="187">
        <v>4.01</v>
      </c>
      <c r="D20" s="178">
        <v>304.89999999999998</v>
      </c>
      <c r="E20" s="179">
        <v>332.40000000000003</v>
      </c>
      <c r="F20" s="179">
        <v>332.40000000000003</v>
      </c>
      <c r="G20" s="179">
        <v>410.80000000000013</v>
      </c>
      <c r="H20" s="188">
        <v>0</v>
      </c>
      <c r="I20" s="189">
        <v>23.586040914560797</v>
      </c>
      <c r="M20" s="424"/>
    </row>
    <row r="21" spans="1:13">
      <c r="A21" s="190"/>
      <c r="B21" s="183" t="s">
        <v>103</v>
      </c>
      <c r="C21" s="191">
        <v>0.17</v>
      </c>
      <c r="D21" s="185">
        <v>237.4</v>
      </c>
      <c r="E21" s="186">
        <v>259.21666666666675</v>
      </c>
      <c r="F21" s="186">
        <v>259.30000000000007</v>
      </c>
      <c r="G21" s="186">
        <v>322.59999999999997</v>
      </c>
      <c r="H21" s="158">
        <v>3.2148138622758893E-2</v>
      </c>
      <c r="I21" s="161">
        <v>24.411878133436133</v>
      </c>
    </row>
    <row r="22" spans="1:13">
      <c r="A22" s="190"/>
      <c r="B22" s="183" t="s">
        <v>104</v>
      </c>
      <c r="C22" s="191">
        <v>3.84</v>
      </c>
      <c r="D22" s="185">
        <v>308</v>
      </c>
      <c r="E22" s="186">
        <v>335.69999999999993</v>
      </c>
      <c r="F22" s="186">
        <v>335.69999999999993</v>
      </c>
      <c r="G22" s="186">
        <v>414.80000000000013</v>
      </c>
      <c r="H22" s="158">
        <v>0</v>
      </c>
      <c r="I22" s="161">
        <v>23.562704795948818</v>
      </c>
    </row>
    <row r="23" spans="1:13">
      <c r="A23" s="175">
        <v>1.5</v>
      </c>
      <c r="B23" s="176" t="s">
        <v>50</v>
      </c>
      <c r="C23" s="187">
        <v>10.55</v>
      </c>
      <c r="D23" s="178">
        <v>268.10000000000002</v>
      </c>
      <c r="E23" s="179">
        <v>295.80000000000007</v>
      </c>
      <c r="F23" s="179">
        <v>300.19999999999993</v>
      </c>
      <c r="G23" s="179">
        <v>362.40000000000003</v>
      </c>
      <c r="H23" s="188">
        <v>1.4874915483434279</v>
      </c>
      <c r="I23" s="189">
        <v>20.719520319786852</v>
      </c>
    </row>
    <row r="24" spans="1:13">
      <c r="A24" s="190"/>
      <c r="B24" s="183" t="s">
        <v>103</v>
      </c>
      <c r="C24" s="191">
        <v>6.8</v>
      </c>
      <c r="D24" s="185">
        <v>243.9</v>
      </c>
      <c r="E24" s="186">
        <v>268.90000000000003</v>
      </c>
      <c r="F24" s="186">
        <v>272.09999999999997</v>
      </c>
      <c r="G24" s="186">
        <v>326.80000000000007</v>
      </c>
      <c r="H24" s="158">
        <v>1.1900334696913148</v>
      </c>
      <c r="I24" s="161">
        <v>20.102903344358737</v>
      </c>
    </row>
    <row r="25" spans="1:13">
      <c r="A25" s="190"/>
      <c r="B25" s="183" t="s">
        <v>104</v>
      </c>
      <c r="C25" s="191">
        <v>3.75</v>
      </c>
      <c r="D25" s="185">
        <v>312</v>
      </c>
      <c r="E25" s="186">
        <v>344.59999999999997</v>
      </c>
      <c r="F25" s="186">
        <v>351.19999999999987</v>
      </c>
      <c r="G25" s="186">
        <v>426.89999999999992</v>
      </c>
      <c r="H25" s="158">
        <v>1.9152640742890128</v>
      </c>
      <c r="I25" s="161">
        <v>21.554669703872449</v>
      </c>
    </row>
    <row r="26" spans="1:13">
      <c r="A26" s="175">
        <v>1.6</v>
      </c>
      <c r="B26" s="176" t="s">
        <v>109</v>
      </c>
      <c r="C26" s="187">
        <v>7.9</v>
      </c>
      <c r="D26" s="178">
        <v>111.3</v>
      </c>
      <c r="E26" s="179">
        <v>111.29999999999997</v>
      </c>
      <c r="F26" s="179">
        <v>111.29999999999997</v>
      </c>
      <c r="G26" s="179">
        <v>111.29999999999997</v>
      </c>
      <c r="H26" s="188">
        <v>0</v>
      </c>
      <c r="I26" s="189">
        <v>0</v>
      </c>
    </row>
    <row r="27" spans="1:13">
      <c r="A27" s="190"/>
      <c r="B27" s="183" t="s">
        <v>103</v>
      </c>
      <c r="C27" s="191">
        <v>2.2400000000000002</v>
      </c>
      <c r="D27" s="185">
        <v>115.3</v>
      </c>
      <c r="E27" s="185">
        <v>115.29999999999997</v>
      </c>
      <c r="F27" s="158">
        <v>115.29999999999997</v>
      </c>
      <c r="G27" s="192">
        <v>115.29999999999997</v>
      </c>
      <c r="H27" s="158">
        <v>0</v>
      </c>
      <c r="I27" s="161">
        <v>0</v>
      </c>
    </row>
    <row r="28" spans="1:13">
      <c r="A28" s="190"/>
      <c r="B28" s="183" t="s">
        <v>104</v>
      </c>
      <c r="C28" s="191">
        <v>5.66</v>
      </c>
      <c r="D28" s="185">
        <v>109.7</v>
      </c>
      <c r="E28" s="185">
        <v>109.70000000000003</v>
      </c>
      <c r="F28" s="193">
        <v>109.70000000000003</v>
      </c>
      <c r="G28" s="193">
        <v>109.70000000000003</v>
      </c>
      <c r="H28" s="158">
        <v>0</v>
      </c>
      <c r="I28" s="161">
        <v>0</v>
      </c>
    </row>
    <row r="29" spans="1:13">
      <c r="A29" s="175">
        <v>2</v>
      </c>
      <c r="B29" s="176" t="s">
        <v>110</v>
      </c>
      <c r="C29" s="187">
        <v>73.03</v>
      </c>
      <c r="D29" s="194">
        <v>345.9</v>
      </c>
      <c r="E29" s="188">
        <v>374.93333333333339</v>
      </c>
      <c r="F29" s="195">
        <v>401.33333333333331</v>
      </c>
      <c r="G29" s="195">
        <v>455.29999999999995</v>
      </c>
      <c r="H29" s="188">
        <v>7.0412517780938657</v>
      </c>
      <c r="I29" s="189">
        <v>13.446843853820596</v>
      </c>
    </row>
    <row r="30" spans="1:13">
      <c r="A30" s="175">
        <v>2.1</v>
      </c>
      <c r="B30" s="176" t="s">
        <v>111</v>
      </c>
      <c r="C30" s="187">
        <v>39.49</v>
      </c>
      <c r="D30" s="178">
        <v>392.4</v>
      </c>
      <c r="E30" s="179">
        <v>422.65000000000003</v>
      </c>
      <c r="F30" s="179">
        <v>457.52499999999992</v>
      </c>
      <c r="G30" s="179">
        <v>517.30000000000007</v>
      </c>
      <c r="H30" s="188">
        <v>8.25150834023421</v>
      </c>
      <c r="I30" s="189">
        <v>13.064859843724435</v>
      </c>
    </row>
    <row r="31" spans="1:13">
      <c r="A31" s="190"/>
      <c r="B31" s="183" t="s">
        <v>112</v>
      </c>
      <c r="C31" s="184">
        <v>20.49</v>
      </c>
      <c r="D31" s="185">
        <v>377.8</v>
      </c>
      <c r="E31" s="186">
        <v>416.07500000000005</v>
      </c>
      <c r="F31" s="186">
        <v>450.95</v>
      </c>
      <c r="G31" s="186">
        <v>498.02500000000009</v>
      </c>
      <c r="H31" s="158">
        <v>8.381902301267786</v>
      </c>
      <c r="I31" s="161">
        <v>10.439073067967655</v>
      </c>
    </row>
    <row r="32" spans="1:13">
      <c r="A32" s="190"/>
      <c r="B32" s="183" t="s">
        <v>113</v>
      </c>
      <c r="C32" s="184">
        <v>19</v>
      </c>
      <c r="D32" s="185">
        <v>408.1</v>
      </c>
      <c r="E32" s="186">
        <v>429.8</v>
      </c>
      <c r="F32" s="186">
        <v>464.61666666666662</v>
      </c>
      <c r="G32" s="186">
        <v>538.1583333333333</v>
      </c>
      <c r="H32" s="158">
        <v>8.1006669768884763</v>
      </c>
      <c r="I32" s="161">
        <v>15.828460738242995</v>
      </c>
    </row>
    <row r="33" spans="1:9">
      <c r="A33" s="175">
        <v>2.2000000000000002</v>
      </c>
      <c r="B33" s="176" t="s">
        <v>114</v>
      </c>
      <c r="C33" s="187">
        <v>25.25</v>
      </c>
      <c r="D33" s="178">
        <v>293.10000000000002</v>
      </c>
      <c r="E33" s="179">
        <v>317.40833333333325</v>
      </c>
      <c r="F33" s="179">
        <v>328.94999999999993</v>
      </c>
      <c r="G33" s="179">
        <v>374.59999999999997</v>
      </c>
      <c r="H33" s="188">
        <v>3.6362204310955946</v>
      </c>
      <c r="I33" s="189">
        <v>13.877488980088188</v>
      </c>
    </row>
    <row r="34" spans="1:9">
      <c r="A34" s="190"/>
      <c r="B34" s="183" t="s">
        <v>115</v>
      </c>
      <c r="C34" s="184">
        <v>6.31</v>
      </c>
      <c r="D34" s="185">
        <v>272.60000000000002</v>
      </c>
      <c r="E34" s="186">
        <v>300.38333333333333</v>
      </c>
      <c r="F34" s="186">
        <v>319.79166666666663</v>
      </c>
      <c r="G34" s="186">
        <v>356.9083333333333</v>
      </c>
      <c r="H34" s="158">
        <v>6.4611884813848803</v>
      </c>
      <c r="I34" s="161">
        <v>11.606514657980455</v>
      </c>
    </row>
    <row r="35" spans="1:9">
      <c r="A35" s="190"/>
      <c r="B35" s="183" t="s">
        <v>116</v>
      </c>
      <c r="C35" s="184">
        <v>6.31</v>
      </c>
      <c r="D35" s="185">
        <v>290</v>
      </c>
      <c r="E35" s="186">
        <v>314.25</v>
      </c>
      <c r="F35" s="186">
        <v>326.88333333333327</v>
      </c>
      <c r="G35" s="186">
        <v>370.09999999999997</v>
      </c>
      <c r="H35" s="158">
        <v>4.0201538053566566</v>
      </c>
      <c r="I35" s="161">
        <v>13.22082292357112</v>
      </c>
    </row>
    <row r="36" spans="1:9">
      <c r="A36" s="190"/>
      <c r="B36" s="183" t="s">
        <v>117</v>
      </c>
      <c r="C36" s="184">
        <v>6.31</v>
      </c>
      <c r="D36" s="185">
        <v>290.10000000000002</v>
      </c>
      <c r="E36" s="186">
        <v>315.81666666666672</v>
      </c>
      <c r="F36" s="186">
        <v>323.27500000000003</v>
      </c>
      <c r="G36" s="186">
        <v>363.75</v>
      </c>
      <c r="H36" s="158">
        <v>2.3616021953665012</v>
      </c>
      <c r="I36" s="161">
        <v>12.520300054133472</v>
      </c>
    </row>
    <row r="37" spans="1:9">
      <c r="A37" s="190"/>
      <c r="B37" s="183" t="s">
        <v>118</v>
      </c>
      <c r="C37" s="184">
        <v>6.32</v>
      </c>
      <c r="D37" s="185">
        <v>319.7</v>
      </c>
      <c r="E37" s="186">
        <v>339.26666666666671</v>
      </c>
      <c r="F37" s="186">
        <v>345.80833333333334</v>
      </c>
      <c r="G37" s="186">
        <v>407.55</v>
      </c>
      <c r="H37" s="158">
        <v>1.9281784240518647</v>
      </c>
      <c r="I37" s="161">
        <v>17.854302720678604</v>
      </c>
    </row>
    <row r="38" spans="1:9">
      <c r="A38" s="175">
        <v>2.2999999999999998</v>
      </c>
      <c r="B38" s="176" t="s">
        <v>119</v>
      </c>
      <c r="C38" s="187">
        <v>8.2899999999999991</v>
      </c>
      <c r="D38" s="178">
        <v>285.89999999999998</v>
      </c>
      <c r="E38" s="179">
        <v>322.89166666666665</v>
      </c>
      <c r="F38" s="179">
        <v>354.09999999999997</v>
      </c>
      <c r="G38" s="179">
        <v>405.70000000000005</v>
      </c>
      <c r="H38" s="188">
        <v>9.6652644075670366</v>
      </c>
      <c r="I38" s="189">
        <v>14.572154758542808</v>
      </c>
    </row>
    <row r="39" spans="1:9">
      <c r="A39" s="190"/>
      <c r="B39" s="176" t="s">
        <v>120</v>
      </c>
      <c r="C39" s="187">
        <v>2.76</v>
      </c>
      <c r="D39" s="178">
        <v>264.10000000000002</v>
      </c>
      <c r="E39" s="179">
        <v>300.94166666666672</v>
      </c>
      <c r="F39" s="179">
        <v>329.62500000000006</v>
      </c>
      <c r="G39" s="179">
        <v>379.1583333333333</v>
      </c>
      <c r="H39" s="188">
        <v>9.5311937529421584</v>
      </c>
      <c r="I39" s="189">
        <v>15.027177347996428</v>
      </c>
    </row>
    <row r="40" spans="1:9">
      <c r="A40" s="190"/>
      <c r="B40" s="183" t="s">
        <v>116</v>
      </c>
      <c r="C40" s="184">
        <v>1.38</v>
      </c>
      <c r="D40" s="185">
        <v>255.7</v>
      </c>
      <c r="E40" s="186">
        <v>291.07499999999993</v>
      </c>
      <c r="F40" s="186">
        <v>318.4083333333333</v>
      </c>
      <c r="G40" s="186">
        <v>368.85000000000008</v>
      </c>
      <c r="H40" s="158">
        <v>9.3904778264479489</v>
      </c>
      <c r="I40" s="161">
        <v>15.841817372870295</v>
      </c>
    </row>
    <row r="41" spans="1:9">
      <c r="A41" s="190"/>
      <c r="B41" s="183" t="s">
        <v>118</v>
      </c>
      <c r="C41" s="184">
        <v>1.38</v>
      </c>
      <c r="D41" s="185">
        <v>272.60000000000002</v>
      </c>
      <c r="E41" s="186">
        <v>310.83333333333337</v>
      </c>
      <c r="F41" s="186">
        <v>340.85</v>
      </c>
      <c r="G41" s="186">
        <v>389.4083333333333</v>
      </c>
      <c r="H41" s="158">
        <v>9.6568364611260051</v>
      </c>
      <c r="I41" s="161">
        <v>14.246247127279815</v>
      </c>
    </row>
    <row r="42" spans="1:9">
      <c r="A42" s="190"/>
      <c r="B42" s="196" t="s">
        <v>121</v>
      </c>
      <c r="C42" s="187">
        <v>2.76</v>
      </c>
      <c r="D42" s="178">
        <v>252.6</v>
      </c>
      <c r="E42" s="179">
        <v>284.30833333333334</v>
      </c>
      <c r="F42" s="179">
        <v>316.82499999999999</v>
      </c>
      <c r="G42" s="179">
        <v>371.88333333333338</v>
      </c>
      <c r="H42" s="188">
        <v>11.437113462496697</v>
      </c>
      <c r="I42" s="189">
        <v>17.378153028748812</v>
      </c>
    </row>
    <row r="43" spans="1:9">
      <c r="A43" s="190"/>
      <c r="B43" s="183" t="s">
        <v>116</v>
      </c>
      <c r="C43" s="184">
        <v>1.38</v>
      </c>
      <c r="D43" s="185">
        <v>244.2</v>
      </c>
      <c r="E43" s="186">
        <v>276.70833333333337</v>
      </c>
      <c r="F43" s="186">
        <v>310.88333333333338</v>
      </c>
      <c r="G43" s="186">
        <v>359.35000000000008</v>
      </c>
      <c r="H43" s="158">
        <v>12.350549616021695</v>
      </c>
      <c r="I43" s="161">
        <v>15.589985525116617</v>
      </c>
    </row>
    <row r="44" spans="1:9">
      <c r="A44" s="190"/>
      <c r="B44" s="183" t="s">
        <v>118</v>
      </c>
      <c r="C44" s="184">
        <v>1.38</v>
      </c>
      <c r="D44" s="185">
        <v>261</v>
      </c>
      <c r="E44" s="186">
        <v>291.88333333333327</v>
      </c>
      <c r="F44" s="186">
        <v>322.77499999999998</v>
      </c>
      <c r="G44" s="186">
        <v>384.42500000000013</v>
      </c>
      <c r="H44" s="158">
        <v>10.583566493462016</v>
      </c>
      <c r="I44" s="161">
        <v>19.099992254666603</v>
      </c>
    </row>
    <row r="45" spans="1:9">
      <c r="A45" s="190"/>
      <c r="B45" s="176" t="s">
        <v>122</v>
      </c>
      <c r="C45" s="187">
        <v>2.77</v>
      </c>
      <c r="D45" s="178">
        <v>340.7</v>
      </c>
      <c r="E45" s="179">
        <v>383.26666666666665</v>
      </c>
      <c r="F45" s="179">
        <v>415.73333333333329</v>
      </c>
      <c r="G45" s="179">
        <v>466.00833333333338</v>
      </c>
      <c r="H45" s="188">
        <v>8.4710384414680817</v>
      </c>
      <c r="I45" s="189">
        <v>12.093088518280965</v>
      </c>
    </row>
    <row r="46" spans="1:9">
      <c r="A46" s="190"/>
      <c r="B46" s="183" t="s">
        <v>112</v>
      </c>
      <c r="C46" s="184">
        <v>1.38</v>
      </c>
      <c r="D46" s="185">
        <v>345.6</v>
      </c>
      <c r="E46" s="186">
        <v>392.54166666666674</v>
      </c>
      <c r="F46" s="186">
        <v>422.02500000000003</v>
      </c>
      <c r="G46" s="186">
        <v>457.09999999999991</v>
      </c>
      <c r="H46" s="158">
        <v>7.5108799490499791</v>
      </c>
      <c r="I46" s="161">
        <v>8.3111190095373217</v>
      </c>
    </row>
    <row r="47" spans="1:9" ht="15.75" thickBot="1">
      <c r="A47" s="197"/>
      <c r="B47" s="198" t="s">
        <v>113</v>
      </c>
      <c r="C47" s="199">
        <v>1.39</v>
      </c>
      <c r="D47" s="200">
        <v>335.8</v>
      </c>
      <c r="E47" s="201">
        <v>374.06666666666666</v>
      </c>
      <c r="F47" s="201">
        <v>409.48333333333341</v>
      </c>
      <c r="G47" s="201">
        <v>474.85833333333335</v>
      </c>
      <c r="H47" s="166">
        <v>9.4680092675102543</v>
      </c>
      <c r="I47" s="167">
        <v>15.965240750539294</v>
      </c>
    </row>
    <row r="48" spans="1:9" ht="15.75" thickTop="1"/>
  </sheetData>
  <mergeCells count="12">
    <mergeCell ref="A5:A6"/>
    <mergeCell ref="A1:I1"/>
    <mergeCell ref="A2:I2"/>
    <mergeCell ref="A3:I3"/>
    <mergeCell ref="A4:I4"/>
    <mergeCell ref="C5:C6"/>
    <mergeCell ref="H5:I5"/>
    <mergeCell ref="D5:D6"/>
    <mergeCell ref="E5:E6"/>
    <mergeCell ref="F5:F6"/>
    <mergeCell ref="G5:G6"/>
    <mergeCell ref="B5:B6"/>
  </mergeCells>
  <printOptions horizontalCentered="1"/>
  <pageMargins left="1.5" right="1" top="1.5" bottom="1" header="0.3" footer="0.3"/>
  <pageSetup paperSize="9" scale="82"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K56"/>
  <sheetViews>
    <sheetView view="pageBreakPreview" zoomScaleSheetLayoutView="100" workbookViewId="0">
      <selection activeCell="E4" sqref="E1:F1048576"/>
    </sheetView>
  </sheetViews>
  <sheetFormatPr defaultRowHeight="12.75"/>
  <cols>
    <col min="1" max="1" width="23" style="724" bestFit="1" customWidth="1"/>
    <col min="2" max="4" width="10.7109375" style="724" customWidth="1"/>
    <col min="5" max="6" width="9.7109375" style="724" customWidth="1"/>
    <col min="7" max="7" width="9.28515625" style="724" customWidth="1"/>
    <col min="8" max="254" width="9.140625" style="724"/>
    <col min="255" max="255" width="23" style="724" bestFit="1" customWidth="1"/>
    <col min="256" max="256" width="9" style="724" bestFit="1" customWidth="1"/>
    <col min="257" max="257" width="11.85546875" style="724" bestFit="1" customWidth="1"/>
    <col min="258" max="258" width="9" style="724" bestFit="1" customWidth="1"/>
    <col min="259" max="260" width="11.85546875" style="724" bestFit="1" customWidth="1"/>
    <col min="261" max="261" width="9.42578125" style="724" customWidth="1"/>
    <col min="262" max="262" width="9.140625" style="724"/>
    <col min="263" max="263" width="9.28515625" style="724" customWidth="1"/>
    <col min="264" max="510" width="9.140625" style="724"/>
    <col min="511" max="511" width="23" style="724" bestFit="1" customWidth="1"/>
    <col min="512" max="512" width="9" style="724" bestFit="1" customWidth="1"/>
    <col min="513" max="513" width="11.85546875" style="724" bestFit="1" customWidth="1"/>
    <col min="514" max="514" width="9" style="724" bestFit="1" customWidth="1"/>
    <col min="515" max="516" width="11.85546875" style="724" bestFit="1" customWidth="1"/>
    <col min="517" max="517" width="9.42578125" style="724" customWidth="1"/>
    <col min="518" max="518" width="9.140625" style="724"/>
    <col min="519" max="519" width="9.28515625" style="724" customWidth="1"/>
    <col min="520" max="766" width="9.140625" style="724"/>
    <col min="767" max="767" width="23" style="724" bestFit="1" customWidth="1"/>
    <col min="768" max="768" width="9" style="724" bestFit="1" customWidth="1"/>
    <col min="769" max="769" width="11.85546875" style="724" bestFit="1" customWidth="1"/>
    <col min="770" max="770" width="9" style="724" bestFit="1" customWidth="1"/>
    <col min="771" max="772" width="11.85546875" style="724" bestFit="1" customWidth="1"/>
    <col min="773" max="773" width="9.42578125" style="724" customWidth="1"/>
    <col min="774" max="774" width="9.140625" style="724"/>
    <col min="775" max="775" width="9.28515625" style="724" customWidth="1"/>
    <col min="776" max="1022" width="9.140625" style="724"/>
    <col min="1023" max="1023" width="23" style="724" bestFit="1" customWidth="1"/>
    <col min="1024" max="1024" width="9" style="724" bestFit="1" customWidth="1"/>
    <col min="1025" max="1025" width="11.85546875" style="724" bestFit="1" customWidth="1"/>
    <col min="1026" max="1026" width="9" style="724" bestFit="1" customWidth="1"/>
    <col min="1027" max="1028" width="11.85546875" style="724" bestFit="1" customWidth="1"/>
    <col min="1029" max="1029" width="9.42578125" style="724" customWidth="1"/>
    <col min="1030" max="1030" width="9.140625" style="724"/>
    <col min="1031" max="1031" width="9.28515625" style="724" customWidth="1"/>
    <col min="1032" max="1278" width="9.140625" style="724"/>
    <col min="1279" max="1279" width="23" style="724" bestFit="1" customWidth="1"/>
    <col min="1280" max="1280" width="9" style="724" bestFit="1" customWidth="1"/>
    <col min="1281" max="1281" width="11.85546875" style="724" bestFit="1" customWidth="1"/>
    <col min="1282" max="1282" width="9" style="724" bestFit="1" customWidth="1"/>
    <col min="1283" max="1284" width="11.85546875" style="724" bestFit="1" customWidth="1"/>
    <col min="1285" max="1285" width="9.42578125" style="724" customWidth="1"/>
    <col min="1286" max="1286" width="9.140625" style="724"/>
    <col min="1287" max="1287" width="9.28515625" style="724" customWidth="1"/>
    <col min="1288" max="1534" width="9.140625" style="724"/>
    <col min="1535" max="1535" width="23" style="724" bestFit="1" customWidth="1"/>
    <col min="1536" max="1536" width="9" style="724" bestFit="1" customWidth="1"/>
    <col min="1537" max="1537" width="11.85546875" style="724" bestFit="1" customWidth="1"/>
    <col min="1538" max="1538" width="9" style="724" bestFit="1" customWidth="1"/>
    <col min="1539" max="1540" width="11.85546875" style="724" bestFit="1" customWidth="1"/>
    <col min="1541" max="1541" width="9.42578125" style="724" customWidth="1"/>
    <col min="1542" max="1542" width="9.140625" style="724"/>
    <col min="1543" max="1543" width="9.28515625" style="724" customWidth="1"/>
    <col min="1544" max="1790" width="9.140625" style="724"/>
    <col min="1791" max="1791" width="23" style="724" bestFit="1" customWidth="1"/>
    <col min="1792" max="1792" width="9" style="724" bestFit="1" customWidth="1"/>
    <col min="1793" max="1793" width="11.85546875" style="724" bestFit="1" customWidth="1"/>
    <col min="1794" max="1794" width="9" style="724" bestFit="1" customWidth="1"/>
    <col min="1795" max="1796" width="11.85546875" style="724" bestFit="1" customWidth="1"/>
    <col min="1797" max="1797" width="9.42578125" style="724" customWidth="1"/>
    <col min="1798" max="1798" width="9.140625" style="724"/>
    <col min="1799" max="1799" width="9.28515625" style="724" customWidth="1"/>
    <col min="1800" max="2046" width="9.140625" style="724"/>
    <col min="2047" max="2047" width="23" style="724" bestFit="1" customWidth="1"/>
    <col min="2048" max="2048" width="9" style="724" bestFit="1" customWidth="1"/>
    <col min="2049" max="2049" width="11.85546875" style="724" bestFit="1" customWidth="1"/>
    <col min="2050" max="2050" width="9" style="724" bestFit="1" customWidth="1"/>
    <col min="2051" max="2052" width="11.85546875" style="724" bestFit="1" customWidth="1"/>
    <col min="2053" max="2053" width="9.42578125" style="724" customWidth="1"/>
    <col min="2054" max="2054" width="9.140625" style="724"/>
    <col min="2055" max="2055" width="9.28515625" style="724" customWidth="1"/>
    <col min="2056" max="2302" width="9.140625" style="724"/>
    <col min="2303" max="2303" width="23" style="724" bestFit="1" customWidth="1"/>
    <col min="2304" max="2304" width="9" style="724" bestFit="1" customWidth="1"/>
    <col min="2305" max="2305" width="11.85546875" style="724" bestFit="1" customWidth="1"/>
    <col min="2306" max="2306" width="9" style="724" bestFit="1" customWidth="1"/>
    <col min="2307" max="2308" width="11.85546875" style="724" bestFit="1" customWidth="1"/>
    <col min="2309" max="2309" width="9.42578125" style="724" customWidth="1"/>
    <col min="2310" max="2310" width="9.140625" style="724"/>
    <col min="2311" max="2311" width="9.28515625" style="724" customWidth="1"/>
    <col min="2312" max="2558" width="9.140625" style="724"/>
    <col min="2559" max="2559" width="23" style="724" bestFit="1" customWidth="1"/>
    <col min="2560" max="2560" width="9" style="724" bestFit="1" customWidth="1"/>
    <col min="2561" max="2561" width="11.85546875" style="724" bestFit="1" customWidth="1"/>
    <col min="2562" max="2562" width="9" style="724" bestFit="1" customWidth="1"/>
    <col min="2563" max="2564" width="11.85546875" style="724" bestFit="1" customWidth="1"/>
    <col min="2565" max="2565" width="9.42578125" style="724" customWidth="1"/>
    <col min="2566" max="2566" width="9.140625" style="724"/>
    <col min="2567" max="2567" width="9.28515625" style="724" customWidth="1"/>
    <col min="2568" max="2814" width="9.140625" style="724"/>
    <col min="2815" max="2815" width="23" style="724" bestFit="1" customWidth="1"/>
    <col min="2816" max="2816" width="9" style="724" bestFit="1" customWidth="1"/>
    <col min="2817" max="2817" width="11.85546875" style="724" bestFit="1" customWidth="1"/>
    <col min="2818" max="2818" width="9" style="724" bestFit="1" customWidth="1"/>
    <col min="2819" max="2820" width="11.85546875" style="724" bestFit="1" customWidth="1"/>
    <col min="2821" max="2821" width="9.42578125" style="724" customWidth="1"/>
    <col min="2822" max="2822" width="9.140625" style="724"/>
    <col min="2823" max="2823" width="9.28515625" style="724" customWidth="1"/>
    <col min="2824" max="3070" width="9.140625" style="724"/>
    <col min="3071" max="3071" width="23" style="724" bestFit="1" customWidth="1"/>
    <col min="3072" max="3072" width="9" style="724" bestFit="1" customWidth="1"/>
    <col min="3073" max="3073" width="11.85546875" style="724" bestFit="1" customWidth="1"/>
    <col min="3074" max="3074" width="9" style="724" bestFit="1" customWidth="1"/>
    <col min="3075" max="3076" width="11.85546875" style="724" bestFit="1" customWidth="1"/>
    <col min="3077" max="3077" width="9.42578125" style="724" customWidth="1"/>
    <col min="3078" max="3078" width="9.140625" style="724"/>
    <col min="3079" max="3079" width="9.28515625" style="724" customWidth="1"/>
    <col min="3080" max="3326" width="9.140625" style="724"/>
    <col min="3327" max="3327" width="23" style="724" bestFit="1" customWidth="1"/>
    <col min="3328" max="3328" width="9" style="724" bestFit="1" customWidth="1"/>
    <col min="3329" max="3329" width="11.85546875" style="724" bestFit="1" customWidth="1"/>
    <col min="3330" max="3330" width="9" style="724" bestFit="1" customWidth="1"/>
    <col min="3331" max="3332" width="11.85546875" style="724" bestFit="1" customWidth="1"/>
    <col min="3333" max="3333" width="9.42578125" style="724" customWidth="1"/>
    <col min="3334" max="3334" width="9.140625" style="724"/>
    <col min="3335" max="3335" width="9.28515625" style="724" customWidth="1"/>
    <col min="3336" max="3582" width="9.140625" style="724"/>
    <col min="3583" max="3583" width="23" style="724" bestFit="1" customWidth="1"/>
    <col min="3584" max="3584" width="9" style="724" bestFit="1" customWidth="1"/>
    <col min="3585" max="3585" width="11.85546875" style="724" bestFit="1" customWidth="1"/>
    <col min="3586" max="3586" width="9" style="724" bestFit="1" customWidth="1"/>
    <col min="3587" max="3588" width="11.85546875" style="724" bestFit="1" customWidth="1"/>
    <col min="3589" max="3589" width="9.42578125" style="724" customWidth="1"/>
    <col min="3590" max="3590" width="9.140625" style="724"/>
    <col min="3591" max="3591" width="9.28515625" style="724" customWidth="1"/>
    <col min="3592" max="3838" width="9.140625" style="724"/>
    <col min="3839" max="3839" width="23" style="724" bestFit="1" customWidth="1"/>
    <col min="3840" max="3840" width="9" style="724" bestFit="1" customWidth="1"/>
    <col min="3841" max="3841" width="11.85546875" style="724" bestFit="1" customWidth="1"/>
    <col min="3842" max="3842" width="9" style="724" bestFit="1" customWidth="1"/>
    <col min="3843" max="3844" width="11.85546875" style="724" bestFit="1" customWidth="1"/>
    <col min="3845" max="3845" width="9.42578125" style="724" customWidth="1"/>
    <col min="3846" max="3846" width="9.140625" style="724"/>
    <col min="3847" max="3847" width="9.28515625" style="724" customWidth="1"/>
    <col min="3848" max="4094" width="9.140625" style="724"/>
    <col min="4095" max="4095" width="23" style="724" bestFit="1" customWidth="1"/>
    <col min="4096" max="4096" width="9" style="724" bestFit="1" customWidth="1"/>
    <col min="4097" max="4097" width="11.85546875" style="724" bestFit="1" customWidth="1"/>
    <col min="4098" max="4098" width="9" style="724" bestFit="1" customWidth="1"/>
    <col min="4099" max="4100" width="11.85546875" style="724" bestFit="1" customWidth="1"/>
    <col min="4101" max="4101" width="9.42578125" style="724" customWidth="1"/>
    <col min="4102" max="4102" width="9.140625" style="724"/>
    <col min="4103" max="4103" width="9.28515625" style="724" customWidth="1"/>
    <col min="4104" max="4350" width="9.140625" style="724"/>
    <col min="4351" max="4351" width="23" style="724" bestFit="1" customWidth="1"/>
    <col min="4352" max="4352" width="9" style="724" bestFit="1" customWidth="1"/>
    <col min="4353" max="4353" width="11.85546875" style="724" bestFit="1" customWidth="1"/>
    <col min="4354" max="4354" width="9" style="724" bestFit="1" customWidth="1"/>
    <col min="4355" max="4356" width="11.85546875" style="724" bestFit="1" customWidth="1"/>
    <col min="4357" max="4357" width="9.42578125" style="724" customWidth="1"/>
    <col min="4358" max="4358" width="9.140625" style="724"/>
    <col min="4359" max="4359" width="9.28515625" style="724" customWidth="1"/>
    <col min="4360" max="4606" width="9.140625" style="724"/>
    <col min="4607" max="4607" width="23" style="724" bestFit="1" customWidth="1"/>
    <col min="4608" max="4608" width="9" style="724" bestFit="1" customWidth="1"/>
    <col min="4609" max="4609" width="11.85546875" style="724" bestFit="1" customWidth="1"/>
    <col min="4610" max="4610" width="9" style="724" bestFit="1" customWidth="1"/>
    <col min="4611" max="4612" width="11.85546875" style="724" bestFit="1" customWidth="1"/>
    <col min="4613" max="4613" width="9.42578125" style="724" customWidth="1"/>
    <col min="4614" max="4614" width="9.140625" style="724"/>
    <col min="4615" max="4615" width="9.28515625" style="724" customWidth="1"/>
    <col min="4616" max="4862" width="9.140625" style="724"/>
    <col min="4863" max="4863" width="23" style="724" bestFit="1" customWidth="1"/>
    <col min="4864" max="4864" width="9" style="724" bestFit="1" customWidth="1"/>
    <col min="4865" max="4865" width="11.85546875" style="724" bestFit="1" customWidth="1"/>
    <col min="4866" max="4866" width="9" style="724" bestFit="1" customWidth="1"/>
    <col min="4867" max="4868" width="11.85546875" style="724" bestFit="1" customWidth="1"/>
    <col min="4869" max="4869" width="9.42578125" style="724" customWidth="1"/>
    <col min="4870" max="4870" width="9.140625" style="724"/>
    <col min="4871" max="4871" width="9.28515625" style="724" customWidth="1"/>
    <col min="4872" max="5118" width="9.140625" style="724"/>
    <col min="5119" max="5119" width="23" style="724" bestFit="1" customWidth="1"/>
    <col min="5120" max="5120" width="9" style="724" bestFit="1" customWidth="1"/>
    <col min="5121" max="5121" width="11.85546875" style="724" bestFit="1" customWidth="1"/>
    <col min="5122" max="5122" width="9" style="724" bestFit="1" customWidth="1"/>
    <col min="5123" max="5124" width="11.85546875" style="724" bestFit="1" customWidth="1"/>
    <col min="5125" max="5125" width="9.42578125" style="724" customWidth="1"/>
    <col min="5126" max="5126" width="9.140625" style="724"/>
    <col min="5127" max="5127" width="9.28515625" style="724" customWidth="1"/>
    <col min="5128" max="5374" width="9.140625" style="724"/>
    <col min="5375" max="5375" width="23" style="724" bestFit="1" customWidth="1"/>
    <col min="5376" max="5376" width="9" style="724" bestFit="1" customWidth="1"/>
    <col min="5377" max="5377" width="11.85546875" style="724" bestFit="1" customWidth="1"/>
    <col min="5378" max="5378" width="9" style="724" bestFit="1" customWidth="1"/>
    <col min="5379" max="5380" width="11.85546875" style="724" bestFit="1" customWidth="1"/>
    <col min="5381" max="5381" width="9.42578125" style="724" customWidth="1"/>
    <col min="5382" max="5382" width="9.140625" style="724"/>
    <col min="5383" max="5383" width="9.28515625" style="724" customWidth="1"/>
    <col min="5384" max="5630" width="9.140625" style="724"/>
    <col min="5631" max="5631" width="23" style="724" bestFit="1" customWidth="1"/>
    <col min="5632" max="5632" width="9" style="724" bestFit="1" customWidth="1"/>
    <col min="5633" max="5633" width="11.85546875" style="724" bestFit="1" customWidth="1"/>
    <col min="5634" max="5634" width="9" style="724" bestFit="1" customWidth="1"/>
    <col min="5635" max="5636" width="11.85546875" style="724" bestFit="1" customWidth="1"/>
    <col min="5637" max="5637" width="9.42578125" style="724" customWidth="1"/>
    <col min="5638" max="5638" width="9.140625" style="724"/>
    <col min="5639" max="5639" width="9.28515625" style="724" customWidth="1"/>
    <col min="5640" max="5886" width="9.140625" style="724"/>
    <col min="5887" max="5887" width="23" style="724" bestFit="1" customWidth="1"/>
    <col min="5888" max="5888" width="9" style="724" bestFit="1" customWidth="1"/>
    <col min="5889" max="5889" width="11.85546875" style="724" bestFit="1" customWidth="1"/>
    <col min="5890" max="5890" width="9" style="724" bestFit="1" customWidth="1"/>
    <col min="5891" max="5892" width="11.85546875" style="724" bestFit="1" customWidth="1"/>
    <col min="5893" max="5893" width="9.42578125" style="724" customWidth="1"/>
    <col min="5894" max="5894" width="9.140625" style="724"/>
    <col min="5895" max="5895" width="9.28515625" style="724" customWidth="1"/>
    <col min="5896" max="6142" width="9.140625" style="724"/>
    <col min="6143" max="6143" width="23" style="724" bestFit="1" customWidth="1"/>
    <col min="6144" max="6144" width="9" style="724" bestFit="1" customWidth="1"/>
    <col min="6145" max="6145" width="11.85546875" style="724" bestFit="1" customWidth="1"/>
    <col min="6146" max="6146" width="9" style="724" bestFit="1" customWidth="1"/>
    <col min="6147" max="6148" width="11.85546875" style="724" bestFit="1" customWidth="1"/>
    <col min="6149" max="6149" width="9.42578125" style="724" customWidth="1"/>
    <col min="6150" max="6150" width="9.140625" style="724"/>
    <col min="6151" max="6151" width="9.28515625" style="724" customWidth="1"/>
    <col min="6152" max="6398" width="9.140625" style="724"/>
    <col min="6399" max="6399" width="23" style="724" bestFit="1" customWidth="1"/>
    <col min="6400" max="6400" width="9" style="724" bestFit="1" customWidth="1"/>
    <col min="6401" max="6401" width="11.85546875" style="724" bestFit="1" customWidth="1"/>
    <col min="6402" max="6402" width="9" style="724" bestFit="1" customWidth="1"/>
    <col min="6403" max="6404" width="11.85546875" style="724" bestFit="1" customWidth="1"/>
    <col min="6405" max="6405" width="9.42578125" style="724" customWidth="1"/>
    <col min="6406" max="6406" width="9.140625" style="724"/>
    <col min="6407" max="6407" width="9.28515625" style="724" customWidth="1"/>
    <col min="6408" max="6654" width="9.140625" style="724"/>
    <col min="6655" max="6655" width="23" style="724" bestFit="1" customWidth="1"/>
    <col min="6656" max="6656" width="9" style="724" bestFit="1" customWidth="1"/>
    <col min="6657" max="6657" width="11.85546875" style="724" bestFit="1" customWidth="1"/>
    <col min="6658" max="6658" width="9" style="724" bestFit="1" customWidth="1"/>
    <col min="6659" max="6660" width="11.85546875" style="724" bestFit="1" customWidth="1"/>
    <col min="6661" max="6661" width="9.42578125" style="724" customWidth="1"/>
    <col min="6662" max="6662" width="9.140625" style="724"/>
    <col min="6663" max="6663" width="9.28515625" style="724" customWidth="1"/>
    <col min="6664" max="6910" width="9.140625" style="724"/>
    <col min="6911" max="6911" width="23" style="724" bestFit="1" customWidth="1"/>
    <col min="6912" max="6912" width="9" style="724" bestFit="1" customWidth="1"/>
    <col min="6913" max="6913" width="11.85546875" style="724" bestFit="1" customWidth="1"/>
    <col min="6914" max="6914" width="9" style="724" bestFit="1" customWidth="1"/>
    <col min="6915" max="6916" width="11.85546875" style="724" bestFit="1" customWidth="1"/>
    <col min="6917" max="6917" width="9.42578125" style="724" customWidth="1"/>
    <col min="6918" max="6918" width="9.140625" style="724"/>
    <col min="6919" max="6919" width="9.28515625" style="724" customWidth="1"/>
    <col min="6920" max="7166" width="9.140625" style="724"/>
    <col min="7167" max="7167" width="23" style="724" bestFit="1" customWidth="1"/>
    <col min="7168" max="7168" width="9" style="724" bestFit="1" customWidth="1"/>
    <col min="7169" max="7169" width="11.85546875" style="724" bestFit="1" customWidth="1"/>
    <col min="7170" max="7170" width="9" style="724" bestFit="1" customWidth="1"/>
    <col min="7171" max="7172" width="11.85546875" style="724" bestFit="1" customWidth="1"/>
    <col min="7173" max="7173" width="9.42578125" style="724" customWidth="1"/>
    <col min="7174" max="7174" width="9.140625" style="724"/>
    <col min="7175" max="7175" width="9.28515625" style="724" customWidth="1"/>
    <col min="7176" max="7422" width="9.140625" style="724"/>
    <col min="7423" max="7423" width="23" style="724" bestFit="1" customWidth="1"/>
    <col min="7424" max="7424" width="9" style="724" bestFit="1" customWidth="1"/>
    <col min="7425" max="7425" width="11.85546875" style="724" bestFit="1" customWidth="1"/>
    <col min="7426" max="7426" width="9" style="724" bestFit="1" customWidth="1"/>
    <col min="7427" max="7428" width="11.85546875" style="724" bestFit="1" customWidth="1"/>
    <col min="7429" max="7429" width="9.42578125" style="724" customWidth="1"/>
    <col min="7430" max="7430" width="9.140625" style="724"/>
    <col min="7431" max="7431" width="9.28515625" style="724" customWidth="1"/>
    <col min="7432" max="7678" width="9.140625" style="724"/>
    <col min="7679" max="7679" width="23" style="724" bestFit="1" customWidth="1"/>
    <col min="7680" max="7680" width="9" style="724" bestFit="1" customWidth="1"/>
    <col min="7681" max="7681" width="11.85546875" style="724" bestFit="1" customWidth="1"/>
    <col min="7682" max="7682" width="9" style="724" bestFit="1" customWidth="1"/>
    <col min="7683" max="7684" width="11.85546875" style="724" bestFit="1" customWidth="1"/>
    <col min="7685" max="7685" width="9.42578125" style="724" customWidth="1"/>
    <col min="7686" max="7686" width="9.140625" style="724"/>
    <col min="7687" max="7687" width="9.28515625" style="724" customWidth="1"/>
    <col min="7688" max="7934" width="9.140625" style="724"/>
    <col min="7935" max="7935" width="23" style="724" bestFit="1" customWidth="1"/>
    <col min="7936" max="7936" width="9" style="724" bestFit="1" customWidth="1"/>
    <col min="7937" max="7937" width="11.85546875" style="724" bestFit="1" customWidth="1"/>
    <col min="7938" max="7938" width="9" style="724" bestFit="1" customWidth="1"/>
    <col min="7939" max="7940" width="11.85546875" style="724" bestFit="1" customWidth="1"/>
    <col min="7941" max="7941" width="9.42578125" style="724" customWidth="1"/>
    <col min="7942" max="7942" width="9.140625" style="724"/>
    <col min="7943" max="7943" width="9.28515625" style="724" customWidth="1"/>
    <col min="7944" max="8190" width="9.140625" style="724"/>
    <col min="8191" max="8191" width="23" style="724" bestFit="1" customWidth="1"/>
    <col min="8192" max="8192" width="9" style="724" bestFit="1" customWidth="1"/>
    <col min="8193" max="8193" width="11.85546875" style="724" bestFit="1" customWidth="1"/>
    <col min="8194" max="8194" width="9" style="724" bestFit="1" customWidth="1"/>
    <col min="8195" max="8196" width="11.85546875" style="724" bestFit="1" customWidth="1"/>
    <col min="8197" max="8197" width="9.42578125" style="724" customWidth="1"/>
    <col min="8198" max="8198" width="9.140625" style="724"/>
    <col min="8199" max="8199" width="9.28515625" style="724" customWidth="1"/>
    <col min="8200" max="8446" width="9.140625" style="724"/>
    <col min="8447" max="8447" width="23" style="724" bestFit="1" customWidth="1"/>
    <col min="8448" max="8448" width="9" style="724" bestFit="1" customWidth="1"/>
    <col min="8449" max="8449" width="11.85546875" style="724" bestFit="1" customWidth="1"/>
    <col min="8450" max="8450" width="9" style="724" bestFit="1" customWidth="1"/>
    <col min="8451" max="8452" width="11.85546875" style="724" bestFit="1" customWidth="1"/>
    <col min="8453" max="8453" width="9.42578125" style="724" customWidth="1"/>
    <col min="8454" max="8454" width="9.140625" style="724"/>
    <col min="8455" max="8455" width="9.28515625" style="724" customWidth="1"/>
    <col min="8456" max="8702" width="9.140625" style="724"/>
    <col min="8703" max="8703" width="23" style="724" bestFit="1" customWidth="1"/>
    <col min="8704" max="8704" width="9" style="724" bestFit="1" customWidth="1"/>
    <col min="8705" max="8705" width="11.85546875" style="724" bestFit="1" customWidth="1"/>
    <col min="8706" max="8706" width="9" style="724" bestFit="1" customWidth="1"/>
    <col min="8707" max="8708" width="11.85546875" style="724" bestFit="1" customWidth="1"/>
    <col min="8709" max="8709" width="9.42578125" style="724" customWidth="1"/>
    <col min="8710" max="8710" width="9.140625" style="724"/>
    <col min="8711" max="8711" width="9.28515625" style="724" customWidth="1"/>
    <col min="8712" max="8958" width="9.140625" style="724"/>
    <col min="8959" max="8959" width="23" style="724" bestFit="1" customWidth="1"/>
    <col min="8960" max="8960" width="9" style="724" bestFit="1" customWidth="1"/>
    <col min="8961" max="8961" width="11.85546875" style="724" bestFit="1" customWidth="1"/>
    <col min="8962" max="8962" width="9" style="724" bestFit="1" customWidth="1"/>
    <col min="8963" max="8964" width="11.85546875" style="724" bestFit="1" customWidth="1"/>
    <col min="8965" max="8965" width="9.42578125" style="724" customWidth="1"/>
    <col min="8966" max="8966" width="9.140625" style="724"/>
    <col min="8967" max="8967" width="9.28515625" style="724" customWidth="1"/>
    <col min="8968" max="9214" width="9.140625" style="724"/>
    <col min="9215" max="9215" width="23" style="724" bestFit="1" customWidth="1"/>
    <col min="9216" max="9216" width="9" style="724" bestFit="1" customWidth="1"/>
    <col min="9217" max="9217" width="11.85546875" style="724" bestFit="1" customWidth="1"/>
    <col min="9218" max="9218" width="9" style="724" bestFit="1" customWidth="1"/>
    <col min="9219" max="9220" width="11.85546875" style="724" bestFit="1" customWidth="1"/>
    <col min="9221" max="9221" width="9.42578125" style="724" customWidth="1"/>
    <col min="9222" max="9222" width="9.140625" style="724"/>
    <col min="9223" max="9223" width="9.28515625" style="724" customWidth="1"/>
    <col min="9224" max="9470" width="9.140625" style="724"/>
    <col min="9471" max="9471" width="23" style="724" bestFit="1" customWidth="1"/>
    <col min="9472" max="9472" width="9" style="724" bestFit="1" customWidth="1"/>
    <col min="9473" max="9473" width="11.85546875" style="724" bestFit="1" customWidth="1"/>
    <col min="9474" max="9474" width="9" style="724" bestFit="1" customWidth="1"/>
    <col min="9475" max="9476" width="11.85546875" style="724" bestFit="1" customWidth="1"/>
    <col min="9477" max="9477" width="9.42578125" style="724" customWidth="1"/>
    <col min="9478" max="9478" width="9.140625" style="724"/>
    <col min="9479" max="9479" width="9.28515625" style="724" customWidth="1"/>
    <col min="9480" max="9726" width="9.140625" style="724"/>
    <col min="9727" max="9727" width="23" style="724" bestFit="1" customWidth="1"/>
    <col min="9728" max="9728" width="9" style="724" bestFit="1" customWidth="1"/>
    <col min="9729" max="9729" width="11.85546875" style="724" bestFit="1" customWidth="1"/>
    <col min="9730" max="9730" width="9" style="724" bestFit="1" customWidth="1"/>
    <col min="9731" max="9732" width="11.85546875" style="724" bestFit="1" customWidth="1"/>
    <col min="9733" max="9733" width="9.42578125" style="724" customWidth="1"/>
    <col min="9734" max="9734" width="9.140625" style="724"/>
    <col min="9735" max="9735" width="9.28515625" style="724" customWidth="1"/>
    <col min="9736" max="9982" width="9.140625" style="724"/>
    <col min="9983" max="9983" width="23" style="724" bestFit="1" customWidth="1"/>
    <col min="9984" max="9984" width="9" style="724" bestFit="1" customWidth="1"/>
    <col min="9985" max="9985" width="11.85546875" style="724" bestFit="1" customWidth="1"/>
    <col min="9986" max="9986" width="9" style="724" bestFit="1" customWidth="1"/>
    <col min="9987" max="9988" width="11.85546875" style="724" bestFit="1" customWidth="1"/>
    <col min="9989" max="9989" width="9.42578125" style="724" customWidth="1"/>
    <col min="9990" max="9990" width="9.140625" style="724"/>
    <col min="9991" max="9991" width="9.28515625" style="724" customWidth="1"/>
    <col min="9992" max="10238" width="9.140625" style="724"/>
    <col min="10239" max="10239" width="23" style="724" bestFit="1" customWidth="1"/>
    <col min="10240" max="10240" width="9" style="724" bestFit="1" customWidth="1"/>
    <col min="10241" max="10241" width="11.85546875" style="724" bestFit="1" customWidth="1"/>
    <col min="10242" max="10242" width="9" style="724" bestFit="1" customWidth="1"/>
    <col min="10243" max="10244" width="11.85546875" style="724" bestFit="1" customWidth="1"/>
    <col min="10245" max="10245" width="9.42578125" style="724" customWidth="1"/>
    <col min="10246" max="10246" width="9.140625" style="724"/>
    <col min="10247" max="10247" width="9.28515625" style="724" customWidth="1"/>
    <col min="10248" max="10494" width="9.140625" style="724"/>
    <col min="10495" max="10495" width="23" style="724" bestFit="1" customWidth="1"/>
    <col min="10496" max="10496" width="9" style="724" bestFit="1" customWidth="1"/>
    <col min="10497" max="10497" width="11.85546875" style="724" bestFit="1" customWidth="1"/>
    <col min="10498" max="10498" width="9" style="724" bestFit="1" customWidth="1"/>
    <col min="10499" max="10500" width="11.85546875" style="724" bestFit="1" customWidth="1"/>
    <col min="10501" max="10501" width="9.42578125" style="724" customWidth="1"/>
    <col min="10502" max="10502" width="9.140625" style="724"/>
    <col min="10503" max="10503" width="9.28515625" style="724" customWidth="1"/>
    <col min="10504" max="10750" width="9.140625" style="724"/>
    <col min="10751" max="10751" width="23" style="724" bestFit="1" customWidth="1"/>
    <col min="10752" max="10752" width="9" style="724" bestFit="1" customWidth="1"/>
    <col min="10753" max="10753" width="11.85546875" style="724" bestFit="1" customWidth="1"/>
    <col min="10754" max="10754" width="9" style="724" bestFit="1" customWidth="1"/>
    <col min="10755" max="10756" width="11.85546875" style="724" bestFit="1" customWidth="1"/>
    <col min="10757" max="10757" width="9.42578125" style="724" customWidth="1"/>
    <col min="10758" max="10758" width="9.140625" style="724"/>
    <col min="10759" max="10759" width="9.28515625" style="724" customWidth="1"/>
    <col min="10760" max="11006" width="9.140625" style="724"/>
    <col min="11007" max="11007" width="23" style="724" bestFit="1" customWidth="1"/>
    <col min="11008" max="11008" width="9" style="724" bestFit="1" customWidth="1"/>
    <col min="11009" max="11009" width="11.85546875" style="724" bestFit="1" customWidth="1"/>
    <col min="11010" max="11010" width="9" style="724" bestFit="1" customWidth="1"/>
    <col min="11011" max="11012" width="11.85546875" style="724" bestFit="1" customWidth="1"/>
    <col min="11013" max="11013" width="9.42578125" style="724" customWidth="1"/>
    <col min="11014" max="11014" width="9.140625" style="724"/>
    <col min="11015" max="11015" width="9.28515625" style="724" customWidth="1"/>
    <col min="11016" max="11262" width="9.140625" style="724"/>
    <col min="11263" max="11263" width="23" style="724" bestFit="1" customWidth="1"/>
    <col min="11264" max="11264" width="9" style="724" bestFit="1" customWidth="1"/>
    <col min="11265" max="11265" width="11.85546875" style="724" bestFit="1" customWidth="1"/>
    <col min="11266" max="11266" width="9" style="724" bestFit="1" customWidth="1"/>
    <col min="11267" max="11268" width="11.85546875" style="724" bestFit="1" customWidth="1"/>
    <col min="11269" max="11269" width="9.42578125" style="724" customWidth="1"/>
    <col min="11270" max="11270" width="9.140625" style="724"/>
    <col min="11271" max="11271" width="9.28515625" style="724" customWidth="1"/>
    <col min="11272" max="11518" width="9.140625" style="724"/>
    <col min="11519" max="11519" width="23" style="724" bestFit="1" customWidth="1"/>
    <col min="11520" max="11520" width="9" style="724" bestFit="1" customWidth="1"/>
    <col min="11521" max="11521" width="11.85546875" style="724" bestFit="1" customWidth="1"/>
    <col min="11522" max="11522" width="9" style="724" bestFit="1" customWidth="1"/>
    <col min="11523" max="11524" width="11.85546875" style="724" bestFit="1" customWidth="1"/>
    <col min="11525" max="11525" width="9.42578125" style="724" customWidth="1"/>
    <col min="11526" max="11526" width="9.140625" style="724"/>
    <col min="11527" max="11527" width="9.28515625" style="724" customWidth="1"/>
    <col min="11528" max="11774" width="9.140625" style="724"/>
    <col min="11775" max="11775" width="23" style="724" bestFit="1" customWidth="1"/>
    <col min="11776" max="11776" width="9" style="724" bestFit="1" customWidth="1"/>
    <col min="11777" max="11777" width="11.85546875" style="724" bestFit="1" customWidth="1"/>
    <col min="11778" max="11778" width="9" style="724" bestFit="1" customWidth="1"/>
    <col min="11779" max="11780" width="11.85546875" style="724" bestFit="1" customWidth="1"/>
    <col min="11781" max="11781" width="9.42578125" style="724" customWidth="1"/>
    <col min="11782" max="11782" width="9.140625" style="724"/>
    <col min="11783" max="11783" width="9.28515625" style="724" customWidth="1"/>
    <col min="11784" max="12030" width="9.140625" style="724"/>
    <col min="12031" max="12031" width="23" style="724" bestFit="1" customWidth="1"/>
    <col min="12032" max="12032" width="9" style="724" bestFit="1" customWidth="1"/>
    <col min="12033" max="12033" width="11.85546875" style="724" bestFit="1" customWidth="1"/>
    <col min="12034" max="12034" width="9" style="724" bestFit="1" customWidth="1"/>
    <col min="12035" max="12036" width="11.85546875" style="724" bestFit="1" customWidth="1"/>
    <col min="12037" max="12037" width="9.42578125" style="724" customWidth="1"/>
    <col min="12038" max="12038" width="9.140625" style="724"/>
    <col min="12039" max="12039" width="9.28515625" style="724" customWidth="1"/>
    <col min="12040" max="12286" width="9.140625" style="724"/>
    <col min="12287" max="12287" width="23" style="724" bestFit="1" customWidth="1"/>
    <col min="12288" max="12288" width="9" style="724" bestFit="1" customWidth="1"/>
    <col min="12289" max="12289" width="11.85546875" style="724" bestFit="1" customWidth="1"/>
    <col min="12290" max="12290" width="9" style="724" bestFit="1" customWidth="1"/>
    <col min="12291" max="12292" width="11.85546875" style="724" bestFit="1" customWidth="1"/>
    <col min="12293" max="12293" width="9.42578125" style="724" customWidth="1"/>
    <col min="12294" max="12294" width="9.140625" style="724"/>
    <col min="12295" max="12295" width="9.28515625" style="724" customWidth="1"/>
    <col min="12296" max="12542" width="9.140625" style="724"/>
    <col min="12543" max="12543" width="23" style="724" bestFit="1" customWidth="1"/>
    <col min="12544" max="12544" width="9" style="724" bestFit="1" customWidth="1"/>
    <col min="12545" max="12545" width="11.85546875" style="724" bestFit="1" customWidth="1"/>
    <col min="12546" max="12546" width="9" style="724" bestFit="1" customWidth="1"/>
    <col min="12547" max="12548" width="11.85546875" style="724" bestFit="1" customWidth="1"/>
    <col min="12549" max="12549" width="9.42578125" style="724" customWidth="1"/>
    <col min="12550" max="12550" width="9.140625" style="724"/>
    <col min="12551" max="12551" width="9.28515625" style="724" customWidth="1"/>
    <col min="12552" max="12798" width="9.140625" style="724"/>
    <col min="12799" max="12799" width="23" style="724" bestFit="1" customWidth="1"/>
    <col min="12800" max="12800" width="9" style="724" bestFit="1" customWidth="1"/>
    <col min="12801" max="12801" width="11.85546875" style="724" bestFit="1" customWidth="1"/>
    <col min="12802" max="12802" width="9" style="724" bestFit="1" customWidth="1"/>
    <col min="12803" max="12804" width="11.85546875" style="724" bestFit="1" customWidth="1"/>
    <col min="12805" max="12805" width="9.42578125" style="724" customWidth="1"/>
    <col min="12806" max="12806" width="9.140625" style="724"/>
    <col min="12807" max="12807" width="9.28515625" style="724" customWidth="1"/>
    <col min="12808" max="13054" width="9.140625" style="724"/>
    <col min="13055" max="13055" width="23" style="724" bestFit="1" customWidth="1"/>
    <col min="13056" max="13056" width="9" style="724" bestFit="1" customWidth="1"/>
    <col min="13057" max="13057" width="11.85546875" style="724" bestFit="1" customWidth="1"/>
    <col min="13058" max="13058" width="9" style="724" bestFit="1" customWidth="1"/>
    <col min="13059" max="13060" width="11.85546875" style="724" bestFit="1" customWidth="1"/>
    <col min="13061" max="13061" width="9.42578125" style="724" customWidth="1"/>
    <col min="13062" max="13062" width="9.140625" style="724"/>
    <col min="13063" max="13063" width="9.28515625" style="724" customWidth="1"/>
    <col min="13064" max="13310" width="9.140625" style="724"/>
    <col min="13311" max="13311" width="23" style="724" bestFit="1" customWidth="1"/>
    <col min="13312" max="13312" width="9" style="724" bestFit="1" customWidth="1"/>
    <col min="13313" max="13313" width="11.85546875" style="724" bestFit="1" customWidth="1"/>
    <col min="13314" max="13314" width="9" style="724" bestFit="1" customWidth="1"/>
    <col min="13315" max="13316" width="11.85546875" style="724" bestFit="1" customWidth="1"/>
    <col min="13317" max="13317" width="9.42578125" style="724" customWidth="1"/>
    <col min="13318" max="13318" width="9.140625" style="724"/>
    <col min="13319" max="13319" width="9.28515625" style="724" customWidth="1"/>
    <col min="13320" max="13566" width="9.140625" style="724"/>
    <col min="13567" max="13567" width="23" style="724" bestFit="1" customWidth="1"/>
    <col min="13568" max="13568" width="9" style="724" bestFit="1" customWidth="1"/>
    <col min="13569" max="13569" width="11.85546875" style="724" bestFit="1" customWidth="1"/>
    <col min="13570" max="13570" width="9" style="724" bestFit="1" customWidth="1"/>
    <col min="13571" max="13572" width="11.85546875" style="724" bestFit="1" customWidth="1"/>
    <col min="13573" max="13573" width="9.42578125" style="724" customWidth="1"/>
    <col min="13574" max="13574" width="9.140625" style="724"/>
    <col min="13575" max="13575" width="9.28515625" style="724" customWidth="1"/>
    <col min="13576" max="13822" width="9.140625" style="724"/>
    <col min="13823" max="13823" width="23" style="724" bestFit="1" customWidth="1"/>
    <col min="13824" max="13824" width="9" style="724" bestFit="1" customWidth="1"/>
    <col min="13825" max="13825" width="11.85546875" style="724" bestFit="1" customWidth="1"/>
    <col min="13826" max="13826" width="9" style="724" bestFit="1" customWidth="1"/>
    <col min="13827" max="13828" width="11.85546875" style="724" bestFit="1" customWidth="1"/>
    <col min="13829" max="13829" width="9.42578125" style="724" customWidth="1"/>
    <col min="13830" max="13830" width="9.140625" style="724"/>
    <col min="13831" max="13831" width="9.28515625" style="724" customWidth="1"/>
    <col min="13832" max="14078" width="9.140625" style="724"/>
    <col min="14079" max="14079" width="23" style="724" bestFit="1" customWidth="1"/>
    <col min="14080" max="14080" width="9" style="724" bestFit="1" customWidth="1"/>
    <col min="14081" max="14081" width="11.85546875" style="724" bestFit="1" customWidth="1"/>
    <col min="14082" max="14082" width="9" style="724" bestFit="1" customWidth="1"/>
    <col min="14083" max="14084" width="11.85546875" style="724" bestFit="1" customWidth="1"/>
    <col min="14085" max="14085" width="9.42578125" style="724" customWidth="1"/>
    <col min="14086" max="14086" width="9.140625" style="724"/>
    <col min="14087" max="14087" width="9.28515625" style="724" customWidth="1"/>
    <col min="14088" max="14334" width="9.140625" style="724"/>
    <col min="14335" max="14335" width="23" style="724" bestFit="1" customWidth="1"/>
    <col min="14336" max="14336" width="9" style="724" bestFit="1" customWidth="1"/>
    <col min="14337" max="14337" width="11.85546875" style="724" bestFit="1" customWidth="1"/>
    <col min="14338" max="14338" width="9" style="724" bestFit="1" customWidth="1"/>
    <col min="14339" max="14340" width="11.85546875" style="724" bestFit="1" customWidth="1"/>
    <col min="14341" max="14341" width="9.42578125" style="724" customWidth="1"/>
    <col min="14342" max="14342" width="9.140625" style="724"/>
    <col min="14343" max="14343" width="9.28515625" style="724" customWidth="1"/>
    <col min="14344" max="14590" width="9.140625" style="724"/>
    <col min="14591" max="14591" width="23" style="724" bestFit="1" customWidth="1"/>
    <col min="14592" max="14592" width="9" style="724" bestFit="1" customWidth="1"/>
    <col min="14593" max="14593" width="11.85546875" style="724" bestFit="1" customWidth="1"/>
    <col min="14594" max="14594" width="9" style="724" bestFit="1" customWidth="1"/>
    <col min="14595" max="14596" width="11.85546875" style="724" bestFit="1" customWidth="1"/>
    <col min="14597" max="14597" width="9.42578125" style="724" customWidth="1"/>
    <col min="14598" max="14598" width="9.140625" style="724"/>
    <col min="14599" max="14599" width="9.28515625" style="724" customWidth="1"/>
    <col min="14600" max="14846" width="9.140625" style="724"/>
    <col min="14847" max="14847" width="23" style="724" bestFit="1" customWidth="1"/>
    <col min="14848" max="14848" width="9" style="724" bestFit="1" customWidth="1"/>
    <col min="14849" max="14849" width="11.85546875" style="724" bestFit="1" customWidth="1"/>
    <col min="14850" max="14850" width="9" style="724" bestFit="1" customWidth="1"/>
    <col min="14851" max="14852" width="11.85546875" style="724" bestFit="1" customWidth="1"/>
    <col min="14853" max="14853" width="9.42578125" style="724" customWidth="1"/>
    <col min="14854" max="14854" width="9.140625" style="724"/>
    <col min="14855" max="14855" width="9.28515625" style="724" customWidth="1"/>
    <col min="14856" max="15102" width="9.140625" style="724"/>
    <col min="15103" max="15103" width="23" style="724" bestFit="1" customWidth="1"/>
    <col min="15104" max="15104" width="9" style="724" bestFit="1" customWidth="1"/>
    <col min="15105" max="15105" width="11.85546875" style="724" bestFit="1" customWidth="1"/>
    <col min="15106" max="15106" width="9" style="724" bestFit="1" customWidth="1"/>
    <col min="15107" max="15108" width="11.85546875" style="724" bestFit="1" customWidth="1"/>
    <col min="15109" max="15109" width="9.42578125" style="724" customWidth="1"/>
    <col min="15110" max="15110" width="9.140625" style="724"/>
    <col min="15111" max="15111" width="9.28515625" style="724" customWidth="1"/>
    <col min="15112" max="15358" width="9.140625" style="724"/>
    <col min="15359" max="15359" width="23" style="724" bestFit="1" customWidth="1"/>
    <col min="15360" max="15360" width="9" style="724" bestFit="1" customWidth="1"/>
    <col min="15361" max="15361" width="11.85546875" style="724" bestFit="1" customWidth="1"/>
    <col min="15362" max="15362" width="9" style="724" bestFit="1" customWidth="1"/>
    <col min="15363" max="15364" width="11.85546875" style="724" bestFit="1" customWidth="1"/>
    <col min="15365" max="15365" width="9.42578125" style="724" customWidth="1"/>
    <col min="15366" max="15366" width="9.140625" style="724"/>
    <col min="15367" max="15367" width="9.28515625" style="724" customWidth="1"/>
    <col min="15368" max="15614" width="9.140625" style="724"/>
    <col min="15615" max="15615" width="23" style="724" bestFit="1" customWidth="1"/>
    <col min="15616" max="15616" width="9" style="724" bestFit="1" customWidth="1"/>
    <col min="15617" max="15617" width="11.85546875" style="724" bestFit="1" customWidth="1"/>
    <col min="15618" max="15618" width="9" style="724" bestFit="1" customWidth="1"/>
    <col min="15619" max="15620" width="11.85546875" style="724" bestFit="1" customWidth="1"/>
    <col min="15621" max="15621" width="9.42578125" style="724" customWidth="1"/>
    <col min="15622" max="15622" width="9.140625" style="724"/>
    <col min="15623" max="15623" width="9.28515625" style="724" customWidth="1"/>
    <col min="15624" max="15870" width="9.140625" style="724"/>
    <col min="15871" max="15871" width="23" style="724" bestFit="1" customWidth="1"/>
    <col min="15872" max="15872" width="9" style="724" bestFit="1" customWidth="1"/>
    <col min="15873" max="15873" width="11.85546875" style="724" bestFit="1" customWidth="1"/>
    <col min="15874" max="15874" width="9" style="724" bestFit="1" customWidth="1"/>
    <col min="15875" max="15876" width="11.85546875" style="724" bestFit="1" customWidth="1"/>
    <col min="15877" max="15877" width="9.42578125" style="724" customWidth="1"/>
    <col min="15878" max="15878" width="9.140625" style="724"/>
    <col min="15879" max="15879" width="9.28515625" style="724" customWidth="1"/>
    <col min="15880" max="16126" width="9.140625" style="724"/>
    <col min="16127" max="16127" width="23" style="724" bestFit="1" customWidth="1"/>
    <col min="16128" max="16128" width="9" style="724" bestFit="1" customWidth="1"/>
    <col min="16129" max="16129" width="11.85546875" style="724" bestFit="1" customWidth="1"/>
    <col min="16130" max="16130" width="9" style="724" bestFit="1" customWidth="1"/>
    <col min="16131" max="16132" width="11.85546875" style="724" bestFit="1" customWidth="1"/>
    <col min="16133" max="16133" width="9.42578125" style="724" customWidth="1"/>
    <col min="16134" max="16134" width="9.140625" style="724"/>
    <col min="16135" max="16135" width="9.28515625" style="724" customWidth="1"/>
    <col min="16136" max="16384" width="9.140625" style="724"/>
  </cols>
  <sheetData>
    <row r="1" spans="1:11" s="1889" customFormat="1" ht="15.75">
      <c r="A1" s="2193" t="s">
        <v>1089</v>
      </c>
      <c r="B1" s="2193"/>
      <c r="C1" s="2193"/>
      <c r="D1" s="2193"/>
      <c r="E1" s="2193"/>
      <c r="F1" s="2193"/>
    </row>
    <row r="2" spans="1:11" s="1890" customFormat="1" ht="18.75">
      <c r="A2" s="2194" t="s">
        <v>802</v>
      </c>
      <c r="B2" s="2194"/>
      <c r="C2" s="2194"/>
      <c r="D2" s="2194"/>
      <c r="E2" s="2194"/>
      <c r="F2" s="2194"/>
    </row>
    <row r="3" spans="1:11" ht="15.75">
      <c r="A3" s="2193" t="s">
        <v>161</v>
      </c>
      <c r="B3" s="2193"/>
      <c r="C3" s="2193"/>
      <c r="D3" s="2193"/>
      <c r="E3" s="2193"/>
      <c r="F3" s="2193"/>
    </row>
    <row r="4" spans="1:11" ht="17.25" customHeight="1" thickBot="1">
      <c r="A4" s="725" t="s">
        <v>131</v>
      </c>
      <c r="B4" s="725"/>
      <c r="C4" s="725"/>
      <c r="D4" s="726"/>
      <c r="E4" s="725"/>
      <c r="F4" s="727" t="s">
        <v>213</v>
      </c>
    </row>
    <row r="5" spans="1:11" ht="15" customHeight="1" thickTop="1">
      <c r="A5" s="2195"/>
      <c r="B5" s="2197" t="s">
        <v>0</v>
      </c>
      <c r="C5" s="2197" t="s">
        <v>803</v>
      </c>
      <c r="D5" s="2197" t="s">
        <v>804</v>
      </c>
      <c r="E5" s="2199" t="s">
        <v>55</v>
      </c>
      <c r="F5" s="2200"/>
    </row>
    <row r="6" spans="1:11" ht="15" customHeight="1">
      <c r="A6" s="2196"/>
      <c r="B6" s="2198"/>
      <c r="C6" s="2198"/>
      <c r="D6" s="2198"/>
      <c r="E6" s="728" t="s">
        <v>803</v>
      </c>
      <c r="F6" s="729" t="s">
        <v>804</v>
      </c>
    </row>
    <row r="7" spans="1:11" ht="8.1" customHeight="1">
      <c r="A7" s="730"/>
      <c r="B7" s="731"/>
      <c r="C7" s="731"/>
      <c r="D7" s="731"/>
      <c r="E7" s="732"/>
      <c r="F7" s="733"/>
    </row>
    <row r="8" spans="1:11">
      <c r="A8" s="734" t="s">
        <v>805</v>
      </c>
      <c r="B8" s="735">
        <v>85319.1</v>
      </c>
      <c r="C8" s="735">
        <v>70117.120803999991</v>
      </c>
      <c r="D8" s="735">
        <v>73049.066227999996</v>
      </c>
      <c r="E8" s="736">
        <v>-17.817791322224465</v>
      </c>
      <c r="F8" s="739">
        <v>4.1814971727029899</v>
      </c>
    </row>
    <row r="9" spans="1:11" ht="15" customHeight="1">
      <c r="A9" s="737" t="s">
        <v>806</v>
      </c>
      <c r="B9" s="740">
        <v>55864.6</v>
      </c>
      <c r="C9" s="741">
        <v>39493.688892999999</v>
      </c>
      <c r="D9" s="741">
        <v>41449.172801000001</v>
      </c>
      <c r="E9" s="742">
        <v>-29.304624228939261</v>
      </c>
      <c r="F9" s="743">
        <v>4.9513832787258139</v>
      </c>
    </row>
    <row r="10" spans="1:11" ht="15" customHeight="1">
      <c r="A10" s="737" t="s">
        <v>807</v>
      </c>
      <c r="B10" s="740">
        <v>2229.9</v>
      </c>
      <c r="C10" s="741">
        <v>1681.5272220000002</v>
      </c>
      <c r="D10" s="741">
        <v>1701.4950960000001</v>
      </c>
      <c r="E10" s="742">
        <v>-24.591810305394858</v>
      </c>
      <c r="F10" s="743">
        <v>1.187484433124439</v>
      </c>
    </row>
    <row r="11" spans="1:11" ht="15" customHeight="1">
      <c r="A11" s="744" t="s">
        <v>808</v>
      </c>
      <c r="B11" s="745">
        <v>27224.6</v>
      </c>
      <c r="C11" s="745">
        <v>28941.904688999999</v>
      </c>
      <c r="D11" s="745">
        <v>29898.398331</v>
      </c>
      <c r="E11" s="746">
        <v>6.3079152274046351</v>
      </c>
      <c r="F11" s="747">
        <v>3.3048745487837152</v>
      </c>
    </row>
    <row r="12" spans="1:11" ht="8.1" customHeight="1">
      <c r="A12" s="730"/>
      <c r="B12" s="740"/>
      <c r="C12" s="738"/>
      <c r="D12" s="738"/>
      <c r="E12" s="736"/>
      <c r="F12" s="739"/>
      <c r="K12" s="748"/>
    </row>
    <row r="13" spans="1:11">
      <c r="A13" s="734" t="s">
        <v>809</v>
      </c>
      <c r="B13" s="735">
        <v>774684.20000000007</v>
      </c>
      <c r="C13" s="735">
        <v>773599.12336700002</v>
      </c>
      <c r="D13" s="735">
        <v>990113.20393199997</v>
      </c>
      <c r="E13" s="736">
        <v>-0.14006696315738054</v>
      </c>
      <c r="F13" s="739">
        <v>27.987891147374583</v>
      </c>
    </row>
    <row r="14" spans="1:11" ht="15" customHeight="1">
      <c r="A14" s="737" t="s">
        <v>810</v>
      </c>
      <c r="B14" s="740">
        <v>491655.9</v>
      </c>
      <c r="C14" s="741">
        <v>477212.56763300003</v>
      </c>
      <c r="D14" s="741">
        <v>633669.56580899993</v>
      </c>
      <c r="E14" s="742">
        <v>-2.9376912525609953</v>
      </c>
      <c r="F14" s="743">
        <v>32.785598868872</v>
      </c>
    </row>
    <row r="15" spans="1:11" ht="15" customHeight="1">
      <c r="A15" s="737" t="s">
        <v>811</v>
      </c>
      <c r="B15" s="740">
        <v>100166.39999999999</v>
      </c>
      <c r="C15" s="749">
        <v>115694.31763999996</v>
      </c>
      <c r="D15" s="741">
        <v>127245.02276300002</v>
      </c>
      <c r="E15" s="742">
        <v>15.502122108810894</v>
      </c>
      <c r="F15" s="743">
        <v>9.9838136899184491</v>
      </c>
    </row>
    <row r="16" spans="1:11" ht="15" customHeight="1">
      <c r="A16" s="744" t="s">
        <v>812</v>
      </c>
      <c r="B16" s="745">
        <v>182861.9</v>
      </c>
      <c r="C16" s="745">
        <v>180692.238094</v>
      </c>
      <c r="D16" s="745">
        <v>229198.61536000005</v>
      </c>
      <c r="E16" s="746">
        <v>-1.186502987226973</v>
      </c>
      <c r="F16" s="747">
        <v>26.844748716193337</v>
      </c>
    </row>
    <row r="17" spans="1:9" ht="8.1" customHeight="1">
      <c r="A17" s="730"/>
      <c r="B17" s="735"/>
      <c r="C17" s="735"/>
      <c r="D17" s="735"/>
      <c r="E17" s="736"/>
      <c r="F17" s="739"/>
    </row>
    <row r="18" spans="1:9">
      <c r="A18" s="734" t="s">
        <v>813</v>
      </c>
      <c r="B18" s="735">
        <v>-689365.10000000009</v>
      </c>
      <c r="C18" s="735">
        <v>-703482.00256300007</v>
      </c>
      <c r="D18" s="750">
        <v>-917064.13770399999</v>
      </c>
      <c r="E18" s="736">
        <v>2.047812191681885</v>
      </c>
      <c r="F18" s="739">
        <v>30.3607106312393</v>
      </c>
    </row>
    <row r="19" spans="1:9" ht="15" customHeight="1">
      <c r="A19" s="737" t="s">
        <v>814</v>
      </c>
      <c r="B19" s="740">
        <v>-435791.30000000005</v>
      </c>
      <c r="C19" s="740">
        <v>-437718.87874000001</v>
      </c>
      <c r="D19" s="751">
        <v>-592220.39300799998</v>
      </c>
      <c r="E19" s="742">
        <v>0.44231693932393057</v>
      </c>
      <c r="F19" s="743">
        <v>35.29697295961779</v>
      </c>
    </row>
    <row r="20" spans="1:9" ht="15" customHeight="1">
      <c r="A20" s="737" t="s">
        <v>815</v>
      </c>
      <c r="B20" s="740">
        <v>-97936.5</v>
      </c>
      <c r="C20" s="740">
        <v>-114012.79041799996</v>
      </c>
      <c r="D20" s="752">
        <v>-125543.52766700002</v>
      </c>
      <c r="E20" s="742">
        <v>16.415014236775832</v>
      </c>
      <c r="F20" s="743">
        <v>10.113547091274071</v>
      </c>
    </row>
    <row r="21" spans="1:9" ht="15" customHeight="1">
      <c r="A21" s="744" t="s">
        <v>816</v>
      </c>
      <c r="B21" s="753">
        <v>-155637.29999999999</v>
      </c>
      <c r="C21" s="753">
        <v>-151750.33340500001</v>
      </c>
      <c r="D21" s="754">
        <v>-199300.21702900005</v>
      </c>
      <c r="E21" s="746">
        <v>-2.4974518287068577</v>
      </c>
      <c r="F21" s="747">
        <v>31.334286098137369</v>
      </c>
    </row>
    <row r="22" spans="1:9" ht="8.1" customHeight="1">
      <c r="A22" s="730"/>
      <c r="B22" s="740"/>
      <c r="C22" s="740"/>
      <c r="D22" s="751"/>
      <c r="E22" s="736"/>
      <c r="F22" s="739"/>
    </row>
    <row r="23" spans="1:9">
      <c r="A23" s="734" t="s">
        <v>817</v>
      </c>
      <c r="B23" s="735">
        <v>860003.3</v>
      </c>
      <c r="C23" s="735">
        <v>843716.28417100001</v>
      </c>
      <c r="D23" s="750">
        <v>1063162.2701599998</v>
      </c>
      <c r="E23" s="736">
        <v>-1.8938317828547895</v>
      </c>
      <c r="F23" s="739">
        <v>26.009452478995129</v>
      </c>
    </row>
    <row r="24" spans="1:9" ht="15" customHeight="1">
      <c r="A24" s="737" t="s">
        <v>814</v>
      </c>
      <c r="B24" s="740">
        <v>547520.5</v>
      </c>
      <c r="C24" s="740">
        <v>516706.29652600002</v>
      </c>
      <c r="D24" s="751">
        <v>675118.73860999988</v>
      </c>
      <c r="E24" s="742">
        <v>-5.6279542910265405</v>
      </c>
      <c r="F24" s="743">
        <v>30.658121092981247</v>
      </c>
    </row>
    <row r="25" spans="1:9" ht="15" customHeight="1">
      <c r="A25" s="737" t="s">
        <v>815</v>
      </c>
      <c r="B25" s="740">
        <v>102396.29999999999</v>
      </c>
      <c r="C25" s="740">
        <v>117375.84486199997</v>
      </c>
      <c r="D25" s="752">
        <v>128946.51785900001</v>
      </c>
      <c r="E25" s="742">
        <v>14.628990365862805</v>
      </c>
      <c r="F25" s="743">
        <v>9.857797411898332</v>
      </c>
    </row>
    <row r="26" spans="1:9" ht="15" customHeight="1" thickBot="1">
      <c r="A26" s="755" t="s">
        <v>816</v>
      </c>
      <c r="B26" s="756">
        <v>210086.5</v>
      </c>
      <c r="C26" s="756">
        <v>209634.14278299999</v>
      </c>
      <c r="D26" s="1567">
        <v>259097.01369100006</v>
      </c>
      <c r="E26" s="1568">
        <v>-0.21531950744099504</v>
      </c>
      <c r="F26" s="1569">
        <v>23.594854469484432</v>
      </c>
    </row>
    <row r="27" spans="1:9" ht="13.5" thickTop="1">
      <c r="A27" s="725"/>
      <c r="B27" s="757"/>
      <c r="C27" s="757"/>
      <c r="D27" s="757"/>
      <c r="E27" s="725"/>
      <c r="F27" s="725"/>
    </row>
    <row r="28" spans="1:9" ht="15" customHeight="1">
      <c r="A28" s="758" t="s">
        <v>818</v>
      </c>
      <c r="B28" s="759">
        <v>11.013403913491459</v>
      </c>
      <c r="C28" s="759">
        <v>9.0637539115638344</v>
      </c>
      <c r="D28" s="759">
        <v>7.377849920383138</v>
      </c>
      <c r="E28" s="725"/>
      <c r="F28" s="725"/>
      <c r="G28" s="760" t="s">
        <v>131</v>
      </c>
    </row>
    <row r="29" spans="1:9" ht="15" customHeight="1">
      <c r="A29" s="761" t="s">
        <v>62</v>
      </c>
      <c r="B29" s="759">
        <v>11.362540345798758</v>
      </c>
      <c r="C29" s="759">
        <v>8.275911317443045</v>
      </c>
      <c r="D29" s="759">
        <v>6.5411335872004885</v>
      </c>
      <c r="E29" s="725"/>
      <c r="F29" s="725"/>
      <c r="G29" s="760"/>
      <c r="H29" s="760"/>
    </row>
    <row r="30" spans="1:9" ht="15" customHeight="1">
      <c r="A30" s="762" t="s">
        <v>819</v>
      </c>
      <c r="B30" s="763">
        <v>2.2261956105041216</v>
      </c>
      <c r="C30" s="763">
        <v>1.4534224811561807</v>
      </c>
      <c r="D30" s="763">
        <v>1.3371800790739898</v>
      </c>
      <c r="E30" s="725"/>
      <c r="F30" s="725"/>
      <c r="G30" s="760"/>
      <c r="H30" s="760"/>
    </row>
    <row r="31" spans="1:9" ht="15" customHeight="1">
      <c r="A31" s="764" t="s">
        <v>820</v>
      </c>
      <c r="B31" s="765">
        <v>14.888065802663103</v>
      </c>
      <c r="C31" s="765">
        <v>16.01723737238995</v>
      </c>
      <c r="D31" s="765">
        <v>13.044755215488049</v>
      </c>
      <c r="E31" s="725"/>
      <c r="F31" s="725"/>
      <c r="G31" s="760"/>
      <c r="H31" s="760"/>
    </row>
    <row r="32" spans="1:9" ht="15" customHeight="1">
      <c r="A32" s="766" t="s">
        <v>821</v>
      </c>
      <c r="B32" s="767"/>
      <c r="C32" s="767"/>
      <c r="D32" s="768"/>
      <c r="E32" s="725"/>
      <c r="F32" s="725"/>
      <c r="I32" s="724" t="s">
        <v>127</v>
      </c>
    </row>
    <row r="33" spans="1:8" ht="15" customHeight="1">
      <c r="A33" s="769" t="s">
        <v>62</v>
      </c>
      <c r="B33" s="759">
        <v>65.477249525604464</v>
      </c>
      <c r="C33" s="759">
        <v>56.325314616664912</v>
      </c>
      <c r="D33" s="759">
        <v>56.741550496524177</v>
      </c>
      <c r="E33" s="725"/>
      <c r="F33" s="725"/>
      <c r="G33" s="760"/>
      <c r="H33" s="760"/>
    </row>
    <row r="34" spans="1:8" ht="15" customHeight="1">
      <c r="A34" s="762" t="s">
        <v>819</v>
      </c>
      <c r="B34" s="763">
        <v>2.6136000028129693</v>
      </c>
      <c r="C34" s="763">
        <v>2.3981692384380873</v>
      </c>
      <c r="D34" s="763">
        <v>2.32924961790656</v>
      </c>
      <c r="E34" s="725"/>
      <c r="F34" s="725"/>
      <c r="G34" s="760"/>
      <c r="H34" s="760"/>
    </row>
    <row r="35" spans="1:8" ht="15" customHeight="1">
      <c r="A35" s="770" t="s">
        <v>820</v>
      </c>
      <c r="B35" s="765">
        <v>31.90915047158256</v>
      </c>
      <c r="C35" s="765">
        <v>41.276516144897016</v>
      </c>
      <c r="D35" s="765">
        <v>40.929199885569275</v>
      </c>
      <c r="E35" s="725"/>
      <c r="F35" s="725"/>
      <c r="G35" s="760"/>
      <c r="H35" s="760"/>
    </row>
    <row r="36" spans="1:8" ht="15" customHeight="1">
      <c r="A36" s="766" t="s">
        <v>822</v>
      </c>
      <c r="B36" s="767"/>
      <c r="C36" s="767"/>
      <c r="D36" s="768"/>
      <c r="E36" s="725"/>
      <c r="F36" s="725"/>
    </row>
    <row r="37" spans="1:8" ht="15" customHeight="1">
      <c r="A37" s="769" t="s">
        <v>62</v>
      </c>
      <c r="B37" s="759">
        <v>63.465332066924816</v>
      </c>
      <c r="C37" s="759">
        <v>61.687320114323285</v>
      </c>
      <c r="D37" s="759">
        <v>63.999708648721324</v>
      </c>
      <c r="E37" s="725"/>
      <c r="F37" s="725"/>
      <c r="G37" s="724" t="s">
        <v>131</v>
      </c>
    </row>
    <row r="38" spans="1:8" ht="15" customHeight="1">
      <c r="A38" s="771" t="s">
        <v>819</v>
      </c>
      <c r="B38" s="763">
        <v>12.929965526597803</v>
      </c>
      <c r="C38" s="763">
        <v>14.955332050591515</v>
      </c>
      <c r="D38" s="763">
        <v>12.851563059423565</v>
      </c>
      <c r="E38" s="725"/>
      <c r="F38" s="725"/>
    </row>
    <row r="39" spans="1:8" ht="15" customHeight="1">
      <c r="A39" s="770" t="s">
        <v>820</v>
      </c>
      <c r="B39" s="765">
        <v>23.604702406477372</v>
      </c>
      <c r="C39" s="765">
        <v>23.357347835085189</v>
      </c>
      <c r="D39" s="765">
        <v>23.148728291855118</v>
      </c>
      <c r="E39" s="725"/>
      <c r="F39" s="725"/>
    </row>
    <row r="40" spans="1:8" ht="15" customHeight="1">
      <c r="A40" s="766" t="s">
        <v>823</v>
      </c>
      <c r="B40" s="767"/>
      <c r="C40" s="767"/>
      <c r="D40" s="768"/>
      <c r="E40" s="725"/>
      <c r="F40" s="725"/>
    </row>
    <row r="41" spans="1:8" ht="15" customHeight="1">
      <c r="A41" s="769" t="s">
        <v>62</v>
      </c>
      <c r="B41" s="759">
        <v>63.216327603471655</v>
      </c>
      <c r="C41" s="759">
        <v>62.221759354931081</v>
      </c>
      <c r="D41" s="759">
        <v>64.57785978750708</v>
      </c>
      <c r="E41" s="725"/>
      <c r="F41" s="725"/>
    </row>
    <row r="42" spans="1:8" ht="15" customHeight="1">
      <c r="A42" s="771" t="s">
        <v>819</v>
      </c>
      <c r="B42" s="763">
        <v>14.206767937628403</v>
      </c>
      <c r="C42" s="763">
        <v>16.206923560605173</v>
      </c>
      <c r="D42" s="763">
        <v>13.689721635099158</v>
      </c>
      <c r="E42" s="725"/>
      <c r="F42" s="725"/>
    </row>
    <row r="43" spans="1:8" ht="15" customHeight="1">
      <c r="A43" s="770" t="s">
        <v>820</v>
      </c>
      <c r="B43" s="765">
        <v>22.576904458899929</v>
      </c>
      <c r="C43" s="765">
        <v>21.571317084463733</v>
      </c>
      <c r="D43" s="765">
        <v>21.732418577393766</v>
      </c>
      <c r="E43" s="725"/>
      <c r="F43" s="725"/>
    </row>
    <row r="44" spans="1:8" ht="15" customHeight="1">
      <c r="A44" s="766" t="s">
        <v>824</v>
      </c>
      <c r="B44" s="767"/>
      <c r="C44" s="767"/>
      <c r="D44" s="768"/>
      <c r="E44" s="725"/>
      <c r="F44" s="725"/>
    </row>
    <row r="45" spans="1:8" ht="15" customHeight="1">
      <c r="A45" s="769" t="s">
        <v>62</v>
      </c>
      <c r="B45" s="759">
        <v>63.66493012294255</v>
      </c>
      <c r="C45" s="759">
        <v>61.241711961704496</v>
      </c>
      <c r="D45" s="759">
        <v>63.501006154817588</v>
      </c>
      <c r="E45" s="725"/>
      <c r="F45" s="725"/>
      <c r="H45" s="724" t="s">
        <v>131</v>
      </c>
    </row>
    <row r="46" spans="1:8" ht="15" customHeight="1">
      <c r="A46" s="771" t="s">
        <v>819</v>
      </c>
      <c r="B46" s="763">
        <v>11.906500823892186</v>
      </c>
      <c r="C46" s="763">
        <v>13.911767150177564</v>
      </c>
      <c r="D46" s="763">
        <v>12.128582952778629</v>
      </c>
      <c r="E46" s="725"/>
      <c r="F46" s="725"/>
    </row>
    <row r="47" spans="1:8" ht="15" customHeight="1">
      <c r="A47" s="770" t="s">
        <v>820</v>
      </c>
      <c r="B47" s="765">
        <v>24.428569053165262</v>
      </c>
      <c r="C47" s="765">
        <v>24.846520888117933</v>
      </c>
      <c r="D47" s="765">
        <v>24.370410892403793</v>
      </c>
      <c r="E47" s="725"/>
      <c r="F47" s="725"/>
    </row>
    <row r="48" spans="1:8" ht="15" customHeight="1">
      <c r="A48" s="766" t="s">
        <v>825</v>
      </c>
      <c r="B48" s="767"/>
      <c r="C48" s="767"/>
      <c r="D48" s="768"/>
      <c r="E48" s="725"/>
      <c r="F48" s="725"/>
    </row>
    <row r="49" spans="1:7" ht="15" customHeight="1">
      <c r="A49" s="762" t="s">
        <v>826</v>
      </c>
      <c r="B49" s="772">
        <v>9.920787513257217</v>
      </c>
      <c r="C49" s="772">
        <v>8.3105093642816339</v>
      </c>
      <c r="D49" s="772">
        <v>6.8709234966555508</v>
      </c>
      <c r="E49" s="725"/>
      <c r="F49" s="725"/>
    </row>
    <row r="50" spans="1:7" ht="15" customHeight="1">
      <c r="A50" s="764" t="s">
        <v>827</v>
      </c>
      <c r="B50" s="773">
        <v>90.07921248674279</v>
      </c>
      <c r="C50" s="773">
        <v>91.689485894788177</v>
      </c>
      <c r="D50" s="773">
        <v>93.129076503344464</v>
      </c>
      <c r="E50" s="725"/>
      <c r="F50" s="725"/>
    </row>
    <row r="51" spans="1:7">
      <c r="A51" s="774" t="s">
        <v>828</v>
      </c>
      <c r="B51" s="725"/>
      <c r="C51" s="725"/>
      <c r="D51" s="725"/>
      <c r="E51" s="725"/>
      <c r="F51" s="725"/>
      <c r="G51" s="724" t="s">
        <v>131</v>
      </c>
    </row>
    <row r="52" spans="1:7">
      <c r="A52" s="725" t="s">
        <v>829</v>
      </c>
      <c r="B52" s="725"/>
      <c r="C52" s="725"/>
      <c r="D52" s="725"/>
      <c r="E52" s="725"/>
      <c r="F52" s="725"/>
    </row>
    <row r="53" spans="1:7">
      <c r="A53" s="725" t="s">
        <v>830</v>
      </c>
      <c r="B53" s="725"/>
      <c r="C53" s="725"/>
      <c r="D53" s="725"/>
      <c r="E53" s="725"/>
      <c r="F53" s="725"/>
    </row>
    <row r="54" spans="1:7">
      <c r="F54" s="724" t="s">
        <v>131</v>
      </c>
    </row>
    <row r="56" spans="1:7">
      <c r="F56" s="724" t="s">
        <v>131</v>
      </c>
    </row>
  </sheetData>
  <mergeCells count="8">
    <mergeCell ref="A1:F1"/>
    <mergeCell ref="A2:F2"/>
    <mergeCell ref="A3:F3"/>
    <mergeCell ref="A5:A6"/>
    <mergeCell ref="B5:B6"/>
    <mergeCell ref="C5:C6"/>
    <mergeCell ref="D5:D6"/>
    <mergeCell ref="E5:F5"/>
  </mergeCells>
  <printOptions horizontalCentered="1"/>
  <pageMargins left="1.5" right="1" top="1.5" bottom="1" header="0.3" footer="0.3"/>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B1:L63"/>
  <sheetViews>
    <sheetView view="pageBreakPreview" zoomScaleSheetLayoutView="100" workbookViewId="0">
      <selection activeCell="B2" sqref="B2:H2"/>
    </sheetView>
  </sheetViews>
  <sheetFormatPr defaultRowHeight="12.75"/>
  <cols>
    <col min="1" max="1" width="9.140625" style="315"/>
    <col min="2" max="2" width="5" style="315" customWidth="1"/>
    <col min="3" max="3" width="23.28515625" style="315" customWidth="1"/>
    <col min="4" max="7" width="10.7109375" style="315" customWidth="1"/>
    <col min="8" max="8" width="9.7109375" style="315" customWidth="1"/>
    <col min="9" max="9" width="8.7109375" style="315" customWidth="1"/>
    <col min="10" max="10" width="9.140625" style="315" customWidth="1"/>
    <col min="11" max="257" width="9.140625" style="315"/>
    <col min="258" max="258" width="5" style="315" customWidth="1"/>
    <col min="259" max="259" width="20.7109375" style="315" customWidth="1"/>
    <col min="260" max="263" width="10.7109375" style="315" customWidth="1"/>
    <col min="264" max="264" width="9.7109375" style="315" customWidth="1"/>
    <col min="265" max="265" width="8.7109375" style="315" customWidth="1"/>
    <col min="266" max="266" width="9.140625" style="315" customWidth="1"/>
    <col min="267" max="513" width="9.140625" style="315"/>
    <col min="514" max="514" width="5" style="315" customWidth="1"/>
    <col min="515" max="515" width="20.7109375" style="315" customWidth="1"/>
    <col min="516" max="519" width="10.7109375" style="315" customWidth="1"/>
    <col min="520" max="520" width="9.7109375" style="315" customWidth="1"/>
    <col min="521" max="521" width="8.7109375" style="315" customWidth="1"/>
    <col min="522" max="522" width="9.140625" style="315" customWidth="1"/>
    <col min="523" max="769" width="9.140625" style="315"/>
    <col min="770" max="770" width="5" style="315" customWidth="1"/>
    <col min="771" max="771" width="20.7109375" style="315" customWidth="1"/>
    <col min="772" max="775" width="10.7109375" style="315" customWidth="1"/>
    <col min="776" max="776" width="9.7109375" style="315" customWidth="1"/>
    <col min="777" max="777" width="8.7109375" style="315" customWidth="1"/>
    <col min="778" max="778" width="9.140625" style="315" customWidth="1"/>
    <col min="779" max="1025" width="9.140625" style="315"/>
    <col min="1026" max="1026" width="5" style="315" customWidth="1"/>
    <col min="1027" max="1027" width="20.7109375" style="315" customWidth="1"/>
    <col min="1028" max="1031" width="10.7109375" style="315" customWidth="1"/>
    <col min="1032" max="1032" width="9.7109375" style="315" customWidth="1"/>
    <col min="1033" max="1033" width="8.7109375" style="315" customWidth="1"/>
    <col min="1034" max="1034" width="9.140625" style="315" customWidth="1"/>
    <col min="1035" max="1281" width="9.140625" style="315"/>
    <col min="1282" max="1282" width="5" style="315" customWidth="1"/>
    <col min="1283" max="1283" width="20.7109375" style="315" customWidth="1"/>
    <col min="1284" max="1287" width="10.7109375" style="315" customWidth="1"/>
    <col min="1288" max="1288" width="9.7109375" style="315" customWidth="1"/>
    <col min="1289" max="1289" width="8.7109375" style="315" customWidth="1"/>
    <col min="1290" max="1290" width="9.140625" style="315" customWidth="1"/>
    <col min="1291" max="1537" width="9.140625" style="315"/>
    <col min="1538" max="1538" width="5" style="315" customWidth="1"/>
    <col min="1539" max="1539" width="20.7109375" style="315" customWidth="1"/>
    <col min="1540" max="1543" width="10.7109375" style="315" customWidth="1"/>
    <col min="1544" max="1544" width="9.7109375" style="315" customWidth="1"/>
    <col min="1545" max="1545" width="8.7109375" style="315" customWidth="1"/>
    <col min="1546" max="1546" width="9.140625" style="315" customWidth="1"/>
    <col min="1547" max="1793" width="9.140625" style="315"/>
    <col min="1794" max="1794" width="5" style="315" customWidth="1"/>
    <col min="1795" max="1795" width="20.7109375" style="315" customWidth="1"/>
    <col min="1796" max="1799" width="10.7109375" style="315" customWidth="1"/>
    <col min="1800" max="1800" width="9.7109375" style="315" customWidth="1"/>
    <col min="1801" max="1801" width="8.7109375" style="315" customWidth="1"/>
    <col min="1802" max="1802" width="9.140625" style="315" customWidth="1"/>
    <col min="1803" max="2049" width="9.140625" style="315"/>
    <col min="2050" max="2050" width="5" style="315" customWidth="1"/>
    <col min="2051" max="2051" width="20.7109375" style="315" customWidth="1"/>
    <col min="2052" max="2055" width="10.7109375" style="315" customWidth="1"/>
    <col min="2056" max="2056" width="9.7109375" style="315" customWidth="1"/>
    <col min="2057" max="2057" width="8.7109375" style="315" customWidth="1"/>
    <col min="2058" max="2058" width="9.140625" style="315" customWidth="1"/>
    <col min="2059" max="2305" width="9.140625" style="315"/>
    <col min="2306" max="2306" width="5" style="315" customWidth="1"/>
    <col min="2307" max="2307" width="20.7109375" style="315" customWidth="1"/>
    <col min="2308" max="2311" width="10.7109375" style="315" customWidth="1"/>
    <col min="2312" max="2312" width="9.7109375" style="315" customWidth="1"/>
    <col min="2313" max="2313" width="8.7109375" style="315" customWidth="1"/>
    <col min="2314" max="2314" width="9.140625" style="315" customWidth="1"/>
    <col min="2315" max="2561" width="9.140625" style="315"/>
    <col min="2562" max="2562" width="5" style="315" customWidth="1"/>
    <col min="2563" max="2563" width="20.7109375" style="315" customWidth="1"/>
    <col min="2564" max="2567" width="10.7109375" style="315" customWidth="1"/>
    <col min="2568" max="2568" width="9.7109375" style="315" customWidth="1"/>
    <col min="2569" max="2569" width="8.7109375" style="315" customWidth="1"/>
    <col min="2570" max="2570" width="9.140625" style="315" customWidth="1"/>
    <col min="2571" max="2817" width="9.140625" style="315"/>
    <col min="2818" max="2818" width="5" style="315" customWidth="1"/>
    <col min="2819" max="2819" width="20.7109375" style="315" customWidth="1"/>
    <col min="2820" max="2823" width="10.7109375" style="315" customWidth="1"/>
    <col min="2824" max="2824" width="9.7109375" style="315" customWidth="1"/>
    <col min="2825" max="2825" width="8.7109375" style="315" customWidth="1"/>
    <col min="2826" max="2826" width="9.140625" style="315" customWidth="1"/>
    <col min="2827" max="3073" width="9.140625" style="315"/>
    <col min="3074" max="3074" width="5" style="315" customWidth="1"/>
    <col min="3075" max="3075" width="20.7109375" style="315" customWidth="1"/>
    <col min="3076" max="3079" width="10.7109375" style="315" customWidth="1"/>
    <col min="3080" max="3080" width="9.7109375" style="315" customWidth="1"/>
    <col min="3081" max="3081" width="8.7109375" style="315" customWidth="1"/>
    <col min="3082" max="3082" width="9.140625" style="315" customWidth="1"/>
    <col min="3083" max="3329" width="9.140625" style="315"/>
    <col min="3330" max="3330" width="5" style="315" customWidth="1"/>
    <col min="3331" max="3331" width="20.7109375" style="315" customWidth="1"/>
    <col min="3332" max="3335" width="10.7109375" style="315" customWidth="1"/>
    <col min="3336" max="3336" width="9.7109375" style="315" customWidth="1"/>
    <col min="3337" max="3337" width="8.7109375" style="315" customWidth="1"/>
    <col min="3338" max="3338" width="9.140625" style="315" customWidth="1"/>
    <col min="3339" max="3585" width="9.140625" style="315"/>
    <col min="3586" max="3586" width="5" style="315" customWidth="1"/>
    <col min="3587" max="3587" width="20.7109375" style="315" customWidth="1"/>
    <col min="3588" max="3591" width="10.7109375" style="315" customWidth="1"/>
    <col min="3592" max="3592" width="9.7109375" style="315" customWidth="1"/>
    <col min="3593" max="3593" width="8.7109375" style="315" customWidth="1"/>
    <col min="3594" max="3594" width="9.140625" style="315" customWidth="1"/>
    <col min="3595" max="3841" width="9.140625" style="315"/>
    <col min="3842" max="3842" width="5" style="315" customWidth="1"/>
    <col min="3843" max="3843" width="20.7109375" style="315" customWidth="1"/>
    <col min="3844" max="3847" width="10.7109375" style="315" customWidth="1"/>
    <col min="3848" max="3848" width="9.7109375" style="315" customWidth="1"/>
    <col min="3849" max="3849" width="8.7109375" style="315" customWidth="1"/>
    <col min="3850" max="3850" width="9.140625" style="315" customWidth="1"/>
    <col min="3851" max="4097" width="9.140625" style="315"/>
    <col min="4098" max="4098" width="5" style="315" customWidth="1"/>
    <col min="4099" max="4099" width="20.7109375" style="315" customWidth="1"/>
    <col min="4100" max="4103" width="10.7109375" style="315" customWidth="1"/>
    <col min="4104" max="4104" width="9.7109375" style="315" customWidth="1"/>
    <col min="4105" max="4105" width="8.7109375" style="315" customWidth="1"/>
    <col min="4106" max="4106" width="9.140625" style="315" customWidth="1"/>
    <col min="4107" max="4353" width="9.140625" style="315"/>
    <col min="4354" max="4354" width="5" style="315" customWidth="1"/>
    <col min="4355" max="4355" width="20.7109375" style="315" customWidth="1"/>
    <col min="4356" max="4359" width="10.7109375" style="315" customWidth="1"/>
    <col min="4360" max="4360" width="9.7109375" style="315" customWidth="1"/>
    <col min="4361" max="4361" width="8.7109375" style="315" customWidth="1"/>
    <col min="4362" max="4362" width="9.140625" style="315" customWidth="1"/>
    <col min="4363" max="4609" width="9.140625" style="315"/>
    <col min="4610" max="4610" width="5" style="315" customWidth="1"/>
    <col min="4611" max="4611" width="20.7109375" style="315" customWidth="1"/>
    <col min="4612" max="4615" width="10.7109375" style="315" customWidth="1"/>
    <col min="4616" max="4616" width="9.7109375" style="315" customWidth="1"/>
    <col min="4617" max="4617" width="8.7109375" style="315" customWidth="1"/>
    <col min="4618" max="4618" width="9.140625" style="315" customWidth="1"/>
    <col min="4619" max="4865" width="9.140625" style="315"/>
    <col min="4866" max="4866" width="5" style="315" customWidth="1"/>
    <col min="4867" max="4867" width="20.7109375" style="315" customWidth="1"/>
    <col min="4868" max="4871" width="10.7109375" style="315" customWidth="1"/>
    <col min="4872" max="4872" width="9.7109375" style="315" customWidth="1"/>
    <col min="4873" max="4873" width="8.7109375" style="315" customWidth="1"/>
    <col min="4874" max="4874" width="9.140625" style="315" customWidth="1"/>
    <col min="4875" max="5121" width="9.140625" style="315"/>
    <col min="5122" max="5122" width="5" style="315" customWidth="1"/>
    <col min="5123" max="5123" width="20.7109375" style="315" customWidth="1"/>
    <col min="5124" max="5127" width="10.7109375" style="315" customWidth="1"/>
    <col min="5128" max="5128" width="9.7109375" style="315" customWidth="1"/>
    <col min="5129" max="5129" width="8.7109375" style="315" customWidth="1"/>
    <col min="5130" max="5130" width="9.140625" style="315" customWidth="1"/>
    <col min="5131" max="5377" width="9.140625" style="315"/>
    <col min="5378" max="5378" width="5" style="315" customWidth="1"/>
    <col min="5379" max="5379" width="20.7109375" style="315" customWidth="1"/>
    <col min="5380" max="5383" width="10.7109375" style="315" customWidth="1"/>
    <col min="5384" max="5384" width="9.7109375" style="315" customWidth="1"/>
    <col min="5385" max="5385" width="8.7109375" style="315" customWidth="1"/>
    <col min="5386" max="5386" width="9.140625" style="315" customWidth="1"/>
    <col min="5387" max="5633" width="9.140625" style="315"/>
    <col min="5634" max="5634" width="5" style="315" customWidth="1"/>
    <col min="5635" max="5635" width="20.7109375" style="315" customWidth="1"/>
    <col min="5636" max="5639" width="10.7109375" style="315" customWidth="1"/>
    <col min="5640" max="5640" width="9.7109375" style="315" customWidth="1"/>
    <col min="5641" max="5641" width="8.7109375" style="315" customWidth="1"/>
    <col min="5642" max="5642" width="9.140625" style="315" customWidth="1"/>
    <col min="5643" max="5889" width="9.140625" style="315"/>
    <col min="5890" max="5890" width="5" style="315" customWidth="1"/>
    <col min="5891" max="5891" width="20.7109375" style="315" customWidth="1"/>
    <col min="5892" max="5895" width="10.7109375" style="315" customWidth="1"/>
    <col min="5896" max="5896" width="9.7109375" style="315" customWidth="1"/>
    <col min="5897" max="5897" width="8.7109375" style="315" customWidth="1"/>
    <col min="5898" max="5898" width="9.140625" style="315" customWidth="1"/>
    <col min="5899" max="6145" width="9.140625" style="315"/>
    <col min="6146" max="6146" width="5" style="315" customWidth="1"/>
    <col min="6147" max="6147" width="20.7109375" style="315" customWidth="1"/>
    <col min="6148" max="6151" width="10.7109375" style="315" customWidth="1"/>
    <col min="6152" max="6152" width="9.7109375" style="315" customWidth="1"/>
    <col min="6153" max="6153" width="8.7109375" style="315" customWidth="1"/>
    <col min="6154" max="6154" width="9.140625" style="315" customWidth="1"/>
    <col min="6155" max="6401" width="9.140625" style="315"/>
    <col min="6402" max="6402" width="5" style="315" customWidth="1"/>
    <col min="6403" max="6403" width="20.7109375" style="315" customWidth="1"/>
    <col min="6404" max="6407" width="10.7109375" style="315" customWidth="1"/>
    <col min="6408" max="6408" width="9.7109375" style="315" customWidth="1"/>
    <col min="6409" max="6409" width="8.7109375" style="315" customWidth="1"/>
    <col min="6410" max="6410" width="9.140625" style="315" customWidth="1"/>
    <col min="6411" max="6657" width="9.140625" style="315"/>
    <col min="6658" max="6658" width="5" style="315" customWidth="1"/>
    <col min="6659" max="6659" width="20.7109375" style="315" customWidth="1"/>
    <col min="6660" max="6663" width="10.7109375" style="315" customWidth="1"/>
    <col min="6664" max="6664" width="9.7109375" style="315" customWidth="1"/>
    <col min="6665" max="6665" width="8.7109375" style="315" customWidth="1"/>
    <col min="6666" max="6666" width="9.140625" style="315" customWidth="1"/>
    <col min="6667" max="6913" width="9.140625" style="315"/>
    <col min="6914" max="6914" width="5" style="315" customWidth="1"/>
    <col min="6915" max="6915" width="20.7109375" style="315" customWidth="1"/>
    <col min="6916" max="6919" width="10.7109375" style="315" customWidth="1"/>
    <col min="6920" max="6920" width="9.7109375" style="315" customWidth="1"/>
    <col min="6921" max="6921" width="8.7109375" style="315" customWidth="1"/>
    <col min="6922" max="6922" width="9.140625" style="315" customWidth="1"/>
    <col min="6923" max="7169" width="9.140625" style="315"/>
    <col min="7170" max="7170" width="5" style="315" customWidth="1"/>
    <col min="7171" max="7171" width="20.7109375" style="315" customWidth="1"/>
    <col min="7172" max="7175" width="10.7109375" style="315" customWidth="1"/>
    <col min="7176" max="7176" width="9.7109375" style="315" customWidth="1"/>
    <col min="7177" max="7177" width="8.7109375" style="315" customWidth="1"/>
    <col min="7178" max="7178" width="9.140625" style="315" customWidth="1"/>
    <col min="7179" max="7425" width="9.140625" style="315"/>
    <col min="7426" max="7426" width="5" style="315" customWidth="1"/>
    <col min="7427" max="7427" width="20.7109375" style="315" customWidth="1"/>
    <col min="7428" max="7431" width="10.7109375" style="315" customWidth="1"/>
    <col min="7432" max="7432" width="9.7109375" style="315" customWidth="1"/>
    <col min="7433" max="7433" width="8.7109375" style="315" customWidth="1"/>
    <col min="7434" max="7434" width="9.140625" style="315" customWidth="1"/>
    <col min="7435" max="7681" width="9.140625" style="315"/>
    <col min="7682" max="7682" width="5" style="315" customWidth="1"/>
    <col min="7683" max="7683" width="20.7109375" style="315" customWidth="1"/>
    <col min="7684" max="7687" width="10.7109375" style="315" customWidth="1"/>
    <col min="7688" max="7688" width="9.7109375" style="315" customWidth="1"/>
    <col min="7689" max="7689" width="8.7109375" style="315" customWidth="1"/>
    <col min="7690" max="7690" width="9.140625" style="315" customWidth="1"/>
    <col min="7691" max="7937" width="9.140625" style="315"/>
    <col min="7938" max="7938" width="5" style="315" customWidth="1"/>
    <col min="7939" max="7939" width="20.7109375" style="315" customWidth="1"/>
    <col min="7940" max="7943" width="10.7109375" style="315" customWidth="1"/>
    <col min="7944" max="7944" width="9.7109375" style="315" customWidth="1"/>
    <col min="7945" max="7945" width="8.7109375" style="315" customWidth="1"/>
    <col min="7946" max="7946" width="9.140625" style="315" customWidth="1"/>
    <col min="7947" max="8193" width="9.140625" style="315"/>
    <col min="8194" max="8194" width="5" style="315" customWidth="1"/>
    <col min="8195" max="8195" width="20.7109375" style="315" customWidth="1"/>
    <col min="8196" max="8199" width="10.7109375" style="315" customWidth="1"/>
    <col min="8200" max="8200" width="9.7109375" style="315" customWidth="1"/>
    <col min="8201" max="8201" width="8.7109375" style="315" customWidth="1"/>
    <col min="8202" max="8202" width="9.140625" style="315" customWidth="1"/>
    <col min="8203" max="8449" width="9.140625" style="315"/>
    <col min="8450" max="8450" width="5" style="315" customWidth="1"/>
    <col min="8451" max="8451" width="20.7109375" style="315" customWidth="1"/>
    <col min="8452" max="8455" width="10.7109375" style="315" customWidth="1"/>
    <col min="8456" max="8456" width="9.7109375" style="315" customWidth="1"/>
    <col min="8457" max="8457" width="8.7109375" style="315" customWidth="1"/>
    <col min="8458" max="8458" width="9.140625" style="315" customWidth="1"/>
    <col min="8459" max="8705" width="9.140625" style="315"/>
    <col min="8706" max="8706" width="5" style="315" customWidth="1"/>
    <col min="8707" max="8707" width="20.7109375" style="315" customWidth="1"/>
    <col min="8708" max="8711" width="10.7109375" style="315" customWidth="1"/>
    <col min="8712" max="8712" width="9.7109375" style="315" customWidth="1"/>
    <col min="8713" max="8713" width="8.7109375" style="315" customWidth="1"/>
    <col min="8714" max="8714" width="9.140625" style="315" customWidth="1"/>
    <col min="8715" max="8961" width="9.140625" style="315"/>
    <col min="8962" max="8962" width="5" style="315" customWidth="1"/>
    <col min="8963" max="8963" width="20.7109375" style="315" customWidth="1"/>
    <col min="8964" max="8967" width="10.7109375" style="315" customWidth="1"/>
    <col min="8968" max="8968" width="9.7109375" style="315" customWidth="1"/>
    <col min="8969" max="8969" width="8.7109375" style="315" customWidth="1"/>
    <col min="8970" max="8970" width="9.140625" style="315" customWidth="1"/>
    <col min="8971" max="9217" width="9.140625" style="315"/>
    <col min="9218" max="9218" width="5" style="315" customWidth="1"/>
    <col min="9219" max="9219" width="20.7109375" style="315" customWidth="1"/>
    <col min="9220" max="9223" width="10.7109375" style="315" customWidth="1"/>
    <col min="9224" max="9224" width="9.7109375" style="315" customWidth="1"/>
    <col min="9225" max="9225" width="8.7109375" style="315" customWidth="1"/>
    <col min="9226" max="9226" width="9.140625" style="315" customWidth="1"/>
    <col min="9227" max="9473" width="9.140625" style="315"/>
    <col min="9474" max="9474" width="5" style="315" customWidth="1"/>
    <col min="9475" max="9475" width="20.7109375" style="315" customWidth="1"/>
    <col min="9476" max="9479" width="10.7109375" style="315" customWidth="1"/>
    <col min="9480" max="9480" width="9.7109375" style="315" customWidth="1"/>
    <col min="9481" max="9481" width="8.7109375" style="315" customWidth="1"/>
    <col min="9482" max="9482" width="9.140625" style="315" customWidth="1"/>
    <col min="9483" max="9729" width="9.140625" style="315"/>
    <col min="9730" max="9730" width="5" style="315" customWidth="1"/>
    <col min="9731" max="9731" width="20.7109375" style="315" customWidth="1"/>
    <col min="9732" max="9735" width="10.7109375" style="315" customWidth="1"/>
    <col min="9736" max="9736" width="9.7109375" style="315" customWidth="1"/>
    <col min="9737" max="9737" width="8.7109375" style="315" customWidth="1"/>
    <col min="9738" max="9738" width="9.140625" style="315" customWidth="1"/>
    <col min="9739" max="9985" width="9.140625" style="315"/>
    <col min="9986" max="9986" width="5" style="315" customWidth="1"/>
    <col min="9987" max="9987" width="20.7109375" style="315" customWidth="1"/>
    <col min="9988" max="9991" width="10.7109375" style="315" customWidth="1"/>
    <col min="9992" max="9992" width="9.7109375" style="315" customWidth="1"/>
    <col min="9993" max="9993" width="8.7109375" style="315" customWidth="1"/>
    <col min="9994" max="9994" width="9.140625" style="315" customWidth="1"/>
    <col min="9995" max="10241" width="9.140625" style="315"/>
    <col min="10242" max="10242" width="5" style="315" customWidth="1"/>
    <col min="10243" max="10243" width="20.7109375" style="315" customWidth="1"/>
    <col min="10244" max="10247" width="10.7109375" style="315" customWidth="1"/>
    <col min="10248" max="10248" width="9.7109375" style="315" customWidth="1"/>
    <col min="10249" max="10249" width="8.7109375" style="315" customWidth="1"/>
    <col min="10250" max="10250" width="9.140625" style="315" customWidth="1"/>
    <col min="10251" max="10497" width="9.140625" style="315"/>
    <col min="10498" max="10498" width="5" style="315" customWidth="1"/>
    <col min="10499" max="10499" width="20.7109375" style="315" customWidth="1"/>
    <col min="10500" max="10503" width="10.7109375" style="315" customWidth="1"/>
    <col min="10504" max="10504" width="9.7109375" style="315" customWidth="1"/>
    <col min="10505" max="10505" width="8.7109375" style="315" customWidth="1"/>
    <col min="10506" max="10506" width="9.140625" style="315" customWidth="1"/>
    <col min="10507" max="10753" width="9.140625" style="315"/>
    <col min="10754" max="10754" width="5" style="315" customWidth="1"/>
    <col min="10755" max="10755" width="20.7109375" style="315" customWidth="1"/>
    <col min="10756" max="10759" width="10.7109375" style="315" customWidth="1"/>
    <col min="10760" max="10760" width="9.7109375" style="315" customWidth="1"/>
    <col min="10761" max="10761" width="8.7109375" style="315" customWidth="1"/>
    <col min="10762" max="10762" width="9.140625" style="315" customWidth="1"/>
    <col min="10763" max="11009" width="9.140625" style="315"/>
    <col min="11010" max="11010" width="5" style="315" customWidth="1"/>
    <col min="11011" max="11011" width="20.7109375" style="315" customWidth="1"/>
    <col min="11012" max="11015" width="10.7109375" style="315" customWidth="1"/>
    <col min="11016" max="11016" width="9.7109375" style="315" customWidth="1"/>
    <col min="11017" max="11017" width="8.7109375" style="315" customWidth="1"/>
    <col min="11018" max="11018" width="9.140625" style="315" customWidth="1"/>
    <col min="11019" max="11265" width="9.140625" style="315"/>
    <col min="11266" max="11266" width="5" style="315" customWidth="1"/>
    <col min="11267" max="11267" width="20.7109375" style="315" customWidth="1"/>
    <col min="11268" max="11271" width="10.7109375" style="315" customWidth="1"/>
    <col min="11272" max="11272" width="9.7109375" style="315" customWidth="1"/>
    <col min="11273" max="11273" width="8.7109375" style="315" customWidth="1"/>
    <col min="11274" max="11274" width="9.140625" style="315" customWidth="1"/>
    <col min="11275" max="11521" width="9.140625" style="315"/>
    <col min="11522" max="11522" width="5" style="315" customWidth="1"/>
    <col min="11523" max="11523" width="20.7109375" style="315" customWidth="1"/>
    <col min="11524" max="11527" width="10.7109375" style="315" customWidth="1"/>
    <col min="11528" max="11528" width="9.7109375" style="315" customWidth="1"/>
    <col min="11529" max="11529" width="8.7109375" style="315" customWidth="1"/>
    <col min="11530" max="11530" width="9.140625" style="315" customWidth="1"/>
    <col min="11531" max="11777" width="9.140625" style="315"/>
    <col min="11778" max="11778" width="5" style="315" customWidth="1"/>
    <col min="11779" max="11779" width="20.7109375" style="315" customWidth="1"/>
    <col min="11780" max="11783" width="10.7109375" style="315" customWidth="1"/>
    <col min="11784" max="11784" width="9.7109375" style="315" customWidth="1"/>
    <col min="11785" max="11785" width="8.7109375" style="315" customWidth="1"/>
    <col min="11786" max="11786" width="9.140625" style="315" customWidth="1"/>
    <col min="11787" max="12033" width="9.140625" style="315"/>
    <col min="12034" max="12034" width="5" style="315" customWidth="1"/>
    <col min="12035" max="12035" width="20.7109375" style="315" customWidth="1"/>
    <col min="12036" max="12039" width="10.7109375" style="315" customWidth="1"/>
    <col min="12040" max="12040" width="9.7109375" style="315" customWidth="1"/>
    <col min="12041" max="12041" width="8.7109375" style="315" customWidth="1"/>
    <col min="12042" max="12042" width="9.140625" style="315" customWidth="1"/>
    <col min="12043" max="12289" width="9.140625" style="315"/>
    <col min="12290" max="12290" width="5" style="315" customWidth="1"/>
    <col min="12291" max="12291" width="20.7109375" style="315" customWidth="1"/>
    <col min="12292" max="12295" width="10.7109375" style="315" customWidth="1"/>
    <col min="12296" max="12296" width="9.7109375" style="315" customWidth="1"/>
    <col min="12297" max="12297" width="8.7109375" style="315" customWidth="1"/>
    <col min="12298" max="12298" width="9.140625" style="315" customWidth="1"/>
    <col min="12299" max="12545" width="9.140625" style="315"/>
    <col min="12546" max="12546" width="5" style="315" customWidth="1"/>
    <col min="12547" max="12547" width="20.7109375" style="315" customWidth="1"/>
    <col min="12548" max="12551" width="10.7109375" style="315" customWidth="1"/>
    <col min="12552" max="12552" width="9.7109375" style="315" customWidth="1"/>
    <col min="12553" max="12553" width="8.7109375" style="315" customWidth="1"/>
    <col min="12554" max="12554" width="9.140625" style="315" customWidth="1"/>
    <col min="12555" max="12801" width="9.140625" style="315"/>
    <col min="12802" max="12802" width="5" style="315" customWidth="1"/>
    <col min="12803" max="12803" width="20.7109375" style="315" customWidth="1"/>
    <col min="12804" max="12807" width="10.7109375" style="315" customWidth="1"/>
    <col min="12808" max="12808" width="9.7109375" style="315" customWidth="1"/>
    <col min="12809" max="12809" width="8.7109375" style="315" customWidth="1"/>
    <col min="12810" max="12810" width="9.140625" style="315" customWidth="1"/>
    <col min="12811" max="13057" width="9.140625" style="315"/>
    <col min="13058" max="13058" width="5" style="315" customWidth="1"/>
    <col min="13059" max="13059" width="20.7109375" style="315" customWidth="1"/>
    <col min="13060" max="13063" width="10.7109375" style="315" customWidth="1"/>
    <col min="13064" max="13064" width="9.7109375" style="315" customWidth="1"/>
    <col min="13065" max="13065" width="8.7109375" style="315" customWidth="1"/>
    <col min="13066" max="13066" width="9.140625" style="315" customWidth="1"/>
    <col min="13067" max="13313" width="9.140625" style="315"/>
    <col min="13314" max="13314" width="5" style="315" customWidth="1"/>
    <col min="13315" max="13315" width="20.7109375" style="315" customWidth="1"/>
    <col min="13316" max="13319" width="10.7109375" style="315" customWidth="1"/>
    <col min="13320" max="13320" width="9.7109375" style="315" customWidth="1"/>
    <col min="13321" max="13321" width="8.7109375" style="315" customWidth="1"/>
    <col min="13322" max="13322" width="9.140625" style="315" customWidth="1"/>
    <col min="13323" max="13569" width="9.140625" style="315"/>
    <col min="13570" max="13570" width="5" style="315" customWidth="1"/>
    <col min="13571" max="13571" width="20.7109375" style="315" customWidth="1"/>
    <col min="13572" max="13575" width="10.7109375" style="315" customWidth="1"/>
    <col min="13576" max="13576" width="9.7109375" style="315" customWidth="1"/>
    <col min="13577" max="13577" width="8.7109375" style="315" customWidth="1"/>
    <col min="13578" max="13578" width="9.140625" style="315" customWidth="1"/>
    <col min="13579" max="13825" width="9.140625" style="315"/>
    <col min="13826" max="13826" width="5" style="315" customWidth="1"/>
    <col min="13827" max="13827" width="20.7109375" style="315" customWidth="1"/>
    <col min="13828" max="13831" width="10.7109375" style="315" customWidth="1"/>
    <col min="13832" max="13832" width="9.7109375" style="315" customWidth="1"/>
    <col min="13833" max="13833" width="8.7109375" style="315" customWidth="1"/>
    <col min="13834" max="13834" width="9.140625" style="315" customWidth="1"/>
    <col min="13835" max="14081" width="9.140625" style="315"/>
    <col min="14082" max="14082" width="5" style="315" customWidth="1"/>
    <col min="14083" max="14083" width="20.7109375" style="315" customWidth="1"/>
    <col min="14084" max="14087" width="10.7109375" style="315" customWidth="1"/>
    <col min="14088" max="14088" width="9.7109375" style="315" customWidth="1"/>
    <col min="14089" max="14089" width="8.7109375" style="315" customWidth="1"/>
    <col min="14090" max="14090" width="9.140625" style="315" customWidth="1"/>
    <col min="14091" max="14337" width="9.140625" style="315"/>
    <col min="14338" max="14338" width="5" style="315" customWidth="1"/>
    <col min="14339" max="14339" width="20.7109375" style="315" customWidth="1"/>
    <col min="14340" max="14343" width="10.7109375" style="315" customWidth="1"/>
    <col min="14344" max="14344" width="9.7109375" style="315" customWidth="1"/>
    <col min="14345" max="14345" width="8.7109375" style="315" customWidth="1"/>
    <col min="14346" max="14346" width="9.140625" style="315" customWidth="1"/>
    <col min="14347" max="14593" width="9.140625" style="315"/>
    <col min="14594" max="14594" width="5" style="315" customWidth="1"/>
    <col min="14595" max="14595" width="20.7109375" style="315" customWidth="1"/>
    <col min="14596" max="14599" width="10.7109375" style="315" customWidth="1"/>
    <col min="14600" max="14600" width="9.7109375" style="315" customWidth="1"/>
    <col min="14601" max="14601" width="8.7109375" style="315" customWidth="1"/>
    <col min="14602" max="14602" width="9.140625" style="315" customWidth="1"/>
    <col min="14603" max="14849" width="9.140625" style="315"/>
    <col min="14850" max="14850" width="5" style="315" customWidth="1"/>
    <col min="14851" max="14851" width="20.7109375" style="315" customWidth="1"/>
    <col min="14852" max="14855" width="10.7109375" style="315" customWidth="1"/>
    <col min="14856" max="14856" width="9.7109375" style="315" customWidth="1"/>
    <col min="14857" max="14857" width="8.7109375" style="315" customWidth="1"/>
    <col min="14858" max="14858" width="9.140625" style="315" customWidth="1"/>
    <col min="14859" max="15105" width="9.140625" style="315"/>
    <col min="15106" max="15106" width="5" style="315" customWidth="1"/>
    <col min="15107" max="15107" width="20.7109375" style="315" customWidth="1"/>
    <col min="15108" max="15111" width="10.7109375" style="315" customWidth="1"/>
    <col min="15112" max="15112" width="9.7109375" style="315" customWidth="1"/>
    <col min="15113" max="15113" width="8.7109375" style="315" customWidth="1"/>
    <col min="15114" max="15114" width="9.140625" style="315" customWidth="1"/>
    <col min="15115" max="15361" width="9.140625" style="315"/>
    <col min="15362" max="15362" width="5" style="315" customWidth="1"/>
    <col min="15363" max="15363" width="20.7109375" style="315" customWidth="1"/>
    <col min="15364" max="15367" width="10.7109375" style="315" customWidth="1"/>
    <col min="15368" max="15368" width="9.7109375" style="315" customWidth="1"/>
    <col min="15369" max="15369" width="8.7109375" style="315" customWidth="1"/>
    <col min="15370" max="15370" width="9.140625" style="315" customWidth="1"/>
    <col min="15371" max="15617" width="9.140625" style="315"/>
    <col min="15618" max="15618" width="5" style="315" customWidth="1"/>
    <col min="15619" max="15619" width="20.7109375" style="315" customWidth="1"/>
    <col min="15620" max="15623" width="10.7109375" style="315" customWidth="1"/>
    <col min="15624" max="15624" width="9.7109375" style="315" customWidth="1"/>
    <col min="15625" max="15625" width="8.7109375" style="315" customWidth="1"/>
    <col min="15626" max="15626" width="9.140625" style="315" customWidth="1"/>
    <col min="15627" max="15873" width="9.140625" style="315"/>
    <col min="15874" max="15874" width="5" style="315" customWidth="1"/>
    <col min="15875" max="15875" width="20.7109375" style="315" customWidth="1"/>
    <col min="15876" max="15879" width="10.7109375" style="315" customWidth="1"/>
    <col min="15880" max="15880" width="9.7109375" style="315" customWidth="1"/>
    <col min="15881" max="15881" width="8.7109375" style="315" customWidth="1"/>
    <col min="15882" max="15882" width="9.140625" style="315" customWidth="1"/>
    <col min="15883" max="16129" width="9.140625" style="315"/>
    <col min="16130" max="16130" width="5" style="315" customWidth="1"/>
    <col min="16131" max="16131" width="20.7109375" style="315" customWidth="1"/>
    <col min="16132" max="16135" width="10.7109375" style="315" customWidth="1"/>
    <col min="16136" max="16136" width="9.7109375" style="315" customWidth="1"/>
    <col min="16137" max="16137" width="8.7109375" style="315" customWidth="1"/>
    <col min="16138" max="16138" width="9.140625" style="315" customWidth="1"/>
    <col min="16139" max="16384" width="9.140625" style="315"/>
  </cols>
  <sheetData>
    <row r="1" spans="2:12" s="1891" customFormat="1" ht="15.75">
      <c r="B1" s="2201" t="s">
        <v>1095</v>
      </c>
      <c r="C1" s="2202"/>
      <c r="D1" s="2202"/>
      <c r="E1" s="2202"/>
      <c r="F1" s="2202"/>
      <c r="G1" s="2202"/>
      <c r="H1" s="2203"/>
    </row>
    <row r="2" spans="2:12" s="1893" customFormat="1" ht="18.75">
      <c r="B2" s="2204" t="s">
        <v>831</v>
      </c>
      <c r="C2" s="2205"/>
      <c r="D2" s="2205"/>
      <c r="E2" s="2205"/>
      <c r="F2" s="2205"/>
      <c r="G2" s="2205"/>
      <c r="H2" s="2206"/>
    </row>
    <row r="3" spans="2:12" ht="15" customHeight="1" thickBot="1">
      <c r="B3" s="2207" t="s">
        <v>213</v>
      </c>
      <c r="C3" s="2208"/>
      <c r="D3" s="2208"/>
      <c r="E3" s="2208"/>
      <c r="F3" s="2208"/>
      <c r="G3" s="2208"/>
      <c r="H3" s="2209"/>
    </row>
    <row r="4" spans="2:12" ht="15" customHeight="1" thickTop="1">
      <c r="B4" s="775"/>
      <c r="C4" s="776"/>
      <c r="D4" s="2210" t="str">
        <f>Direction!A3</f>
        <v>Annual</v>
      </c>
      <c r="E4" s="2210"/>
      <c r="F4" s="2210"/>
      <c r="G4" s="2211" t="s">
        <v>55</v>
      </c>
      <c r="H4" s="2212"/>
    </row>
    <row r="5" spans="2:12" ht="15" customHeight="1">
      <c r="B5" s="777"/>
      <c r="C5" s="778"/>
      <c r="D5" s="779" t="s">
        <v>0</v>
      </c>
      <c r="E5" s="780" t="s">
        <v>832</v>
      </c>
      <c r="F5" s="780" t="s">
        <v>833</v>
      </c>
      <c r="G5" s="780" t="s">
        <v>832</v>
      </c>
      <c r="H5" s="781" t="s">
        <v>833</v>
      </c>
    </row>
    <row r="6" spans="2:12" ht="12" customHeight="1">
      <c r="B6" s="782"/>
      <c r="C6" s="783" t="s">
        <v>834</v>
      </c>
      <c r="D6" s="783">
        <v>46267.369606000007</v>
      </c>
      <c r="E6" s="783">
        <v>34320.417928999988</v>
      </c>
      <c r="F6" s="783">
        <v>35001.088187000001</v>
      </c>
      <c r="G6" s="783">
        <v>-25.821549352679696</v>
      </c>
      <c r="H6" s="784">
        <v>1.9832807963123997</v>
      </c>
    </row>
    <row r="7" spans="2:12" ht="12" customHeight="1">
      <c r="B7" s="785">
        <v>1</v>
      </c>
      <c r="C7" s="786" t="s">
        <v>835</v>
      </c>
      <c r="D7" s="787">
        <v>472.21776800000004</v>
      </c>
      <c r="E7" s="787">
        <v>191.38278600000001</v>
      </c>
      <c r="F7" s="787">
        <v>263.15140100000002</v>
      </c>
      <c r="G7" s="786">
        <v>-59.471498327864694</v>
      </c>
      <c r="H7" s="788">
        <v>37.500036706540584</v>
      </c>
    </row>
    <row r="8" spans="2:12" ht="12" customHeight="1">
      <c r="B8" s="785">
        <v>2</v>
      </c>
      <c r="C8" s="786" t="s">
        <v>836</v>
      </c>
      <c r="D8" s="787">
        <v>2.0600939999999999</v>
      </c>
      <c r="E8" s="787">
        <v>0</v>
      </c>
      <c r="F8" s="787">
        <v>8.6655999999999997E-2</v>
      </c>
      <c r="G8" s="786">
        <v>-100</v>
      </c>
      <c r="H8" s="788" t="s">
        <v>270</v>
      </c>
    </row>
    <row r="9" spans="2:12" ht="12" customHeight="1">
      <c r="B9" s="785">
        <v>3</v>
      </c>
      <c r="C9" s="786" t="s">
        <v>837</v>
      </c>
      <c r="D9" s="787">
        <v>180.3862</v>
      </c>
      <c r="E9" s="787">
        <v>143.40656999999999</v>
      </c>
      <c r="F9" s="787">
        <v>266.928629</v>
      </c>
      <c r="G9" s="786">
        <v>-20.500254454054698</v>
      </c>
      <c r="H9" s="788">
        <v>86.13417014297184</v>
      </c>
    </row>
    <row r="10" spans="2:12" ht="12" customHeight="1">
      <c r="B10" s="785">
        <v>4</v>
      </c>
      <c r="C10" s="786" t="s">
        <v>838</v>
      </c>
      <c r="D10" s="787">
        <v>1.1380000000000001</v>
      </c>
      <c r="E10" s="787">
        <v>0.45719999999999994</v>
      </c>
      <c r="F10" s="787">
        <v>0</v>
      </c>
      <c r="G10" s="786">
        <v>-59.824253075571185</v>
      </c>
      <c r="H10" s="788">
        <v>-100</v>
      </c>
    </row>
    <row r="11" spans="2:12" ht="12" customHeight="1">
      <c r="B11" s="785">
        <v>5</v>
      </c>
      <c r="C11" s="786" t="s">
        <v>839</v>
      </c>
      <c r="D11" s="787">
        <v>3839.6551519999998</v>
      </c>
      <c r="E11" s="787">
        <v>4633.3205509999998</v>
      </c>
      <c r="F11" s="787">
        <v>3906.1690399999998</v>
      </c>
      <c r="G11" s="786">
        <v>20.670226038049151</v>
      </c>
      <c r="H11" s="788">
        <v>-15.693960799734867</v>
      </c>
      <c r="L11" s="789"/>
    </row>
    <row r="12" spans="2:12" ht="12" customHeight="1">
      <c r="B12" s="785">
        <v>6</v>
      </c>
      <c r="C12" s="786" t="s">
        <v>840</v>
      </c>
      <c r="D12" s="787">
        <v>0</v>
      </c>
      <c r="E12" s="787">
        <v>0</v>
      </c>
      <c r="F12" s="787">
        <v>0</v>
      </c>
      <c r="G12" s="787" t="s">
        <v>270</v>
      </c>
      <c r="H12" s="788" t="s">
        <v>270</v>
      </c>
      <c r="L12" s="789"/>
    </row>
    <row r="13" spans="2:12" ht="12" customHeight="1">
      <c r="B13" s="785">
        <v>7</v>
      </c>
      <c r="C13" s="786" t="s">
        <v>841</v>
      </c>
      <c r="D13" s="787">
        <v>617.149269</v>
      </c>
      <c r="E13" s="787">
        <v>382.95647600000001</v>
      </c>
      <c r="F13" s="787">
        <v>555.42791099999999</v>
      </c>
      <c r="G13" s="786">
        <v>-37.94751201430978</v>
      </c>
      <c r="H13" s="788">
        <v>45.036824236914072</v>
      </c>
      <c r="L13" s="789"/>
    </row>
    <row r="14" spans="2:12" ht="12" customHeight="1">
      <c r="B14" s="785">
        <v>8</v>
      </c>
      <c r="C14" s="786" t="s">
        <v>842</v>
      </c>
      <c r="D14" s="787">
        <v>16.616415</v>
      </c>
      <c r="E14" s="787">
        <v>6.7113970000000007</v>
      </c>
      <c r="F14" s="787">
        <v>10.104771000000001</v>
      </c>
      <c r="G14" s="786">
        <v>-59.609837621412318</v>
      </c>
      <c r="H14" s="788">
        <v>50.561365986842986</v>
      </c>
    </row>
    <row r="15" spans="2:12" ht="12" customHeight="1">
      <c r="B15" s="785">
        <v>9</v>
      </c>
      <c r="C15" s="786" t="s">
        <v>843</v>
      </c>
      <c r="D15" s="787">
        <v>82.434169000000011</v>
      </c>
      <c r="E15" s="787">
        <v>95.305095999999992</v>
      </c>
      <c r="F15" s="787">
        <v>70.983169999999987</v>
      </c>
      <c r="G15" s="786">
        <v>15.613582518190938</v>
      </c>
      <c r="H15" s="788">
        <v>-25.520068727489658</v>
      </c>
    </row>
    <row r="16" spans="2:12" ht="12" customHeight="1">
      <c r="B16" s="785">
        <v>10</v>
      </c>
      <c r="C16" s="786" t="s">
        <v>844</v>
      </c>
      <c r="D16" s="787">
        <v>1260.583363</v>
      </c>
      <c r="E16" s="787">
        <v>892.07842000000005</v>
      </c>
      <c r="F16" s="787">
        <v>793.51619199999993</v>
      </c>
      <c r="G16" s="786">
        <v>-29.232889614139708</v>
      </c>
      <c r="H16" s="788">
        <v>-11.048605794096005</v>
      </c>
    </row>
    <row r="17" spans="2:8" ht="12" customHeight="1">
      <c r="B17" s="785">
        <v>11</v>
      </c>
      <c r="C17" s="786" t="s">
        <v>845</v>
      </c>
      <c r="D17" s="787">
        <v>9.3421310000000002</v>
      </c>
      <c r="E17" s="787">
        <v>21.296969000000001</v>
      </c>
      <c r="F17" s="787">
        <v>17.069208000000003</v>
      </c>
      <c r="G17" s="786">
        <v>127.96692746012658</v>
      </c>
      <c r="H17" s="788">
        <v>-19.851468065713945</v>
      </c>
    </row>
    <row r="18" spans="2:8" ht="12" customHeight="1">
      <c r="B18" s="785">
        <v>12</v>
      </c>
      <c r="C18" s="786" t="s">
        <v>846</v>
      </c>
      <c r="D18" s="787">
        <v>2993.7051259999994</v>
      </c>
      <c r="E18" s="787">
        <v>938.894541</v>
      </c>
      <c r="F18" s="787">
        <v>1026.0171019999998</v>
      </c>
      <c r="G18" s="786">
        <v>-68.637708074659585</v>
      </c>
      <c r="H18" s="788">
        <v>9.2792701624622396</v>
      </c>
    </row>
    <row r="19" spans="2:8" ht="12" customHeight="1">
      <c r="B19" s="785">
        <v>13</v>
      </c>
      <c r="C19" s="786" t="s">
        <v>847</v>
      </c>
      <c r="D19" s="787">
        <v>0</v>
      </c>
      <c r="E19" s="787">
        <v>0</v>
      </c>
      <c r="F19" s="787">
        <v>0</v>
      </c>
      <c r="G19" s="787" t="s">
        <v>270</v>
      </c>
      <c r="H19" s="788" t="s">
        <v>270</v>
      </c>
    </row>
    <row r="20" spans="2:8" ht="12" customHeight="1">
      <c r="B20" s="785">
        <v>14</v>
      </c>
      <c r="C20" s="786" t="s">
        <v>848</v>
      </c>
      <c r="D20" s="787">
        <v>154.661866</v>
      </c>
      <c r="E20" s="787">
        <v>138.087616</v>
      </c>
      <c r="F20" s="787">
        <v>145.362976</v>
      </c>
      <c r="G20" s="786">
        <v>-10.716442539235899</v>
      </c>
      <c r="H20" s="788">
        <v>5.2686549386152137</v>
      </c>
    </row>
    <row r="21" spans="2:8" ht="12" customHeight="1">
      <c r="B21" s="785">
        <v>15</v>
      </c>
      <c r="C21" s="786" t="s">
        <v>849</v>
      </c>
      <c r="D21" s="787">
        <v>461.39467099999996</v>
      </c>
      <c r="E21" s="787">
        <v>521.931782</v>
      </c>
      <c r="F21" s="787">
        <v>232.33454699999999</v>
      </c>
      <c r="G21" s="786">
        <v>13.120461679541179</v>
      </c>
      <c r="H21" s="788">
        <v>-55.485648697285122</v>
      </c>
    </row>
    <row r="22" spans="2:8" ht="12" customHeight="1">
      <c r="B22" s="785">
        <v>16</v>
      </c>
      <c r="C22" s="786" t="s">
        <v>850</v>
      </c>
      <c r="D22" s="787">
        <v>27.232939000000002</v>
      </c>
      <c r="E22" s="787">
        <v>25.201699000000001</v>
      </c>
      <c r="F22" s="787">
        <v>44.238966999999988</v>
      </c>
      <c r="G22" s="786">
        <v>-7.4587616121785487</v>
      </c>
      <c r="H22" s="788">
        <v>75.539621356480723</v>
      </c>
    </row>
    <row r="23" spans="2:8" ht="12" customHeight="1">
      <c r="B23" s="785">
        <v>17</v>
      </c>
      <c r="C23" s="786" t="s">
        <v>851</v>
      </c>
      <c r="D23" s="787">
        <v>500.26092099999994</v>
      </c>
      <c r="E23" s="787">
        <v>372.68145799999996</v>
      </c>
      <c r="F23" s="787">
        <v>603.71924200000012</v>
      </c>
      <c r="G23" s="786">
        <v>-25.502584280413942</v>
      </c>
      <c r="H23" s="788">
        <v>61.993367000297638</v>
      </c>
    </row>
    <row r="24" spans="2:8" ht="12" customHeight="1">
      <c r="B24" s="785">
        <v>18</v>
      </c>
      <c r="C24" s="786" t="s">
        <v>852</v>
      </c>
      <c r="D24" s="787">
        <v>4773.2542830000002</v>
      </c>
      <c r="E24" s="787">
        <v>3247.6331590000004</v>
      </c>
      <c r="F24" s="787">
        <v>5057.5497879999994</v>
      </c>
      <c r="G24" s="786">
        <v>-31.961865711481508</v>
      </c>
      <c r="H24" s="788">
        <v>55.730328531234164</v>
      </c>
    </row>
    <row r="25" spans="2:8" ht="12" customHeight="1">
      <c r="B25" s="785">
        <v>19</v>
      </c>
      <c r="C25" s="786" t="s">
        <v>853</v>
      </c>
      <c r="D25" s="787">
        <v>4273.1254010000002</v>
      </c>
      <c r="E25" s="787">
        <v>4245.862916</v>
      </c>
      <c r="F25" s="787">
        <v>4460.4511640000001</v>
      </c>
      <c r="G25" s="786">
        <v>-0.63799871151968546</v>
      </c>
      <c r="H25" s="788">
        <v>5.0540550235701431</v>
      </c>
    </row>
    <row r="26" spans="2:8" ht="12" customHeight="1">
      <c r="B26" s="785"/>
      <c r="C26" s="786" t="s">
        <v>854</v>
      </c>
      <c r="D26" s="787">
        <v>10.736265</v>
      </c>
      <c r="E26" s="787">
        <v>85.633513000000008</v>
      </c>
      <c r="F26" s="787">
        <v>137.96958000000001</v>
      </c>
      <c r="G26" s="787">
        <v>697.60990437549754</v>
      </c>
      <c r="H26" s="788">
        <v>61.116337712315982</v>
      </c>
    </row>
    <row r="27" spans="2:8" ht="12" customHeight="1">
      <c r="B27" s="785"/>
      <c r="C27" s="786" t="s">
        <v>855</v>
      </c>
      <c r="D27" s="787">
        <v>3746.4642290000002</v>
      </c>
      <c r="E27" s="787">
        <v>3787.4533680000004</v>
      </c>
      <c r="F27" s="787">
        <v>3613.3219340000005</v>
      </c>
      <c r="G27" s="786">
        <v>1.094075279905752</v>
      </c>
      <c r="H27" s="788">
        <v>-4.5975862164067109</v>
      </c>
    </row>
    <row r="28" spans="2:8" ht="12" customHeight="1">
      <c r="B28" s="785"/>
      <c r="C28" s="786" t="s">
        <v>856</v>
      </c>
      <c r="D28" s="787">
        <v>515.92490699999996</v>
      </c>
      <c r="E28" s="787">
        <v>372.77603499999998</v>
      </c>
      <c r="F28" s="787">
        <v>709.15965000000006</v>
      </c>
      <c r="G28" s="786">
        <v>-27.746067316730645</v>
      </c>
      <c r="H28" s="788">
        <v>90.237457190615856</v>
      </c>
    </row>
    <row r="29" spans="2:8" ht="12" customHeight="1">
      <c r="B29" s="785">
        <v>20</v>
      </c>
      <c r="C29" s="786" t="s">
        <v>857</v>
      </c>
      <c r="D29" s="787">
        <v>204.604658</v>
      </c>
      <c r="E29" s="787">
        <v>104.6574</v>
      </c>
      <c r="F29" s="787">
        <v>126.527371</v>
      </c>
      <c r="G29" s="786">
        <v>-48.848965110070949</v>
      </c>
      <c r="H29" s="788">
        <v>20.896726843968992</v>
      </c>
    </row>
    <row r="30" spans="2:8" ht="12" customHeight="1">
      <c r="B30" s="785">
        <v>21</v>
      </c>
      <c r="C30" s="786" t="s">
        <v>858</v>
      </c>
      <c r="D30" s="787">
        <v>173.54962399999997</v>
      </c>
      <c r="E30" s="787">
        <v>51.737810000000003</v>
      </c>
      <c r="F30" s="787">
        <v>46.684069000000001</v>
      </c>
      <c r="G30" s="786">
        <v>-70.188463214417553</v>
      </c>
      <c r="H30" s="788">
        <v>-9.7679839946839735</v>
      </c>
    </row>
    <row r="31" spans="2:8" ht="12" customHeight="1">
      <c r="B31" s="785">
        <v>22</v>
      </c>
      <c r="C31" s="786" t="s">
        <v>859</v>
      </c>
      <c r="D31" s="787">
        <v>0</v>
      </c>
      <c r="E31" s="787">
        <v>2.5000000000000001E-3</v>
      </c>
      <c r="F31" s="787">
        <v>31.787309</v>
      </c>
      <c r="G31" s="787" t="s">
        <v>270</v>
      </c>
      <c r="H31" s="788" t="s">
        <v>270</v>
      </c>
    </row>
    <row r="32" spans="2:8" ht="12" customHeight="1">
      <c r="B32" s="785">
        <v>23</v>
      </c>
      <c r="C32" s="786" t="s">
        <v>860</v>
      </c>
      <c r="D32" s="787">
        <v>907.240317</v>
      </c>
      <c r="E32" s="787">
        <v>730.60427500000014</v>
      </c>
      <c r="F32" s="787">
        <v>681.26686199999995</v>
      </c>
      <c r="G32" s="786">
        <v>-19.469597932341429</v>
      </c>
      <c r="H32" s="788">
        <v>-6.7529598016655683</v>
      </c>
    </row>
    <row r="33" spans="2:8" ht="12" customHeight="1">
      <c r="B33" s="785">
        <v>24</v>
      </c>
      <c r="C33" s="786" t="s">
        <v>861</v>
      </c>
      <c r="D33" s="787">
        <v>47.251181000000003</v>
      </c>
      <c r="E33" s="787">
        <v>64.251507000000004</v>
      </c>
      <c r="F33" s="787">
        <v>28.227240999999999</v>
      </c>
      <c r="G33" s="786">
        <v>35.978626650622772</v>
      </c>
      <c r="H33" s="788">
        <v>-56.067581418751786</v>
      </c>
    </row>
    <row r="34" spans="2:8" ht="12" customHeight="1">
      <c r="B34" s="785">
        <v>25</v>
      </c>
      <c r="C34" s="786" t="s">
        <v>862</v>
      </c>
      <c r="D34" s="787">
        <v>621.24064200000009</v>
      </c>
      <c r="E34" s="787">
        <v>456.19292499999995</v>
      </c>
      <c r="F34" s="787">
        <v>655.60279099999991</v>
      </c>
      <c r="G34" s="786">
        <v>-26.567437131712978</v>
      </c>
      <c r="H34" s="788">
        <v>43.711740159056603</v>
      </c>
    </row>
    <row r="35" spans="2:8" ht="12" customHeight="1">
      <c r="B35" s="785">
        <v>26</v>
      </c>
      <c r="C35" s="786" t="s">
        <v>863</v>
      </c>
      <c r="D35" s="787">
        <v>613.09600899999998</v>
      </c>
      <c r="E35" s="787">
        <v>1001.1491239999999</v>
      </c>
      <c r="F35" s="787">
        <v>1460.0580629999999</v>
      </c>
      <c r="G35" s="786">
        <v>63.294020724900832</v>
      </c>
      <c r="H35" s="788">
        <v>45.838220101164467</v>
      </c>
    </row>
    <row r="36" spans="2:8" ht="12" customHeight="1">
      <c r="B36" s="785">
        <v>27</v>
      </c>
      <c r="C36" s="786" t="s">
        <v>864</v>
      </c>
      <c r="D36" s="787">
        <v>1.427111</v>
      </c>
      <c r="E36" s="787">
        <v>0.85714499999999993</v>
      </c>
      <c r="F36" s="787">
        <v>8.6440080000000012</v>
      </c>
      <c r="G36" s="786">
        <v>-39.938449076490897</v>
      </c>
      <c r="H36" s="788">
        <v>908.46507883730305</v>
      </c>
    </row>
    <row r="37" spans="2:8" ht="12" customHeight="1">
      <c r="B37" s="785">
        <v>28</v>
      </c>
      <c r="C37" s="786" t="s">
        <v>865</v>
      </c>
      <c r="D37" s="787">
        <v>109.17119400000001</v>
      </c>
      <c r="E37" s="787">
        <v>29.444986999999994</v>
      </c>
      <c r="F37" s="787">
        <v>18.208264</v>
      </c>
      <c r="G37" s="786">
        <v>-73.028611375268099</v>
      </c>
      <c r="H37" s="788">
        <v>-38.161752287409726</v>
      </c>
    </row>
    <row r="38" spans="2:8" ht="12" customHeight="1">
      <c r="B38" s="785">
        <v>29</v>
      </c>
      <c r="C38" s="786" t="s">
        <v>866</v>
      </c>
      <c r="D38" s="787">
        <v>49.503796999999999</v>
      </c>
      <c r="E38" s="787">
        <v>72.309539999999998</v>
      </c>
      <c r="F38" s="787">
        <v>72.135625000000005</v>
      </c>
      <c r="G38" s="786">
        <v>46.068674287752117</v>
      </c>
      <c r="H38" s="788">
        <v>-0.24051459876524461</v>
      </c>
    </row>
    <row r="39" spans="2:8" ht="12" customHeight="1">
      <c r="B39" s="785">
        <v>30</v>
      </c>
      <c r="C39" s="786" t="s">
        <v>867</v>
      </c>
      <c r="D39" s="787">
        <v>343.88309400000003</v>
      </c>
      <c r="E39" s="787">
        <v>211.588435</v>
      </c>
      <c r="F39" s="787">
        <v>169.94425200000003</v>
      </c>
      <c r="G39" s="786">
        <v>-38.470823750352793</v>
      </c>
      <c r="H39" s="788">
        <v>-19.681691487533314</v>
      </c>
    </row>
    <row r="40" spans="2:8" ht="12" customHeight="1">
      <c r="B40" s="785">
        <v>31</v>
      </c>
      <c r="C40" s="786" t="s">
        <v>868</v>
      </c>
      <c r="D40" s="787">
        <v>5018.2491890000001</v>
      </c>
      <c r="E40" s="787">
        <v>3252.7920490000001</v>
      </c>
      <c r="F40" s="787">
        <v>2816.5104899999997</v>
      </c>
      <c r="G40" s="786">
        <v>-35.180738809660568</v>
      </c>
      <c r="H40" s="788">
        <v>-13.412525375980479</v>
      </c>
    </row>
    <row r="41" spans="2:8" ht="12" customHeight="1">
      <c r="B41" s="785">
        <v>32</v>
      </c>
      <c r="C41" s="786" t="s">
        <v>869</v>
      </c>
      <c r="D41" s="787">
        <v>127.05771300000001</v>
      </c>
      <c r="E41" s="787">
        <v>279.29724999999996</v>
      </c>
      <c r="F41" s="787">
        <v>0.44400000000000001</v>
      </c>
      <c r="G41" s="786">
        <v>119.81920137347345</v>
      </c>
      <c r="H41" s="788">
        <v>-99.84102958407216</v>
      </c>
    </row>
    <row r="42" spans="2:8" ht="12" customHeight="1">
      <c r="B42" s="785">
        <v>33</v>
      </c>
      <c r="C42" s="786" t="s">
        <v>870</v>
      </c>
      <c r="D42" s="787">
        <v>1.705306</v>
      </c>
      <c r="E42" s="787">
        <v>12.479513999999998</v>
      </c>
      <c r="F42" s="787">
        <v>39.538391000000004</v>
      </c>
      <c r="G42" s="786">
        <v>631.80496638140005</v>
      </c>
      <c r="H42" s="788">
        <v>216.82636839864125</v>
      </c>
    </row>
    <row r="43" spans="2:8" ht="12" customHeight="1">
      <c r="B43" s="785">
        <v>34</v>
      </c>
      <c r="C43" s="786" t="s">
        <v>871</v>
      </c>
      <c r="D43" s="787">
        <v>260.77323100000001</v>
      </c>
      <c r="E43" s="787">
        <v>166.75501199999997</v>
      </c>
      <c r="F43" s="787">
        <v>201.14030999999997</v>
      </c>
      <c r="G43" s="786">
        <v>-36.053631210329272</v>
      </c>
      <c r="H43" s="788">
        <v>20.620248583592812</v>
      </c>
    </row>
    <row r="44" spans="2:8" ht="12" customHeight="1">
      <c r="B44" s="785">
        <v>35</v>
      </c>
      <c r="C44" s="786" t="s">
        <v>872</v>
      </c>
      <c r="D44" s="787">
        <v>72.488292000000001</v>
      </c>
      <c r="E44" s="787">
        <v>62.779237999999992</v>
      </c>
      <c r="F44" s="787">
        <v>24.193461000000003</v>
      </c>
      <c r="G44" s="786">
        <v>-13.393961606930958</v>
      </c>
      <c r="H44" s="788">
        <v>-61.462639925639103</v>
      </c>
    </row>
    <row r="45" spans="2:8" ht="12" customHeight="1">
      <c r="B45" s="785">
        <v>36</v>
      </c>
      <c r="C45" s="786" t="s">
        <v>873</v>
      </c>
      <c r="D45" s="787">
        <v>1842.6117369999999</v>
      </c>
      <c r="E45" s="787">
        <v>1688.761939</v>
      </c>
      <c r="F45" s="787">
        <v>1671.1807509999999</v>
      </c>
      <c r="G45" s="786">
        <v>-8.3495505271493897</v>
      </c>
      <c r="H45" s="788">
        <v>-1.0410696495452072</v>
      </c>
    </row>
    <row r="46" spans="2:8" ht="12" customHeight="1">
      <c r="B46" s="785">
        <v>37</v>
      </c>
      <c r="C46" s="786" t="s">
        <v>874</v>
      </c>
      <c r="D46" s="787">
        <v>0</v>
      </c>
      <c r="E46" s="787">
        <v>0</v>
      </c>
      <c r="F46" s="787">
        <v>0</v>
      </c>
      <c r="G46" s="787" t="s">
        <v>270</v>
      </c>
      <c r="H46" s="788" t="s">
        <v>270</v>
      </c>
    </row>
    <row r="47" spans="2:8" ht="12" customHeight="1">
      <c r="B47" s="785">
        <v>38</v>
      </c>
      <c r="C47" s="786" t="s">
        <v>875</v>
      </c>
      <c r="D47" s="787">
        <v>2360.4279330000004</v>
      </c>
      <c r="E47" s="787">
        <v>1607.8685739999999</v>
      </c>
      <c r="F47" s="787">
        <v>1233.8956750000002</v>
      </c>
      <c r="G47" s="786">
        <v>-31.882327288151117</v>
      </c>
      <c r="H47" s="788">
        <v>-23.2589220939646</v>
      </c>
    </row>
    <row r="48" spans="2:8" ht="12" customHeight="1">
      <c r="B48" s="785">
        <v>39</v>
      </c>
      <c r="C48" s="786" t="s">
        <v>876</v>
      </c>
      <c r="D48" s="787">
        <v>315.61908700000004</v>
      </c>
      <c r="E48" s="787">
        <v>123.75613299999998</v>
      </c>
      <c r="F48" s="787">
        <v>249.71356299999997</v>
      </c>
      <c r="G48" s="786">
        <v>-60.789401497761773</v>
      </c>
      <c r="H48" s="788">
        <v>101.77873770506389</v>
      </c>
    </row>
    <row r="49" spans="2:12" ht="12" customHeight="1">
      <c r="B49" s="785">
        <v>40</v>
      </c>
      <c r="C49" s="786" t="s">
        <v>877</v>
      </c>
      <c r="D49" s="787">
        <v>21.770446999999997</v>
      </c>
      <c r="E49" s="787">
        <v>10.468255000000001</v>
      </c>
      <c r="F49" s="787">
        <v>1.8559109999999999</v>
      </c>
      <c r="G49" s="786">
        <v>-51.91529599736743</v>
      </c>
      <c r="H49" s="788">
        <v>-82.271056637424294</v>
      </c>
    </row>
    <row r="50" spans="2:12" ht="12" customHeight="1">
      <c r="B50" s="785">
        <v>41</v>
      </c>
      <c r="C50" s="786" t="s">
        <v>878</v>
      </c>
      <c r="D50" s="787">
        <v>54.711582</v>
      </c>
      <c r="E50" s="787">
        <v>0</v>
      </c>
      <c r="F50" s="787">
        <v>0</v>
      </c>
      <c r="G50" s="787">
        <v>-100</v>
      </c>
      <c r="H50" s="788" t="s">
        <v>270</v>
      </c>
    </row>
    <row r="51" spans="2:12" ht="12" customHeight="1">
      <c r="B51" s="785">
        <v>42</v>
      </c>
      <c r="C51" s="786" t="s">
        <v>879</v>
      </c>
      <c r="D51" s="787">
        <v>310.47519199999999</v>
      </c>
      <c r="E51" s="787">
        <v>260.72358399999996</v>
      </c>
      <c r="F51" s="787">
        <v>285.20934799999998</v>
      </c>
      <c r="G51" s="786">
        <v>-16.024342453744268</v>
      </c>
      <c r="H51" s="788">
        <v>9.3914649470298883</v>
      </c>
    </row>
    <row r="52" spans="2:12" ht="12" customHeight="1">
      <c r="B52" s="785">
        <v>43</v>
      </c>
      <c r="C52" s="786" t="s">
        <v>880</v>
      </c>
      <c r="D52" s="787">
        <v>5129.1938300000011</v>
      </c>
      <c r="E52" s="787">
        <v>3438.5445999999997</v>
      </c>
      <c r="F52" s="787">
        <v>3241.003424</v>
      </c>
      <c r="G52" s="786">
        <v>-32.961305149195368</v>
      </c>
      <c r="H52" s="788">
        <v>-5.7449066096161658</v>
      </c>
    </row>
    <row r="53" spans="2:12" ht="12" customHeight="1">
      <c r="B53" s="785">
        <v>44</v>
      </c>
      <c r="C53" s="786" t="s">
        <v>881</v>
      </c>
      <c r="D53" s="787">
        <v>180.39771400000001</v>
      </c>
      <c r="E53" s="787">
        <v>50.200638999999995</v>
      </c>
      <c r="F53" s="787">
        <v>33.818124999999995</v>
      </c>
      <c r="G53" s="786">
        <v>-72.172242160452214</v>
      </c>
      <c r="H53" s="788">
        <v>-32.634074637974237</v>
      </c>
    </row>
    <row r="54" spans="2:12" ht="12" customHeight="1">
      <c r="B54" s="785">
        <v>45</v>
      </c>
      <c r="C54" s="786" t="s">
        <v>882</v>
      </c>
      <c r="D54" s="787">
        <v>984.76236399999993</v>
      </c>
      <c r="E54" s="787">
        <v>1012.5315419999999</v>
      </c>
      <c r="F54" s="787">
        <v>648.53572499999996</v>
      </c>
      <c r="G54" s="786">
        <v>2.8198861994689395</v>
      </c>
      <c r="H54" s="788">
        <v>-35.949084240972724</v>
      </c>
    </row>
    <row r="55" spans="2:12" ht="12" customHeight="1">
      <c r="B55" s="785">
        <v>46</v>
      </c>
      <c r="C55" s="786" t="s">
        <v>883</v>
      </c>
      <c r="D55" s="787">
        <v>0.48685800000000001</v>
      </c>
      <c r="E55" s="787">
        <v>9.0452200000000005</v>
      </c>
      <c r="F55" s="787">
        <v>7.7350289999999999</v>
      </c>
      <c r="G55" s="787" t="s">
        <v>270</v>
      </c>
      <c r="H55" s="788">
        <v>-14.484899206431692</v>
      </c>
    </row>
    <row r="56" spans="2:12" ht="12" customHeight="1">
      <c r="B56" s="785">
        <v>47</v>
      </c>
      <c r="C56" s="786" t="s">
        <v>31</v>
      </c>
      <c r="D56" s="787">
        <v>250.11590399999997</v>
      </c>
      <c r="E56" s="787">
        <v>281.71691300000003</v>
      </c>
      <c r="F56" s="787">
        <v>91.460879999999989</v>
      </c>
      <c r="G56" s="786">
        <v>12.634546022311355</v>
      </c>
      <c r="H56" s="788">
        <v>-67.534473161006133</v>
      </c>
    </row>
    <row r="57" spans="2:12" ht="12" customHeight="1">
      <c r="B57" s="785">
        <v>48</v>
      </c>
      <c r="C57" s="786" t="s">
        <v>884</v>
      </c>
      <c r="D57" s="787">
        <v>2212.8179869999999</v>
      </c>
      <c r="E57" s="787">
        <v>1547.029804</v>
      </c>
      <c r="F57" s="787">
        <v>1672.9022700000003</v>
      </c>
      <c r="G57" s="786">
        <v>-30.087796958964248</v>
      </c>
      <c r="H57" s="788">
        <v>8.136395670887822</v>
      </c>
    </row>
    <row r="58" spans="2:12" ht="12" customHeight="1">
      <c r="B58" s="785">
        <v>49</v>
      </c>
      <c r="C58" s="786" t="s">
        <v>885</v>
      </c>
      <c r="D58" s="787">
        <v>4387.5198449999998</v>
      </c>
      <c r="E58" s="787">
        <v>1935.6633789999998</v>
      </c>
      <c r="F58" s="787">
        <v>2029.7542149999999</v>
      </c>
      <c r="G58" s="786">
        <v>-55.882515694923313</v>
      </c>
      <c r="H58" s="788">
        <v>4.8609090310221887</v>
      </c>
      <c r="J58" s="315" t="s">
        <v>131</v>
      </c>
    </row>
    <row r="59" spans="2:12" ht="12" customHeight="1">
      <c r="B59" s="790"/>
      <c r="C59" s="783" t="s">
        <v>886</v>
      </c>
      <c r="D59" s="783">
        <v>9597.2171379999927</v>
      </c>
      <c r="E59" s="783">
        <v>5173.3209640000059</v>
      </c>
      <c r="F59" s="783">
        <v>6448.1246139999985</v>
      </c>
      <c r="G59" s="786">
        <v>-46.095614076331117</v>
      </c>
      <c r="H59" s="791">
        <v>24.641882049675033</v>
      </c>
      <c r="L59" s="315" t="s">
        <v>131</v>
      </c>
    </row>
    <row r="60" spans="2:12" ht="12" customHeight="1" thickBot="1">
      <c r="B60" s="792"/>
      <c r="C60" s="793" t="s">
        <v>887</v>
      </c>
      <c r="D60" s="794">
        <v>55864.586744</v>
      </c>
      <c r="E60" s="794">
        <v>39493.738892999994</v>
      </c>
      <c r="F60" s="794">
        <v>41449.212801000001</v>
      </c>
      <c r="G60" s="794">
        <v>-29.304517951631098</v>
      </c>
      <c r="H60" s="795">
        <v>4.9513516896892327</v>
      </c>
    </row>
    <row r="61" spans="2:12" ht="12" customHeight="1" thickTop="1">
      <c r="B61" s="796" t="s">
        <v>888</v>
      </c>
      <c r="C61" s="797"/>
      <c r="D61" s="798"/>
      <c r="E61" s="798"/>
      <c r="F61" s="799"/>
      <c r="G61" s="800"/>
      <c r="H61" s="800"/>
    </row>
    <row r="62" spans="2:12" ht="12" customHeight="1">
      <c r="B62" s="315" t="s">
        <v>889</v>
      </c>
    </row>
    <row r="63" spans="2:12" ht="15" customHeight="1">
      <c r="B63" s="801"/>
    </row>
  </sheetData>
  <mergeCells count="5">
    <mergeCell ref="B1:H1"/>
    <mergeCell ref="B2:H2"/>
    <mergeCell ref="B3:H3"/>
    <mergeCell ref="D4:F4"/>
    <mergeCell ref="G4:H4"/>
  </mergeCells>
  <printOptions horizontalCentered="1"/>
  <pageMargins left="1.5" right="1" top="1.5" bottom="1" header="0.5" footer="0.5"/>
  <pageSetup paperSize="9" scale="90"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B1:L31"/>
  <sheetViews>
    <sheetView view="pageBreakPreview" zoomScaleSheetLayoutView="100" workbookViewId="0">
      <selection activeCell="D13" sqref="D13"/>
    </sheetView>
  </sheetViews>
  <sheetFormatPr defaultRowHeight="12.75"/>
  <cols>
    <col min="1" max="1" width="9.140625" style="315"/>
    <col min="2" max="2" width="5" style="315" customWidth="1"/>
    <col min="3" max="3" width="31.28515625" style="315" bestFit="1" customWidth="1"/>
    <col min="4" max="8" width="8.7109375" style="315" customWidth="1"/>
    <col min="9" max="9" width="9.140625" style="315"/>
    <col min="10" max="10" width="7.28515625" style="315" customWidth="1"/>
    <col min="11" max="257" width="9.140625" style="315"/>
    <col min="258" max="258" width="5" style="315" customWidth="1"/>
    <col min="259" max="259" width="31.28515625" style="315" bestFit="1" customWidth="1"/>
    <col min="260" max="260" width="10.42578125" style="315" customWidth="1"/>
    <col min="261" max="261" width="11.42578125" style="315" customWidth="1"/>
    <col min="262" max="262" width="11.140625" style="315" customWidth="1"/>
    <col min="263" max="263" width="9.7109375" style="315" customWidth="1"/>
    <col min="264" max="264" width="9.5703125" style="315" customWidth="1"/>
    <col min="265" max="265" width="9.140625" style="315"/>
    <col min="266" max="266" width="7.28515625" style="315" customWidth="1"/>
    <col min="267" max="513" width="9.140625" style="315"/>
    <col min="514" max="514" width="5" style="315" customWidth="1"/>
    <col min="515" max="515" width="31.28515625" style="315" bestFit="1" customWidth="1"/>
    <col min="516" max="516" width="10.42578125" style="315" customWidth="1"/>
    <col min="517" max="517" width="11.42578125" style="315" customWidth="1"/>
    <col min="518" max="518" width="11.140625" style="315" customWidth="1"/>
    <col min="519" max="519" width="9.7109375" style="315" customWidth="1"/>
    <col min="520" max="520" width="9.5703125" style="315" customWidth="1"/>
    <col min="521" max="521" width="9.140625" style="315"/>
    <col min="522" max="522" width="7.28515625" style="315" customWidth="1"/>
    <col min="523" max="769" width="9.140625" style="315"/>
    <col min="770" max="770" width="5" style="315" customWidth="1"/>
    <col min="771" max="771" width="31.28515625" style="315" bestFit="1" customWidth="1"/>
    <col min="772" max="772" width="10.42578125" style="315" customWidth="1"/>
    <col min="773" max="773" width="11.42578125" style="315" customWidth="1"/>
    <col min="774" max="774" width="11.140625" style="315" customWidth="1"/>
    <col min="775" max="775" width="9.7109375" style="315" customWidth="1"/>
    <col min="776" max="776" width="9.5703125" style="315" customWidth="1"/>
    <col min="777" max="777" width="9.140625" style="315"/>
    <col min="778" max="778" width="7.28515625" style="315" customWidth="1"/>
    <col min="779" max="1025" width="9.140625" style="315"/>
    <col min="1026" max="1026" width="5" style="315" customWidth="1"/>
    <col min="1027" max="1027" width="31.28515625" style="315" bestFit="1" customWidth="1"/>
    <col min="1028" max="1028" width="10.42578125" style="315" customWidth="1"/>
    <col min="1029" max="1029" width="11.42578125" style="315" customWidth="1"/>
    <col min="1030" max="1030" width="11.140625" style="315" customWidth="1"/>
    <col min="1031" max="1031" width="9.7109375" style="315" customWidth="1"/>
    <col min="1032" max="1032" width="9.5703125" style="315" customWidth="1"/>
    <col min="1033" max="1033" width="9.140625" style="315"/>
    <col min="1034" max="1034" width="7.28515625" style="315" customWidth="1"/>
    <col min="1035" max="1281" width="9.140625" style="315"/>
    <col min="1282" max="1282" width="5" style="315" customWidth="1"/>
    <col min="1283" max="1283" width="31.28515625" style="315" bestFit="1" customWidth="1"/>
    <col min="1284" max="1284" width="10.42578125" style="315" customWidth="1"/>
    <col min="1285" max="1285" width="11.42578125" style="315" customWidth="1"/>
    <col min="1286" max="1286" width="11.140625" style="315" customWidth="1"/>
    <col min="1287" max="1287" width="9.7109375" style="315" customWidth="1"/>
    <col min="1288" max="1288" width="9.5703125" style="315" customWidth="1"/>
    <col min="1289" max="1289" width="9.140625" style="315"/>
    <col min="1290" max="1290" width="7.28515625" style="315" customWidth="1"/>
    <col min="1291" max="1537" width="9.140625" style="315"/>
    <col min="1538" max="1538" width="5" style="315" customWidth="1"/>
    <col min="1539" max="1539" width="31.28515625" style="315" bestFit="1" customWidth="1"/>
    <col min="1540" max="1540" width="10.42578125" style="315" customWidth="1"/>
    <col min="1541" max="1541" width="11.42578125" style="315" customWidth="1"/>
    <col min="1542" max="1542" width="11.140625" style="315" customWidth="1"/>
    <col min="1543" max="1543" width="9.7109375" style="315" customWidth="1"/>
    <col min="1544" max="1544" width="9.5703125" style="315" customWidth="1"/>
    <col min="1545" max="1545" width="9.140625" style="315"/>
    <col min="1546" max="1546" width="7.28515625" style="315" customWidth="1"/>
    <col min="1547" max="1793" width="9.140625" style="315"/>
    <col min="1794" max="1794" width="5" style="315" customWidth="1"/>
    <col min="1795" max="1795" width="31.28515625" style="315" bestFit="1" customWidth="1"/>
    <col min="1796" max="1796" width="10.42578125" style="315" customWidth="1"/>
    <col min="1797" max="1797" width="11.42578125" style="315" customWidth="1"/>
    <col min="1798" max="1798" width="11.140625" style="315" customWidth="1"/>
    <col min="1799" max="1799" width="9.7109375" style="315" customWidth="1"/>
    <col min="1800" max="1800" width="9.5703125" style="315" customWidth="1"/>
    <col min="1801" max="1801" width="9.140625" style="315"/>
    <col min="1802" max="1802" width="7.28515625" style="315" customWidth="1"/>
    <col min="1803" max="2049" width="9.140625" style="315"/>
    <col min="2050" max="2050" width="5" style="315" customWidth="1"/>
    <col min="2051" max="2051" width="31.28515625" style="315" bestFit="1" customWidth="1"/>
    <col min="2052" max="2052" width="10.42578125" style="315" customWidth="1"/>
    <col min="2053" max="2053" width="11.42578125" style="315" customWidth="1"/>
    <col min="2054" max="2054" width="11.140625" style="315" customWidth="1"/>
    <col min="2055" max="2055" width="9.7109375" style="315" customWidth="1"/>
    <col min="2056" max="2056" width="9.5703125" style="315" customWidth="1"/>
    <col min="2057" max="2057" width="9.140625" style="315"/>
    <col min="2058" max="2058" width="7.28515625" style="315" customWidth="1"/>
    <col min="2059" max="2305" width="9.140625" style="315"/>
    <col min="2306" max="2306" width="5" style="315" customWidth="1"/>
    <col min="2307" max="2307" width="31.28515625" style="315" bestFit="1" customWidth="1"/>
    <col min="2308" max="2308" width="10.42578125" style="315" customWidth="1"/>
    <col min="2309" max="2309" width="11.42578125" style="315" customWidth="1"/>
    <col min="2310" max="2310" width="11.140625" style="315" customWidth="1"/>
    <col min="2311" max="2311" width="9.7109375" style="315" customWidth="1"/>
    <col min="2312" max="2312" width="9.5703125" style="315" customWidth="1"/>
    <col min="2313" max="2313" width="9.140625" style="315"/>
    <col min="2314" max="2314" width="7.28515625" style="315" customWidth="1"/>
    <col min="2315" max="2561" width="9.140625" style="315"/>
    <col min="2562" max="2562" width="5" style="315" customWidth="1"/>
    <col min="2563" max="2563" width="31.28515625" style="315" bestFit="1" customWidth="1"/>
    <col min="2564" max="2564" width="10.42578125" style="315" customWidth="1"/>
    <col min="2565" max="2565" width="11.42578125" style="315" customWidth="1"/>
    <col min="2566" max="2566" width="11.140625" style="315" customWidth="1"/>
    <col min="2567" max="2567" width="9.7109375" style="315" customWidth="1"/>
    <col min="2568" max="2568" width="9.5703125" style="315" customWidth="1"/>
    <col min="2569" max="2569" width="9.140625" style="315"/>
    <col min="2570" max="2570" width="7.28515625" style="315" customWidth="1"/>
    <col min="2571" max="2817" width="9.140625" style="315"/>
    <col min="2818" max="2818" width="5" style="315" customWidth="1"/>
    <col min="2819" max="2819" width="31.28515625" style="315" bestFit="1" customWidth="1"/>
    <col min="2820" max="2820" width="10.42578125" style="315" customWidth="1"/>
    <col min="2821" max="2821" width="11.42578125" style="315" customWidth="1"/>
    <col min="2822" max="2822" width="11.140625" style="315" customWidth="1"/>
    <col min="2823" max="2823" width="9.7109375" style="315" customWidth="1"/>
    <col min="2824" max="2824" width="9.5703125" style="315" customWidth="1"/>
    <col min="2825" max="2825" width="9.140625" style="315"/>
    <col min="2826" max="2826" width="7.28515625" style="315" customWidth="1"/>
    <col min="2827" max="3073" width="9.140625" style="315"/>
    <col min="3074" max="3074" width="5" style="315" customWidth="1"/>
    <col min="3075" max="3075" width="31.28515625" style="315" bestFit="1" customWidth="1"/>
    <col min="3076" max="3076" width="10.42578125" style="315" customWidth="1"/>
    <col min="3077" max="3077" width="11.42578125" style="315" customWidth="1"/>
    <col min="3078" max="3078" width="11.140625" style="315" customWidth="1"/>
    <col min="3079" max="3079" width="9.7109375" style="315" customWidth="1"/>
    <col min="3080" max="3080" width="9.5703125" style="315" customWidth="1"/>
    <col min="3081" max="3081" width="9.140625" style="315"/>
    <col min="3082" max="3082" width="7.28515625" style="315" customWidth="1"/>
    <col min="3083" max="3329" width="9.140625" style="315"/>
    <col min="3330" max="3330" width="5" style="315" customWidth="1"/>
    <col min="3331" max="3331" width="31.28515625" style="315" bestFit="1" customWidth="1"/>
    <col min="3332" max="3332" width="10.42578125" style="315" customWidth="1"/>
    <col min="3333" max="3333" width="11.42578125" style="315" customWidth="1"/>
    <col min="3334" max="3334" width="11.140625" style="315" customWidth="1"/>
    <col min="3335" max="3335" width="9.7109375" style="315" customWidth="1"/>
    <col min="3336" max="3336" width="9.5703125" style="315" customWidth="1"/>
    <col min="3337" max="3337" width="9.140625" style="315"/>
    <col min="3338" max="3338" width="7.28515625" style="315" customWidth="1"/>
    <col min="3339" max="3585" width="9.140625" style="315"/>
    <col min="3586" max="3586" width="5" style="315" customWidth="1"/>
    <col min="3587" max="3587" width="31.28515625" style="315" bestFit="1" customWidth="1"/>
    <col min="3588" max="3588" width="10.42578125" style="315" customWidth="1"/>
    <col min="3589" max="3589" width="11.42578125" style="315" customWidth="1"/>
    <col min="3590" max="3590" width="11.140625" style="315" customWidth="1"/>
    <col min="3591" max="3591" width="9.7109375" style="315" customWidth="1"/>
    <col min="3592" max="3592" width="9.5703125" style="315" customWidth="1"/>
    <col min="3593" max="3593" width="9.140625" style="315"/>
    <col min="3594" max="3594" width="7.28515625" style="315" customWidth="1"/>
    <col min="3595" max="3841" width="9.140625" style="315"/>
    <col min="3842" max="3842" width="5" style="315" customWidth="1"/>
    <col min="3843" max="3843" width="31.28515625" style="315" bestFit="1" customWidth="1"/>
    <col min="3844" max="3844" width="10.42578125" style="315" customWidth="1"/>
    <col min="3845" max="3845" width="11.42578125" style="315" customWidth="1"/>
    <col min="3846" max="3846" width="11.140625" style="315" customWidth="1"/>
    <col min="3847" max="3847" width="9.7109375" style="315" customWidth="1"/>
    <col min="3848" max="3848" width="9.5703125" style="315" customWidth="1"/>
    <col min="3849" max="3849" width="9.140625" style="315"/>
    <col min="3850" max="3850" width="7.28515625" style="315" customWidth="1"/>
    <col min="3851" max="4097" width="9.140625" style="315"/>
    <col min="4098" max="4098" width="5" style="315" customWidth="1"/>
    <col min="4099" max="4099" width="31.28515625" style="315" bestFit="1" customWidth="1"/>
    <col min="4100" max="4100" width="10.42578125" style="315" customWidth="1"/>
    <col min="4101" max="4101" width="11.42578125" style="315" customWidth="1"/>
    <col min="4102" max="4102" width="11.140625" style="315" customWidth="1"/>
    <col min="4103" max="4103" width="9.7109375" style="315" customWidth="1"/>
    <col min="4104" max="4104" width="9.5703125" style="315" customWidth="1"/>
    <col min="4105" max="4105" width="9.140625" style="315"/>
    <col min="4106" max="4106" width="7.28515625" style="315" customWidth="1"/>
    <col min="4107" max="4353" width="9.140625" style="315"/>
    <col min="4354" max="4354" width="5" style="315" customWidth="1"/>
    <col min="4355" max="4355" width="31.28515625" style="315" bestFit="1" customWidth="1"/>
    <col min="4356" max="4356" width="10.42578125" style="315" customWidth="1"/>
    <col min="4357" max="4357" width="11.42578125" style="315" customWidth="1"/>
    <col min="4358" max="4358" width="11.140625" style="315" customWidth="1"/>
    <col min="4359" max="4359" width="9.7109375" style="315" customWidth="1"/>
    <col min="4360" max="4360" width="9.5703125" style="315" customWidth="1"/>
    <col min="4361" max="4361" width="9.140625" style="315"/>
    <col min="4362" max="4362" width="7.28515625" style="315" customWidth="1"/>
    <col min="4363" max="4609" width="9.140625" style="315"/>
    <col min="4610" max="4610" width="5" style="315" customWidth="1"/>
    <col min="4611" max="4611" width="31.28515625" style="315" bestFit="1" customWidth="1"/>
    <col min="4612" max="4612" width="10.42578125" style="315" customWidth="1"/>
    <col min="4613" max="4613" width="11.42578125" style="315" customWidth="1"/>
    <col min="4614" max="4614" width="11.140625" style="315" customWidth="1"/>
    <col min="4615" max="4615" width="9.7109375" style="315" customWidth="1"/>
    <col min="4616" max="4616" width="9.5703125" style="315" customWidth="1"/>
    <col min="4617" max="4617" width="9.140625" style="315"/>
    <col min="4618" max="4618" width="7.28515625" style="315" customWidth="1"/>
    <col min="4619" max="4865" width="9.140625" style="315"/>
    <col min="4866" max="4866" width="5" style="315" customWidth="1"/>
    <col min="4867" max="4867" width="31.28515625" style="315" bestFit="1" customWidth="1"/>
    <col min="4868" max="4868" width="10.42578125" style="315" customWidth="1"/>
    <col min="4869" max="4869" width="11.42578125" style="315" customWidth="1"/>
    <col min="4870" max="4870" width="11.140625" style="315" customWidth="1"/>
    <col min="4871" max="4871" width="9.7109375" style="315" customWidth="1"/>
    <col min="4872" max="4872" width="9.5703125" style="315" customWidth="1"/>
    <col min="4873" max="4873" width="9.140625" style="315"/>
    <col min="4874" max="4874" width="7.28515625" style="315" customWidth="1"/>
    <col min="4875" max="5121" width="9.140625" style="315"/>
    <col min="5122" max="5122" width="5" style="315" customWidth="1"/>
    <col min="5123" max="5123" width="31.28515625" style="315" bestFit="1" customWidth="1"/>
    <col min="5124" max="5124" width="10.42578125" style="315" customWidth="1"/>
    <col min="5125" max="5125" width="11.42578125" style="315" customWidth="1"/>
    <col min="5126" max="5126" width="11.140625" style="315" customWidth="1"/>
    <col min="5127" max="5127" width="9.7109375" style="315" customWidth="1"/>
    <col min="5128" max="5128" width="9.5703125" style="315" customWidth="1"/>
    <col min="5129" max="5129" width="9.140625" style="315"/>
    <col min="5130" max="5130" width="7.28515625" style="315" customWidth="1"/>
    <col min="5131" max="5377" width="9.140625" style="315"/>
    <col min="5378" max="5378" width="5" style="315" customWidth="1"/>
    <col min="5379" max="5379" width="31.28515625" style="315" bestFit="1" customWidth="1"/>
    <col min="5380" max="5380" width="10.42578125" style="315" customWidth="1"/>
    <col min="5381" max="5381" width="11.42578125" style="315" customWidth="1"/>
    <col min="5382" max="5382" width="11.140625" style="315" customWidth="1"/>
    <col min="5383" max="5383" width="9.7109375" style="315" customWidth="1"/>
    <col min="5384" max="5384" width="9.5703125" style="315" customWidth="1"/>
    <col min="5385" max="5385" width="9.140625" style="315"/>
    <col min="5386" max="5386" width="7.28515625" style="315" customWidth="1"/>
    <col min="5387" max="5633" width="9.140625" style="315"/>
    <col min="5634" max="5634" width="5" style="315" customWidth="1"/>
    <col min="5635" max="5635" width="31.28515625" style="315" bestFit="1" customWidth="1"/>
    <col min="5636" max="5636" width="10.42578125" style="315" customWidth="1"/>
    <col min="5637" max="5637" width="11.42578125" style="315" customWidth="1"/>
    <col min="5638" max="5638" width="11.140625" style="315" customWidth="1"/>
    <col min="5639" max="5639" width="9.7109375" style="315" customWidth="1"/>
    <col min="5640" max="5640" width="9.5703125" style="315" customWidth="1"/>
    <col min="5641" max="5641" width="9.140625" style="315"/>
    <col min="5642" max="5642" width="7.28515625" style="315" customWidth="1"/>
    <col min="5643" max="5889" width="9.140625" style="315"/>
    <col min="5890" max="5890" width="5" style="315" customWidth="1"/>
    <col min="5891" max="5891" width="31.28515625" style="315" bestFit="1" customWidth="1"/>
    <col min="5892" max="5892" width="10.42578125" style="315" customWidth="1"/>
    <col min="5893" max="5893" width="11.42578125" style="315" customWidth="1"/>
    <col min="5894" max="5894" width="11.140625" style="315" customWidth="1"/>
    <col min="5895" max="5895" width="9.7109375" style="315" customWidth="1"/>
    <col min="5896" max="5896" width="9.5703125" style="315" customWidth="1"/>
    <col min="5897" max="5897" width="9.140625" style="315"/>
    <col min="5898" max="5898" width="7.28515625" style="315" customWidth="1"/>
    <col min="5899" max="6145" width="9.140625" style="315"/>
    <col min="6146" max="6146" width="5" style="315" customWidth="1"/>
    <col min="6147" max="6147" width="31.28515625" style="315" bestFit="1" customWidth="1"/>
    <col min="6148" max="6148" width="10.42578125" style="315" customWidth="1"/>
    <col min="6149" max="6149" width="11.42578125" style="315" customWidth="1"/>
    <col min="6150" max="6150" width="11.140625" style="315" customWidth="1"/>
    <col min="6151" max="6151" width="9.7109375" style="315" customWidth="1"/>
    <col min="6152" max="6152" width="9.5703125" style="315" customWidth="1"/>
    <col min="6153" max="6153" width="9.140625" style="315"/>
    <col min="6154" max="6154" width="7.28515625" style="315" customWidth="1"/>
    <col min="6155" max="6401" width="9.140625" style="315"/>
    <col min="6402" max="6402" width="5" style="315" customWidth="1"/>
    <col min="6403" max="6403" width="31.28515625" style="315" bestFit="1" customWidth="1"/>
    <col min="6404" max="6404" width="10.42578125" style="315" customWidth="1"/>
    <col min="6405" max="6405" width="11.42578125" style="315" customWidth="1"/>
    <col min="6406" max="6406" width="11.140625" style="315" customWidth="1"/>
    <col min="6407" max="6407" width="9.7109375" style="315" customWidth="1"/>
    <col min="6408" max="6408" width="9.5703125" style="315" customWidth="1"/>
    <col min="6409" max="6409" width="9.140625" style="315"/>
    <col min="6410" max="6410" width="7.28515625" style="315" customWidth="1"/>
    <col min="6411" max="6657" width="9.140625" style="315"/>
    <col min="6658" max="6658" width="5" style="315" customWidth="1"/>
    <col min="6659" max="6659" width="31.28515625" style="315" bestFit="1" customWidth="1"/>
    <col min="6660" max="6660" width="10.42578125" style="315" customWidth="1"/>
    <col min="6661" max="6661" width="11.42578125" style="315" customWidth="1"/>
    <col min="6662" max="6662" width="11.140625" style="315" customWidth="1"/>
    <col min="6663" max="6663" width="9.7109375" style="315" customWidth="1"/>
    <col min="6664" max="6664" width="9.5703125" style="315" customWidth="1"/>
    <col min="6665" max="6665" width="9.140625" style="315"/>
    <col min="6666" max="6666" width="7.28515625" style="315" customWidth="1"/>
    <col min="6667" max="6913" width="9.140625" style="315"/>
    <col min="6914" max="6914" width="5" style="315" customWidth="1"/>
    <col min="6915" max="6915" width="31.28515625" style="315" bestFit="1" customWidth="1"/>
    <col min="6916" max="6916" width="10.42578125" style="315" customWidth="1"/>
    <col min="6917" max="6917" width="11.42578125" style="315" customWidth="1"/>
    <col min="6918" max="6918" width="11.140625" style="315" customWidth="1"/>
    <col min="6919" max="6919" width="9.7109375" style="315" customWidth="1"/>
    <col min="6920" max="6920" width="9.5703125" style="315" customWidth="1"/>
    <col min="6921" max="6921" width="9.140625" style="315"/>
    <col min="6922" max="6922" width="7.28515625" style="315" customWidth="1"/>
    <col min="6923" max="7169" width="9.140625" style="315"/>
    <col min="7170" max="7170" width="5" style="315" customWidth="1"/>
    <col min="7171" max="7171" width="31.28515625" style="315" bestFit="1" customWidth="1"/>
    <col min="7172" max="7172" width="10.42578125" style="315" customWidth="1"/>
    <col min="7173" max="7173" width="11.42578125" style="315" customWidth="1"/>
    <col min="7174" max="7174" width="11.140625" style="315" customWidth="1"/>
    <col min="7175" max="7175" width="9.7109375" style="315" customWidth="1"/>
    <col min="7176" max="7176" width="9.5703125" style="315" customWidth="1"/>
    <col min="7177" max="7177" width="9.140625" style="315"/>
    <col min="7178" max="7178" width="7.28515625" style="315" customWidth="1"/>
    <col min="7179" max="7425" width="9.140625" style="315"/>
    <col min="7426" max="7426" width="5" style="315" customWidth="1"/>
    <col min="7427" max="7427" width="31.28515625" style="315" bestFit="1" customWidth="1"/>
    <col min="7428" max="7428" width="10.42578125" style="315" customWidth="1"/>
    <col min="7429" max="7429" width="11.42578125" style="315" customWidth="1"/>
    <col min="7430" max="7430" width="11.140625" style="315" customWidth="1"/>
    <col min="7431" max="7431" width="9.7109375" style="315" customWidth="1"/>
    <col min="7432" max="7432" width="9.5703125" style="315" customWidth="1"/>
    <col min="7433" max="7433" width="9.140625" style="315"/>
    <col min="7434" max="7434" width="7.28515625" style="315" customWidth="1"/>
    <col min="7435" max="7681" width="9.140625" style="315"/>
    <col min="7682" max="7682" width="5" style="315" customWidth="1"/>
    <col min="7683" max="7683" width="31.28515625" style="315" bestFit="1" customWidth="1"/>
    <col min="7684" max="7684" width="10.42578125" style="315" customWidth="1"/>
    <col min="7685" max="7685" width="11.42578125" style="315" customWidth="1"/>
    <col min="7686" max="7686" width="11.140625" style="315" customWidth="1"/>
    <col min="7687" max="7687" width="9.7109375" style="315" customWidth="1"/>
    <col min="7688" max="7688" width="9.5703125" style="315" customWidth="1"/>
    <col min="7689" max="7689" width="9.140625" style="315"/>
    <col min="7690" max="7690" width="7.28515625" style="315" customWidth="1"/>
    <col min="7691" max="7937" width="9.140625" style="315"/>
    <col min="7938" max="7938" width="5" style="315" customWidth="1"/>
    <col min="7939" max="7939" width="31.28515625" style="315" bestFit="1" customWidth="1"/>
    <col min="7940" max="7940" width="10.42578125" style="315" customWidth="1"/>
    <col min="7941" max="7941" width="11.42578125" style="315" customWidth="1"/>
    <col min="7942" max="7942" width="11.140625" style="315" customWidth="1"/>
    <col min="7943" max="7943" width="9.7109375" style="315" customWidth="1"/>
    <col min="7944" max="7944" width="9.5703125" style="315" customWidth="1"/>
    <col min="7945" max="7945" width="9.140625" style="315"/>
    <col min="7946" max="7946" width="7.28515625" style="315" customWidth="1"/>
    <col min="7947" max="8193" width="9.140625" style="315"/>
    <col min="8194" max="8194" width="5" style="315" customWidth="1"/>
    <col min="8195" max="8195" width="31.28515625" style="315" bestFit="1" customWidth="1"/>
    <col min="8196" max="8196" width="10.42578125" style="315" customWidth="1"/>
    <col min="8197" max="8197" width="11.42578125" style="315" customWidth="1"/>
    <col min="8198" max="8198" width="11.140625" style="315" customWidth="1"/>
    <col min="8199" max="8199" width="9.7109375" style="315" customWidth="1"/>
    <col min="8200" max="8200" width="9.5703125" style="315" customWidth="1"/>
    <col min="8201" max="8201" width="9.140625" style="315"/>
    <col min="8202" max="8202" width="7.28515625" style="315" customWidth="1"/>
    <col min="8203" max="8449" width="9.140625" style="315"/>
    <col min="8450" max="8450" width="5" style="315" customWidth="1"/>
    <col min="8451" max="8451" width="31.28515625" style="315" bestFit="1" customWidth="1"/>
    <col min="8452" max="8452" width="10.42578125" style="315" customWidth="1"/>
    <col min="8453" max="8453" width="11.42578125" style="315" customWidth="1"/>
    <col min="8454" max="8454" width="11.140625" style="315" customWidth="1"/>
    <col min="8455" max="8455" width="9.7109375" style="315" customWidth="1"/>
    <col min="8456" max="8456" width="9.5703125" style="315" customWidth="1"/>
    <col min="8457" max="8457" width="9.140625" style="315"/>
    <col min="8458" max="8458" width="7.28515625" style="315" customWidth="1"/>
    <col min="8459" max="8705" width="9.140625" style="315"/>
    <col min="8706" max="8706" width="5" style="315" customWidth="1"/>
    <col min="8707" max="8707" width="31.28515625" style="315" bestFit="1" customWidth="1"/>
    <col min="8708" max="8708" width="10.42578125" style="315" customWidth="1"/>
    <col min="8709" max="8709" width="11.42578125" style="315" customWidth="1"/>
    <col min="8710" max="8710" width="11.140625" style="315" customWidth="1"/>
    <col min="8711" max="8711" width="9.7109375" style="315" customWidth="1"/>
    <col min="8712" max="8712" width="9.5703125" style="315" customWidth="1"/>
    <col min="8713" max="8713" width="9.140625" style="315"/>
    <col min="8714" max="8714" width="7.28515625" style="315" customWidth="1"/>
    <col min="8715" max="8961" width="9.140625" style="315"/>
    <col min="8962" max="8962" width="5" style="315" customWidth="1"/>
    <col min="8963" max="8963" width="31.28515625" style="315" bestFit="1" customWidth="1"/>
    <col min="8964" max="8964" width="10.42578125" style="315" customWidth="1"/>
    <col min="8965" max="8965" width="11.42578125" style="315" customWidth="1"/>
    <col min="8966" max="8966" width="11.140625" style="315" customWidth="1"/>
    <col min="8967" max="8967" width="9.7109375" style="315" customWidth="1"/>
    <col min="8968" max="8968" width="9.5703125" style="315" customWidth="1"/>
    <col min="8969" max="8969" width="9.140625" style="315"/>
    <col min="8970" max="8970" width="7.28515625" style="315" customWidth="1"/>
    <col min="8971" max="9217" width="9.140625" style="315"/>
    <col min="9218" max="9218" width="5" style="315" customWidth="1"/>
    <col min="9219" max="9219" width="31.28515625" style="315" bestFit="1" customWidth="1"/>
    <col min="9220" max="9220" width="10.42578125" style="315" customWidth="1"/>
    <col min="9221" max="9221" width="11.42578125" style="315" customWidth="1"/>
    <col min="9222" max="9222" width="11.140625" style="315" customWidth="1"/>
    <col min="9223" max="9223" width="9.7109375" style="315" customWidth="1"/>
    <col min="9224" max="9224" width="9.5703125" style="315" customWidth="1"/>
    <col min="9225" max="9225" width="9.140625" style="315"/>
    <col min="9226" max="9226" width="7.28515625" style="315" customWidth="1"/>
    <col min="9227" max="9473" width="9.140625" style="315"/>
    <col min="9474" max="9474" width="5" style="315" customWidth="1"/>
    <col min="9475" max="9475" width="31.28515625" style="315" bestFit="1" customWidth="1"/>
    <col min="9476" max="9476" width="10.42578125" style="315" customWidth="1"/>
    <col min="9477" max="9477" width="11.42578125" style="315" customWidth="1"/>
    <col min="9478" max="9478" width="11.140625" style="315" customWidth="1"/>
    <col min="9479" max="9479" width="9.7109375" style="315" customWidth="1"/>
    <col min="9480" max="9480" width="9.5703125" style="315" customWidth="1"/>
    <col min="9481" max="9481" width="9.140625" style="315"/>
    <col min="9482" max="9482" width="7.28515625" style="315" customWidth="1"/>
    <col min="9483" max="9729" width="9.140625" style="315"/>
    <col min="9730" max="9730" width="5" style="315" customWidth="1"/>
    <col min="9731" max="9731" width="31.28515625" style="315" bestFit="1" customWidth="1"/>
    <col min="9732" max="9732" width="10.42578125" style="315" customWidth="1"/>
    <col min="9733" max="9733" width="11.42578125" style="315" customWidth="1"/>
    <col min="9734" max="9734" width="11.140625" style="315" customWidth="1"/>
    <col min="9735" max="9735" width="9.7109375" style="315" customWidth="1"/>
    <col min="9736" max="9736" width="9.5703125" style="315" customWidth="1"/>
    <col min="9737" max="9737" width="9.140625" style="315"/>
    <col min="9738" max="9738" width="7.28515625" style="315" customWidth="1"/>
    <col min="9739" max="9985" width="9.140625" style="315"/>
    <col min="9986" max="9986" width="5" style="315" customWidth="1"/>
    <col min="9987" max="9987" width="31.28515625" style="315" bestFit="1" customWidth="1"/>
    <col min="9988" max="9988" width="10.42578125" style="315" customWidth="1"/>
    <col min="9989" max="9989" width="11.42578125" style="315" customWidth="1"/>
    <col min="9990" max="9990" width="11.140625" style="315" customWidth="1"/>
    <col min="9991" max="9991" width="9.7109375" style="315" customWidth="1"/>
    <col min="9992" max="9992" width="9.5703125" style="315" customWidth="1"/>
    <col min="9993" max="9993" width="9.140625" style="315"/>
    <col min="9994" max="9994" width="7.28515625" style="315" customWidth="1"/>
    <col min="9995" max="10241" width="9.140625" style="315"/>
    <col min="10242" max="10242" width="5" style="315" customWidth="1"/>
    <col min="10243" max="10243" width="31.28515625" style="315" bestFit="1" customWidth="1"/>
    <col min="10244" max="10244" width="10.42578125" style="315" customWidth="1"/>
    <col min="10245" max="10245" width="11.42578125" style="315" customWidth="1"/>
    <col min="10246" max="10246" width="11.140625" style="315" customWidth="1"/>
    <col min="10247" max="10247" width="9.7109375" style="315" customWidth="1"/>
    <col min="10248" max="10248" width="9.5703125" style="315" customWidth="1"/>
    <col min="10249" max="10249" width="9.140625" style="315"/>
    <col min="10250" max="10250" width="7.28515625" style="315" customWidth="1"/>
    <col min="10251" max="10497" width="9.140625" style="315"/>
    <col min="10498" max="10498" width="5" style="315" customWidth="1"/>
    <col min="10499" max="10499" width="31.28515625" style="315" bestFit="1" customWidth="1"/>
    <col min="10500" max="10500" width="10.42578125" style="315" customWidth="1"/>
    <col min="10501" max="10501" width="11.42578125" style="315" customWidth="1"/>
    <col min="10502" max="10502" width="11.140625" style="315" customWidth="1"/>
    <col min="10503" max="10503" width="9.7109375" style="315" customWidth="1"/>
    <col min="10504" max="10504" width="9.5703125" style="315" customWidth="1"/>
    <col min="10505" max="10505" width="9.140625" style="315"/>
    <col min="10506" max="10506" width="7.28515625" style="315" customWidth="1"/>
    <col min="10507" max="10753" width="9.140625" style="315"/>
    <col min="10754" max="10754" width="5" style="315" customWidth="1"/>
    <col min="10755" max="10755" width="31.28515625" style="315" bestFit="1" customWidth="1"/>
    <col min="10756" max="10756" width="10.42578125" style="315" customWidth="1"/>
    <col min="10757" max="10757" width="11.42578125" style="315" customWidth="1"/>
    <col min="10758" max="10758" width="11.140625" style="315" customWidth="1"/>
    <col min="10759" max="10759" width="9.7109375" style="315" customWidth="1"/>
    <col min="10760" max="10760" width="9.5703125" style="315" customWidth="1"/>
    <col min="10761" max="10761" width="9.140625" style="315"/>
    <col min="10762" max="10762" width="7.28515625" style="315" customWidth="1"/>
    <col min="10763" max="11009" width="9.140625" style="315"/>
    <col min="11010" max="11010" width="5" style="315" customWidth="1"/>
    <col min="11011" max="11011" width="31.28515625" style="315" bestFit="1" customWidth="1"/>
    <col min="11012" max="11012" width="10.42578125" style="315" customWidth="1"/>
    <col min="11013" max="11013" width="11.42578125" style="315" customWidth="1"/>
    <col min="11014" max="11014" width="11.140625" style="315" customWidth="1"/>
    <col min="11015" max="11015" width="9.7109375" style="315" customWidth="1"/>
    <col min="11016" max="11016" width="9.5703125" style="315" customWidth="1"/>
    <col min="11017" max="11017" width="9.140625" style="315"/>
    <col min="11018" max="11018" width="7.28515625" style="315" customWidth="1"/>
    <col min="11019" max="11265" width="9.140625" style="315"/>
    <col min="11266" max="11266" width="5" style="315" customWidth="1"/>
    <col min="11267" max="11267" width="31.28515625" style="315" bestFit="1" customWidth="1"/>
    <col min="11268" max="11268" width="10.42578125" style="315" customWidth="1"/>
    <col min="11269" max="11269" width="11.42578125" style="315" customWidth="1"/>
    <col min="11270" max="11270" width="11.140625" style="315" customWidth="1"/>
    <col min="11271" max="11271" width="9.7109375" style="315" customWidth="1"/>
    <col min="11272" max="11272" width="9.5703125" style="315" customWidth="1"/>
    <col min="11273" max="11273" width="9.140625" style="315"/>
    <col min="11274" max="11274" width="7.28515625" style="315" customWidth="1"/>
    <col min="11275" max="11521" width="9.140625" style="315"/>
    <col min="11522" max="11522" width="5" style="315" customWidth="1"/>
    <col min="11523" max="11523" width="31.28515625" style="315" bestFit="1" customWidth="1"/>
    <col min="11524" max="11524" width="10.42578125" style="315" customWidth="1"/>
    <col min="11525" max="11525" width="11.42578125" style="315" customWidth="1"/>
    <col min="11526" max="11526" width="11.140625" style="315" customWidth="1"/>
    <col min="11527" max="11527" width="9.7109375" style="315" customWidth="1"/>
    <col min="11528" max="11528" width="9.5703125" style="315" customWidth="1"/>
    <col min="11529" max="11529" width="9.140625" style="315"/>
    <col min="11530" max="11530" width="7.28515625" style="315" customWidth="1"/>
    <col min="11531" max="11777" width="9.140625" style="315"/>
    <col min="11778" max="11778" width="5" style="315" customWidth="1"/>
    <col min="11779" max="11779" width="31.28515625" style="315" bestFit="1" customWidth="1"/>
    <col min="11780" max="11780" width="10.42578125" style="315" customWidth="1"/>
    <col min="11781" max="11781" width="11.42578125" style="315" customWidth="1"/>
    <col min="11782" max="11782" width="11.140625" style="315" customWidth="1"/>
    <col min="11783" max="11783" width="9.7109375" style="315" customWidth="1"/>
    <col min="11784" max="11784" width="9.5703125" style="315" customWidth="1"/>
    <col min="11785" max="11785" width="9.140625" style="315"/>
    <col min="11786" max="11786" width="7.28515625" style="315" customWidth="1"/>
    <col min="11787" max="12033" width="9.140625" style="315"/>
    <col min="12034" max="12034" width="5" style="315" customWidth="1"/>
    <col min="12035" max="12035" width="31.28515625" style="315" bestFit="1" customWidth="1"/>
    <col min="12036" max="12036" width="10.42578125" style="315" customWidth="1"/>
    <col min="12037" max="12037" width="11.42578125" style="315" customWidth="1"/>
    <col min="12038" max="12038" width="11.140625" style="315" customWidth="1"/>
    <col min="12039" max="12039" width="9.7109375" style="315" customWidth="1"/>
    <col min="12040" max="12040" width="9.5703125" style="315" customWidth="1"/>
    <col min="12041" max="12041" width="9.140625" style="315"/>
    <col min="12042" max="12042" width="7.28515625" style="315" customWidth="1"/>
    <col min="12043" max="12289" width="9.140625" style="315"/>
    <col min="12290" max="12290" width="5" style="315" customWidth="1"/>
    <col min="12291" max="12291" width="31.28515625" style="315" bestFit="1" customWidth="1"/>
    <col min="12292" max="12292" width="10.42578125" style="315" customWidth="1"/>
    <col min="12293" max="12293" width="11.42578125" style="315" customWidth="1"/>
    <col min="12294" max="12294" width="11.140625" style="315" customWidth="1"/>
    <col min="12295" max="12295" width="9.7109375" style="315" customWidth="1"/>
    <col min="12296" max="12296" width="9.5703125" style="315" customWidth="1"/>
    <col min="12297" max="12297" width="9.140625" style="315"/>
    <col min="12298" max="12298" width="7.28515625" style="315" customWidth="1"/>
    <col min="12299" max="12545" width="9.140625" style="315"/>
    <col min="12546" max="12546" width="5" style="315" customWidth="1"/>
    <col min="12547" max="12547" width="31.28515625" style="315" bestFit="1" customWidth="1"/>
    <col min="12548" max="12548" width="10.42578125" style="315" customWidth="1"/>
    <col min="12549" max="12549" width="11.42578125" style="315" customWidth="1"/>
    <col min="12550" max="12550" width="11.140625" style="315" customWidth="1"/>
    <col min="12551" max="12551" width="9.7109375" style="315" customWidth="1"/>
    <col min="12552" max="12552" width="9.5703125" style="315" customWidth="1"/>
    <col min="12553" max="12553" width="9.140625" style="315"/>
    <col min="12554" max="12554" width="7.28515625" style="315" customWidth="1"/>
    <col min="12555" max="12801" width="9.140625" style="315"/>
    <col min="12802" max="12802" width="5" style="315" customWidth="1"/>
    <col min="12803" max="12803" width="31.28515625" style="315" bestFit="1" customWidth="1"/>
    <col min="12804" max="12804" width="10.42578125" style="315" customWidth="1"/>
    <col min="12805" max="12805" width="11.42578125" style="315" customWidth="1"/>
    <col min="12806" max="12806" width="11.140625" style="315" customWidth="1"/>
    <col min="12807" max="12807" width="9.7109375" style="315" customWidth="1"/>
    <col min="12808" max="12808" width="9.5703125" style="315" customWidth="1"/>
    <col min="12809" max="12809" width="9.140625" style="315"/>
    <col min="12810" max="12810" width="7.28515625" style="315" customWidth="1"/>
    <col min="12811" max="13057" width="9.140625" style="315"/>
    <col min="13058" max="13058" width="5" style="315" customWidth="1"/>
    <col min="13059" max="13059" width="31.28515625" style="315" bestFit="1" customWidth="1"/>
    <col min="13060" max="13060" width="10.42578125" style="315" customWidth="1"/>
    <col min="13061" max="13061" width="11.42578125" style="315" customWidth="1"/>
    <col min="13062" max="13062" width="11.140625" style="315" customWidth="1"/>
    <col min="13063" max="13063" width="9.7109375" style="315" customWidth="1"/>
    <col min="13064" max="13064" width="9.5703125" style="315" customWidth="1"/>
    <col min="13065" max="13065" width="9.140625" style="315"/>
    <col min="13066" max="13066" width="7.28515625" style="315" customWidth="1"/>
    <col min="13067" max="13313" width="9.140625" style="315"/>
    <col min="13314" max="13314" width="5" style="315" customWidth="1"/>
    <col min="13315" max="13315" width="31.28515625" style="315" bestFit="1" customWidth="1"/>
    <col min="13316" max="13316" width="10.42578125" style="315" customWidth="1"/>
    <col min="13317" max="13317" width="11.42578125" style="315" customWidth="1"/>
    <col min="13318" max="13318" width="11.140625" style="315" customWidth="1"/>
    <col min="13319" max="13319" width="9.7109375" style="315" customWidth="1"/>
    <col min="13320" max="13320" width="9.5703125" style="315" customWidth="1"/>
    <col min="13321" max="13321" width="9.140625" style="315"/>
    <col min="13322" max="13322" width="7.28515625" style="315" customWidth="1"/>
    <col min="13323" max="13569" width="9.140625" style="315"/>
    <col min="13570" max="13570" width="5" style="315" customWidth="1"/>
    <col min="13571" max="13571" width="31.28515625" style="315" bestFit="1" customWidth="1"/>
    <col min="13572" max="13572" width="10.42578125" style="315" customWidth="1"/>
    <col min="13573" max="13573" width="11.42578125" style="315" customWidth="1"/>
    <col min="13574" max="13574" width="11.140625" style="315" customWidth="1"/>
    <col min="13575" max="13575" width="9.7109375" style="315" customWidth="1"/>
    <col min="13576" max="13576" width="9.5703125" style="315" customWidth="1"/>
    <col min="13577" max="13577" width="9.140625" style="315"/>
    <col min="13578" max="13578" width="7.28515625" style="315" customWidth="1"/>
    <col min="13579" max="13825" width="9.140625" style="315"/>
    <col min="13826" max="13826" width="5" style="315" customWidth="1"/>
    <col min="13827" max="13827" width="31.28515625" style="315" bestFit="1" customWidth="1"/>
    <col min="13828" max="13828" width="10.42578125" style="315" customWidth="1"/>
    <col min="13829" max="13829" width="11.42578125" style="315" customWidth="1"/>
    <col min="13830" max="13830" width="11.140625" style="315" customWidth="1"/>
    <col min="13831" max="13831" width="9.7109375" style="315" customWidth="1"/>
    <col min="13832" max="13832" width="9.5703125" style="315" customWidth="1"/>
    <col min="13833" max="13833" width="9.140625" style="315"/>
    <col min="13834" max="13834" width="7.28515625" style="315" customWidth="1"/>
    <col min="13835" max="14081" width="9.140625" style="315"/>
    <col min="14082" max="14082" width="5" style="315" customWidth="1"/>
    <col min="14083" max="14083" width="31.28515625" style="315" bestFit="1" customWidth="1"/>
    <col min="14084" max="14084" width="10.42578125" style="315" customWidth="1"/>
    <col min="14085" max="14085" width="11.42578125" style="315" customWidth="1"/>
    <col min="14086" max="14086" width="11.140625" style="315" customWidth="1"/>
    <col min="14087" max="14087" width="9.7109375" style="315" customWidth="1"/>
    <col min="14088" max="14088" width="9.5703125" style="315" customWidth="1"/>
    <col min="14089" max="14089" width="9.140625" style="315"/>
    <col min="14090" max="14090" width="7.28515625" style="315" customWidth="1"/>
    <col min="14091" max="14337" width="9.140625" style="315"/>
    <col min="14338" max="14338" width="5" style="315" customWidth="1"/>
    <col min="14339" max="14339" width="31.28515625" style="315" bestFit="1" customWidth="1"/>
    <col min="14340" max="14340" width="10.42578125" style="315" customWidth="1"/>
    <col min="14341" max="14341" width="11.42578125" style="315" customWidth="1"/>
    <col min="14342" max="14342" width="11.140625" style="315" customWidth="1"/>
    <col min="14343" max="14343" width="9.7109375" style="315" customWidth="1"/>
    <col min="14344" max="14344" width="9.5703125" style="315" customWidth="1"/>
    <col min="14345" max="14345" width="9.140625" style="315"/>
    <col min="14346" max="14346" width="7.28515625" style="315" customWidth="1"/>
    <col min="14347" max="14593" width="9.140625" style="315"/>
    <col min="14594" max="14594" width="5" style="315" customWidth="1"/>
    <col min="14595" max="14595" width="31.28515625" style="315" bestFit="1" customWidth="1"/>
    <col min="14596" max="14596" width="10.42578125" style="315" customWidth="1"/>
    <col min="14597" max="14597" width="11.42578125" style="315" customWidth="1"/>
    <col min="14598" max="14598" width="11.140625" style="315" customWidth="1"/>
    <col min="14599" max="14599" width="9.7109375" style="315" customWidth="1"/>
    <col min="14600" max="14600" width="9.5703125" style="315" customWidth="1"/>
    <col min="14601" max="14601" width="9.140625" style="315"/>
    <col min="14602" max="14602" width="7.28515625" style="315" customWidth="1"/>
    <col min="14603" max="14849" width="9.140625" style="315"/>
    <col min="14850" max="14850" width="5" style="315" customWidth="1"/>
    <col min="14851" max="14851" width="31.28515625" style="315" bestFit="1" customWidth="1"/>
    <col min="14852" max="14852" width="10.42578125" style="315" customWidth="1"/>
    <col min="14853" max="14853" width="11.42578125" style="315" customWidth="1"/>
    <col min="14854" max="14854" width="11.140625" style="315" customWidth="1"/>
    <col min="14855" max="14855" width="9.7109375" style="315" customWidth="1"/>
    <col min="14856" max="14856" width="9.5703125" style="315" customWidth="1"/>
    <col min="14857" max="14857" width="9.140625" style="315"/>
    <col min="14858" max="14858" width="7.28515625" style="315" customWidth="1"/>
    <col min="14859" max="15105" width="9.140625" style="315"/>
    <col min="15106" max="15106" width="5" style="315" customWidth="1"/>
    <col min="15107" max="15107" width="31.28515625" style="315" bestFit="1" customWidth="1"/>
    <col min="15108" max="15108" width="10.42578125" style="315" customWidth="1"/>
    <col min="15109" max="15109" width="11.42578125" style="315" customWidth="1"/>
    <col min="15110" max="15110" width="11.140625" style="315" customWidth="1"/>
    <col min="15111" max="15111" width="9.7109375" style="315" customWidth="1"/>
    <col min="15112" max="15112" width="9.5703125" style="315" customWidth="1"/>
    <col min="15113" max="15113" width="9.140625" style="315"/>
    <col min="15114" max="15114" width="7.28515625" style="315" customWidth="1"/>
    <col min="15115" max="15361" width="9.140625" style="315"/>
    <col min="15362" max="15362" width="5" style="315" customWidth="1"/>
    <col min="15363" max="15363" width="31.28515625" style="315" bestFit="1" customWidth="1"/>
    <col min="15364" max="15364" width="10.42578125" style="315" customWidth="1"/>
    <col min="15365" max="15365" width="11.42578125" style="315" customWidth="1"/>
    <col min="15366" max="15366" width="11.140625" style="315" customWidth="1"/>
    <col min="15367" max="15367" width="9.7109375" style="315" customWidth="1"/>
    <col min="15368" max="15368" width="9.5703125" style="315" customWidth="1"/>
    <col min="15369" max="15369" width="9.140625" style="315"/>
    <col min="15370" max="15370" width="7.28515625" style="315" customWidth="1"/>
    <col min="15371" max="15617" width="9.140625" style="315"/>
    <col min="15618" max="15618" width="5" style="315" customWidth="1"/>
    <col min="15619" max="15619" width="31.28515625" style="315" bestFit="1" customWidth="1"/>
    <col min="15620" max="15620" width="10.42578125" style="315" customWidth="1"/>
    <col min="15621" max="15621" width="11.42578125" style="315" customWidth="1"/>
    <col min="15622" max="15622" width="11.140625" style="315" customWidth="1"/>
    <col min="15623" max="15623" width="9.7109375" style="315" customWidth="1"/>
    <col min="15624" max="15624" width="9.5703125" style="315" customWidth="1"/>
    <col min="15625" max="15625" width="9.140625" style="315"/>
    <col min="15626" max="15626" width="7.28515625" style="315" customWidth="1"/>
    <col min="15627" max="15873" width="9.140625" style="315"/>
    <col min="15874" max="15874" width="5" style="315" customWidth="1"/>
    <col min="15875" max="15875" width="31.28515625" style="315" bestFit="1" customWidth="1"/>
    <col min="15876" max="15876" width="10.42578125" style="315" customWidth="1"/>
    <col min="15877" max="15877" width="11.42578125" style="315" customWidth="1"/>
    <col min="15878" max="15878" width="11.140625" style="315" customWidth="1"/>
    <col min="15879" max="15879" width="9.7109375" style="315" customWidth="1"/>
    <col min="15880" max="15880" width="9.5703125" style="315" customWidth="1"/>
    <col min="15881" max="15881" width="9.140625" style="315"/>
    <col min="15882" max="15882" width="7.28515625" style="315" customWidth="1"/>
    <col min="15883" max="16129" width="9.140625" style="315"/>
    <col min="16130" max="16130" width="5" style="315" customWidth="1"/>
    <col min="16131" max="16131" width="31.28515625" style="315" bestFit="1" customWidth="1"/>
    <col min="16132" max="16132" width="10.42578125" style="315" customWidth="1"/>
    <col min="16133" max="16133" width="11.42578125" style="315" customWidth="1"/>
    <col min="16134" max="16134" width="11.140625" style="315" customWidth="1"/>
    <col min="16135" max="16135" width="9.7109375" style="315" customWidth="1"/>
    <col min="16136" max="16136" width="9.5703125" style="315" customWidth="1"/>
    <col min="16137" max="16137" width="9.140625" style="315"/>
    <col min="16138" max="16138" width="7.28515625" style="315" customWidth="1"/>
    <col min="16139" max="16384" width="9.140625" style="315"/>
  </cols>
  <sheetData>
    <row r="1" spans="2:12" s="1891" customFormat="1" ht="15.75">
      <c r="B1" s="2201" t="s">
        <v>1113</v>
      </c>
      <c r="C1" s="2202"/>
      <c r="D1" s="2202"/>
      <c r="E1" s="2202"/>
      <c r="F1" s="2202"/>
      <c r="G1" s="2203"/>
      <c r="H1" s="2203"/>
    </row>
    <row r="2" spans="2:12" s="1893" customFormat="1" ht="18.75">
      <c r="B2" s="2213" t="s">
        <v>890</v>
      </c>
      <c r="C2" s="2214"/>
      <c r="D2" s="2214"/>
      <c r="E2" s="2214"/>
      <c r="F2" s="2214"/>
      <c r="G2" s="2215"/>
      <c r="H2" s="2215"/>
    </row>
    <row r="3" spans="2:12" ht="15" customHeight="1" thickBot="1">
      <c r="B3" s="2216" t="s">
        <v>213</v>
      </c>
      <c r="C3" s="2217"/>
      <c r="D3" s="2217"/>
      <c r="E3" s="2217"/>
      <c r="F3" s="2217"/>
      <c r="G3" s="2218"/>
      <c r="H3" s="2218"/>
    </row>
    <row r="4" spans="2:12" ht="15" customHeight="1" thickTop="1">
      <c r="B4" s="802"/>
      <c r="C4" s="803"/>
      <c r="D4" s="2219" t="str">
        <f>'X-India'!D4:F4</f>
        <v>Annual</v>
      </c>
      <c r="E4" s="2219"/>
      <c r="F4" s="2219"/>
      <c r="G4" s="2220" t="s">
        <v>55</v>
      </c>
      <c r="H4" s="2221"/>
    </row>
    <row r="5" spans="2:12" ht="15" customHeight="1">
      <c r="B5" s="804"/>
      <c r="C5" s="805"/>
      <c r="D5" s="806" t="s">
        <v>0</v>
      </c>
      <c r="E5" s="807" t="s">
        <v>832</v>
      </c>
      <c r="F5" s="807" t="s">
        <v>833</v>
      </c>
      <c r="G5" s="807" t="s">
        <v>832</v>
      </c>
      <c r="H5" s="781" t="s">
        <v>833</v>
      </c>
    </row>
    <row r="6" spans="2:12" ht="20.100000000000001" customHeight="1">
      <c r="B6" s="782"/>
      <c r="C6" s="783" t="s">
        <v>891</v>
      </c>
      <c r="D6" s="783">
        <v>916.88060100000007</v>
      </c>
      <c r="E6" s="783">
        <v>1002.6608620000002</v>
      </c>
      <c r="F6" s="783">
        <v>956.21103600000004</v>
      </c>
      <c r="G6" s="808">
        <v>9.35566320265076</v>
      </c>
      <c r="H6" s="809">
        <v>-4.6326557423760448</v>
      </c>
    </row>
    <row r="7" spans="2:12" ht="20.100000000000001" customHeight="1">
      <c r="B7" s="785">
        <v>1</v>
      </c>
      <c r="C7" s="786" t="s">
        <v>892</v>
      </c>
      <c r="D7" s="787">
        <v>14.034320000000001</v>
      </c>
      <c r="E7" s="787">
        <v>5.6118239999999995</v>
      </c>
      <c r="F7" s="787">
        <v>9.7527260000000009</v>
      </c>
      <c r="G7" s="810">
        <v>-60.013566742100799</v>
      </c>
      <c r="H7" s="811">
        <v>73.788878624846433</v>
      </c>
    </row>
    <row r="8" spans="2:12" ht="20.100000000000001" customHeight="1">
      <c r="B8" s="785">
        <v>2</v>
      </c>
      <c r="C8" s="786" t="s">
        <v>893</v>
      </c>
      <c r="D8" s="787">
        <v>0</v>
      </c>
      <c r="E8" s="787">
        <v>0</v>
      </c>
      <c r="F8" s="787">
        <v>0</v>
      </c>
      <c r="G8" s="810" t="s">
        <v>270</v>
      </c>
      <c r="H8" s="812" t="s">
        <v>270</v>
      </c>
    </row>
    <row r="9" spans="2:12" ht="20.100000000000001" customHeight="1">
      <c r="B9" s="785">
        <v>3</v>
      </c>
      <c r="C9" s="786" t="s">
        <v>894</v>
      </c>
      <c r="D9" s="787">
        <v>202.03492900000001</v>
      </c>
      <c r="E9" s="787">
        <v>429.347869</v>
      </c>
      <c r="F9" s="787">
        <v>373.04454800000008</v>
      </c>
      <c r="G9" s="810">
        <v>112.51170335996702</v>
      </c>
      <c r="H9" s="813">
        <v>-13.113683580434852</v>
      </c>
    </row>
    <row r="10" spans="2:12" ht="20.100000000000001" customHeight="1">
      <c r="B10" s="785">
        <v>4</v>
      </c>
      <c r="C10" s="786" t="s">
        <v>851</v>
      </c>
      <c r="D10" s="787">
        <v>0</v>
      </c>
      <c r="E10" s="787">
        <v>0</v>
      </c>
      <c r="F10" s="787">
        <v>0</v>
      </c>
      <c r="G10" s="810" t="s">
        <v>270</v>
      </c>
      <c r="H10" s="813" t="s">
        <v>270</v>
      </c>
    </row>
    <row r="11" spans="2:12" ht="20.100000000000001" customHeight="1">
      <c r="B11" s="785">
        <v>5</v>
      </c>
      <c r="C11" s="786" t="s">
        <v>895</v>
      </c>
      <c r="D11" s="787">
        <v>17.203872</v>
      </c>
      <c r="E11" s="787">
        <v>13.279845999999999</v>
      </c>
      <c r="F11" s="787">
        <v>0</v>
      </c>
      <c r="G11" s="810">
        <v>-22.808969980711325</v>
      </c>
      <c r="H11" s="813">
        <v>-100</v>
      </c>
      <c r="L11" s="789"/>
    </row>
    <row r="12" spans="2:12" ht="20.100000000000001" customHeight="1">
      <c r="B12" s="785">
        <v>6</v>
      </c>
      <c r="C12" s="786" t="s">
        <v>896</v>
      </c>
      <c r="D12" s="787">
        <v>7.4140999999999999E-2</v>
      </c>
      <c r="E12" s="787">
        <v>0</v>
      </c>
      <c r="F12" s="787">
        <v>0</v>
      </c>
      <c r="G12" s="810">
        <v>-100</v>
      </c>
      <c r="H12" s="813" t="s">
        <v>270</v>
      </c>
      <c r="L12" s="789"/>
    </row>
    <row r="13" spans="2:12" ht="20.100000000000001" customHeight="1">
      <c r="B13" s="785">
        <v>7</v>
      </c>
      <c r="C13" s="786" t="s">
        <v>897</v>
      </c>
      <c r="D13" s="787">
        <v>0</v>
      </c>
      <c r="E13" s="787">
        <v>0</v>
      </c>
      <c r="F13" s="787">
        <v>0</v>
      </c>
      <c r="G13" s="810" t="s">
        <v>270</v>
      </c>
      <c r="H13" s="813" t="s">
        <v>270</v>
      </c>
      <c r="L13" s="789"/>
    </row>
    <row r="14" spans="2:12" ht="20.100000000000001" customHeight="1">
      <c r="B14" s="785">
        <v>8</v>
      </c>
      <c r="C14" s="786" t="s">
        <v>862</v>
      </c>
      <c r="D14" s="787">
        <v>47.319586000000001</v>
      </c>
      <c r="E14" s="787">
        <v>12.860967</v>
      </c>
      <c r="F14" s="787">
        <v>27.733126999999996</v>
      </c>
      <c r="G14" s="810">
        <v>-72.821049195147225</v>
      </c>
      <c r="H14" s="813">
        <v>115.63796097136395</v>
      </c>
    </row>
    <row r="15" spans="2:12" ht="20.100000000000001" customHeight="1">
      <c r="B15" s="785">
        <v>9</v>
      </c>
      <c r="C15" s="786" t="s">
        <v>898</v>
      </c>
      <c r="D15" s="787">
        <v>57.387270999999998</v>
      </c>
      <c r="E15" s="787">
        <v>52.015729999999998</v>
      </c>
      <c r="F15" s="787">
        <v>85.599079000000003</v>
      </c>
      <c r="G15" s="810">
        <v>-9.3601610712591707</v>
      </c>
      <c r="H15" s="813">
        <v>64.563832902085579</v>
      </c>
    </row>
    <row r="16" spans="2:12" ht="20.100000000000001" customHeight="1">
      <c r="B16" s="785">
        <v>10</v>
      </c>
      <c r="C16" s="786" t="s">
        <v>866</v>
      </c>
      <c r="D16" s="787">
        <v>28.149293999999998</v>
      </c>
      <c r="E16" s="787">
        <v>50.278445999999988</v>
      </c>
      <c r="F16" s="787">
        <v>25.523225000000004</v>
      </c>
      <c r="G16" s="810">
        <v>78.613524019465615</v>
      </c>
      <c r="H16" s="813">
        <v>-49.236249266733481</v>
      </c>
    </row>
    <row r="17" spans="2:10" ht="20.100000000000001" customHeight="1">
      <c r="B17" s="785">
        <v>11</v>
      </c>
      <c r="C17" s="786" t="s">
        <v>899</v>
      </c>
      <c r="D17" s="787">
        <v>43.929602000000003</v>
      </c>
      <c r="E17" s="787">
        <v>17.005099000000001</v>
      </c>
      <c r="F17" s="787">
        <v>58.668230999999999</v>
      </c>
      <c r="G17" s="810">
        <v>-61.290113668682906</v>
      </c>
      <c r="H17" s="813">
        <v>245.00376034270658</v>
      </c>
    </row>
    <row r="18" spans="2:10" ht="20.100000000000001" customHeight="1">
      <c r="B18" s="785">
        <v>12</v>
      </c>
      <c r="C18" s="786" t="s">
        <v>900</v>
      </c>
      <c r="D18" s="787">
        <v>0.39155000000000001</v>
      </c>
      <c r="E18" s="787">
        <v>0.19921</v>
      </c>
      <c r="F18" s="787">
        <v>0.84474099999999996</v>
      </c>
      <c r="G18" s="810">
        <v>-49.122717405184524</v>
      </c>
      <c r="H18" s="813">
        <v>324.04547964459613</v>
      </c>
    </row>
    <row r="19" spans="2:10" ht="20.100000000000001" customHeight="1">
      <c r="B19" s="785">
        <v>13</v>
      </c>
      <c r="C19" s="786" t="s">
        <v>901</v>
      </c>
      <c r="D19" s="787">
        <v>10.122132000000001</v>
      </c>
      <c r="E19" s="787">
        <v>0</v>
      </c>
      <c r="F19" s="787">
        <v>0</v>
      </c>
      <c r="G19" s="810">
        <v>-100</v>
      </c>
      <c r="H19" s="813" t="s">
        <v>270</v>
      </c>
    </row>
    <row r="20" spans="2:10" ht="20.100000000000001" customHeight="1">
      <c r="B20" s="785">
        <v>14</v>
      </c>
      <c r="C20" s="786" t="s">
        <v>902</v>
      </c>
      <c r="D20" s="787">
        <v>4.3182</v>
      </c>
      <c r="E20" s="787">
        <v>0.98476800000000009</v>
      </c>
      <c r="F20" s="787">
        <v>3.20722</v>
      </c>
      <c r="G20" s="810">
        <v>-77.194942337084896</v>
      </c>
      <c r="H20" s="813">
        <v>225.6828004159355</v>
      </c>
    </row>
    <row r="21" spans="2:10" ht="20.100000000000001" customHeight="1">
      <c r="B21" s="785">
        <v>15</v>
      </c>
      <c r="C21" s="786" t="s">
        <v>903</v>
      </c>
      <c r="D21" s="787">
        <v>306.89061099999998</v>
      </c>
      <c r="E21" s="787">
        <v>171.40493999999998</v>
      </c>
      <c r="F21" s="787">
        <v>138.20945399999999</v>
      </c>
      <c r="G21" s="810">
        <v>-44.147870981950632</v>
      </c>
      <c r="H21" s="813">
        <v>-19.366703200036113</v>
      </c>
    </row>
    <row r="22" spans="2:10" ht="20.100000000000001" customHeight="1">
      <c r="B22" s="785">
        <v>16</v>
      </c>
      <c r="C22" s="786" t="s">
        <v>904</v>
      </c>
      <c r="D22" s="787">
        <v>13.430605000000002</v>
      </c>
      <c r="E22" s="787">
        <v>11.872511000000001</v>
      </c>
      <c r="F22" s="787">
        <v>8.6722369999999991</v>
      </c>
      <c r="G22" s="810">
        <v>-11.601070837836431</v>
      </c>
      <c r="H22" s="813">
        <v>-26.955325625724839</v>
      </c>
    </row>
    <row r="23" spans="2:10" ht="20.100000000000001" customHeight="1">
      <c r="B23" s="785">
        <v>17</v>
      </c>
      <c r="C23" s="786" t="s">
        <v>905</v>
      </c>
      <c r="D23" s="787">
        <v>0</v>
      </c>
      <c r="E23" s="787">
        <v>0</v>
      </c>
      <c r="F23" s="787">
        <v>0</v>
      </c>
      <c r="G23" s="810" t="s">
        <v>270</v>
      </c>
      <c r="H23" s="813" t="s">
        <v>270</v>
      </c>
    </row>
    <row r="24" spans="2:10" ht="20.100000000000001" customHeight="1">
      <c r="B24" s="785">
        <v>18</v>
      </c>
      <c r="C24" s="786" t="s">
        <v>906</v>
      </c>
      <c r="D24" s="787">
        <v>22.295610999999997</v>
      </c>
      <c r="E24" s="787">
        <v>5.6984029999999999</v>
      </c>
      <c r="F24" s="787">
        <v>5.9986400000000009</v>
      </c>
      <c r="G24" s="810">
        <v>-74.441593011288177</v>
      </c>
      <c r="H24" s="813">
        <v>5.2687919755763204</v>
      </c>
    </row>
    <row r="25" spans="2:10" ht="20.100000000000001" customHeight="1">
      <c r="B25" s="785">
        <v>19</v>
      </c>
      <c r="C25" s="786" t="s">
        <v>907</v>
      </c>
      <c r="D25" s="787">
        <v>149.298877</v>
      </c>
      <c r="E25" s="787">
        <v>232.101249</v>
      </c>
      <c r="F25" s="787">
        <v>218.957808</v>
      </c>
      <c r="G25" s="810">
        <v>55.460813680467282</v>
      </c>
      <c r="H25" s="813">
        <v>-5.6628049425102347</v>
      </c>
    </row>
    <row r="26" spans="2:10" ht="20.100000000000001" customHeight="1">
      <c r="B26" s="814"/>
      <c r="C26" s="783" t="s">
        <v>908</v>
      </c>
      <c r="D26" s="815">
        <v>1313.0605849999997</v>
      </c>
      <c r="E26" s="815">
        <v>678.86635999999999</v>
      </c>
      <c r="F26" s="815">
        <v>745.28405999999995</v>
      </c>
      <c r="G26" s="816">
        <v>-48.298930928613615</v>
      </c>
      <c r="H26" s="813">
        <v>9.7836192678629743</v>
      </c>
      <c r="J26" s="315" t="s">
        <v>131</v>
      </c>
    </row>
    <row r="27" spans="2:10" ht="20.100000000000001" customHeight="1" thickBot="1">
      <c r="B27" s="817"/>
      <c r="C27" s="818" t="s">
        <v>909</v>
      </c>
      <c r="D27" s="794">
        <v>2229.941186</v>
      </c>
      <c r="E27" s="794">
        <v>1681.5272220000002</v>
      </c>
      <c r="F27" s="794">
        <v>1701.4950960000001</v>
      </c>
      <c r="G27" s="1618">
        <v>-24.593203060378826</v>
      </c>
      <c r="H27" s="819">
        <v>1.187484433124439</v>
      </c>
    </row>
    <row r="28" spans="2:10" ht="15" customHeight="1" thickTop="1">
      <c r="B28" s="820" t="s">
        <v>889</v>
      </c>
    </row>
    <row r="29" spans="2:10" ht="15" customHeight="1">
      <c r="B29" s="801"/>
    </row>
    <row r="31" spans="2:10">
      <c r="H31" s="315" t="s">
        <v>131</v>
      </c>
    </row>
  </sheetData>
  <mergeCells count="5">
    <mergeCell ref="B1:H1"/>
    <mergeCell ref="B2:H2"/>
    <mergeCell ref="B3:H3"/>
    <mergeCell ref="D4:F4"/>
    <mergeCell ref="G4:H4"/>
  </mergeCells>
  <printOptions horizontalCentered="1"/>
  <pageMargins left="1.5" right="1" top="1.5" bottom="1" header="0.3" footer="0.3"/>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S183"/>
  <sheetViews>
    <sheetView view="pageBreakPreview" zoomScaleSheetLayoutView="100" workbookViewId="0">
      <selection activeCell="I12" sqref="I12"/>
    </sheetView>
  </sheetViews>
  <sheetFormatPr defaultRowHeight="15.75"/>
  <cols>
    <col min="1" max="1" width="10.42578125" style="412" customWidth="1"/>
    <col min="2" max="4" width="9.140625" style="412"/>
    <col min="5" max="5" width="34.85546875" style="412" customWidth="1"/>
    <col min="6" max="256" width="9.140625" style="412"/>
    <col min="257" max="257" width="10.42578125" style="412" customWidth="1"/>
    <col min="258" max="260" width="9.140625" style="412"/>
    <col min="261" max="261" width="31.140625" style="412" customWidth="1"/>
    <col min="262" max="512" width="9.140625" style="412"/>
    <col min="513" max="513" width="10.42578125" style="412" customWidth="1"/>
    <col min="514" max="516" width="9.140625" style="412"/>
    <col min="517" max="517" width="31.140625" style="412" customWidth="1"/>
    <col min="518" max="768" width="9.140625" style="412"/>
    <col min="769" max="769" width="10.42578125" style="412" customWidth="1"/>
    <col min="770" max="772" width="9.140625" style="412"/>
    <col min="773" max="773" width="31.140625" style="412" customWidth="1"/>
    <col min="774" max="1024" width="9.140625" style="412"/>
    <col min="1025" max="1025" width="10.42578125" style="412" customWidth="1"/>
    <col min="1026" max="1028" width="9.140625" style="412"/>
    <col min="1029" max="1029" width="31.140625" style="412" customWidth="1"/>
    <col min="1030" max="1280" width="9.140625" style="412"/>
    <col min="1281" max="1281" width="10.42578125" style="412" customWidth="1"/>
    <col min="1282" max="1284" width="9.140625" style="412"/>
    <col min="1285" max="1285" width="31.140625" style="412" customWidth="1"/>
    <col min="1286" max="1536" width="9.140625" style="412"/>
    <col min="1537" max="1537" width="10.42578125" style="412" customWidth="1"/>
    <col min="1538" max="1540" width="9.140625" style="412"/>
    <col min="1541" max="1541" width="31.140625" style="412" customWidth="1"/>
    <col min="1542" max="1792" width="9.140625" style="412"/>
    <col min="1793" max="1793" width="10.42578125" style="412" customWidth="1"/>
    <col min="1794" max="1796" width="9.140625" style="412"/>
    <col min="1797" max="1797" width="31.140625" style="412" customWidth="1"/>
    <col min="1798" max="2048" width="9.140625" style="412"/>
    <col min="2049" max="2049" width="10.42578125" style="412" customWidth="1"/>
    <col min="2050" max="2052" width="9.140625" style="412"/>
    <col min="2053" max="2053" width="31.140625" style="412" customWidth="1"/>
    <col min="2054" max="2304" width="9.140625" style="412"/>
    <col min="2305" max="2305" width="10.42578125" style="412" customWidth="1"/>
    <col min="2306" max="2308" width="9.140625" style="412"/>
    <col min="2309" max="2309" width="31.140625" style="412" customWidth="1"/>
    <col min="2310" max="2560" width="9.140625" style="412"/>
    <col min="2561" max="2561" width="10.42578125" style="412" customWidth="1"/>
    <col min="2562" max="2564" width="9.140625" style="412"/>
    <col min="2565" max="2565" width="31.140625" style="412" customWidth="1"/>
    <col min="2566" max="2816" width="9.140625" style="412"/>
    <col min="2817" max="2817" width="10.42578125" style="412" customWidth="1"/>
    <col min="2818" max="2820" width="9.140625" style="412"/>
    <col min="2821" max="2821" width="31.140625" style="412" customWidth="1"/>
    <col min="2822" max="3072" width="9.140625" style="412"/>
    <col min="3073" max="3073" width="10.42578125" style="412" customWidth="1"/>
    <col min="3074" max="3076" width="9.140625" style="412"/>
    <col min="3077" max="3077" width="31.140625" style="412" customWidth="1"/>
    <col min="3078" max="3328" width="9.140625" style="412"/>
    <col min="3329" max="3329" width="10.42578125" style="412" customWidth="1"/>
    <col min="3330" max="3332" width="9.140625" style="412"/>
    <col min="3333" max="3333" width="31.140625" style="412" customWidth="1"/>
    <col min="3334" max="3584" width="9.140625" style="412"/>
    <col min="3585" max="3585" width="10.42578125" style="412" customWidth="1"/>
    <col min="3586" max="3588" width="9.140625" style="412"/>
    <col min="3589" max="3589" width="31.140625" style="412" customWidth="1"/>
    <col min="3590" max="3840" width="9.140625" style="412"/>
    <col min="3841" max="3841" width="10.42578125" style="412" customWidth="1"/>
    <col min="3842" max="3844" width="9.140625" style="412"/>
    <col min="3845" max="3845" width="31.140625" style="412" customWidth="1"/>
    <col min="3846" max="4096" width="9.140625" style="412"/>
    <col min="4097" max="4097" width="10.42578125" style="412" customWidth="1"/>
    <col min="4098" max="4100" width="9.140625" style="412"/>
    <col min="4101" max="4101" width="31.140625" style="412" customWidth="1"/>
    <col min="4102" max="4352" width="9.140625" style="412"/>
    <col min="4353" max="4353" width="10.42578125" style="412" customWidth="1"/>
    <col min="4354" max="4356" width="9.140625" style="412"/>
    <col min="4357" max="4357" width="31.140625" style="412" customWidth="1"/>
    <col min="4358" max="4608" width="9.140625" style="412"/>
    <col min="4609" max="4609" width="10.42578125" style="412" customWidth="1"/>
    <col min="4610" max="4612" width="9.140625" style="412"/>
    <col min="4613" max="4613" width="31.140625" style="412" customWidth="1"/>
    <col min="4614" max="4864" width="9.140625" style="412"/>
    <col min="4865" max="4865" width="10.42578125" style="412" customWidth="1"/>
    <col min="4866" max="4868" width="9.140625" style="412"/>
    <col min="4869" max="4869" width="31.140625" style="412" customWidth="1"/>
    <col min="4870" max="5120" width="9.140625" style="412"/>
    <col min="5121" max="5121" width="10.42578125" style="412" customWidth="1"/>
    <col min="5122" max="5124" width="9.140625" style="412"/>
    <col min="5125" max="5125" width="31.140625" style="412" customWidth="1"/>
    <col min="5126" max="5376" width="9.140625" style="412"/>
    <col min="5377" max="5377" width="10.42578125" style="412" customWidth="1"/>
    <col min="5378" max="5380" width="9.140625" style="412"/>
    <col min="5381" max="5381" width="31.140625" style="412" customWidth="1"/>
    <col min="5382" max="5632" width="9.140625" style="412"/>
    <col min="5633" max="5633" width="10.42578125" style="412" customWidth="1"/>
    <col min="5634" max="5636" width="9.140625" style="412"/>
    <col min="5637" max="5637" width="31.140625" style="412" customWidth="1"/>
    <col min="5638" max="5888" width="9.140625" style="412"/>
    <col min="5889" max="5889" width="10.42578125" style="412" customWidth="1"/>
    <col min="5890" max="5892" width="9.140625" style="412"/>
    <col min="5893" max="5893" width="31.140625" style="412" customWidth="1"/>
    <col min="5894" max="6144" width="9.140625" style="412"/>
    <col min="6145" max="6145" width="10.42578125" style="412" customWidth="1"/>
    <col min="6146" max="6148" width="9.140625" style="412"/>
    <col min="6149" max="6149" width="31.140625" style="412" customWidth="1"/>
    <col min="6150" max="6400" width="9.140625" style="412"/>
    <col min="6401" max="6401" width="10.42578125" style="412" customWidth="1"/>
    <col min="6402" max="6404" width="9.140625" style="412"/>
    <col min="6405" max="6405" width="31.140625" style="412" customWidth="1"/>
    <col min="6406" max="6656" width="9.140625" style="412"/>
    <col min="6657" max="6657" width="10.42578125" style="412" customWidth="1"/>
    <col min="6658" max="6660" width="9.140625" style="412"/>
    <col min="6661" max="6661" width="31.140625" style="412" customWidth="1"/>
    <col min="6662" max="6912" width="9.140625" style="412"/>
    <col min="6913" max="6913" width="10.42578125" style="412" customWidth="1"/>
    <col min="6914" max="6916" width="9.140625" style="412"/>
    <col min="6917" max="6917" width="31.140625" style="412" customWidth="1"/>
    <col min="6918" max="7168" width="9.140625" style="412"/>
    <col min="7169" max="7169" width="10.42578125" style="412" customWidth="1"/>
    <col min="7170" max="7172" width="9.140625" style="412"/>
    <col min="7173" max="7173" width="31.140625" style="412" customWidth="1"/>
    <col min="7174" max="7424" width="9.140625" style="412"/>
    <col min="7425" max="7425" width="10.42578125" style="412" customWidth="1"/>
    <col min="7426" max="7428" width="9.140625" style="412"/>
    <col min="7429" max="7429" width="31.140625" style="412" customWidth="1"/>
    <col min="7430" max="7680" width="9.140625" style="412"/>
    <col min="7681" max="7681" width="10.42578125" style="412" customWidth="1"/>
    <col min="7682" max="7684" width="9.140625" style="412"/>
    <col min="7685" max="7685" width="31.140625" style="412" customWidth="1"/>
    <col min="7686" max="7936" width="9.140625" style="412"/>
    <col min="7937" max="7937" width="10.42578125" style="412" customWidth="1"/>
    <col min="7938" max="7940" width="9.140625" style="412"/>
    <col min="7941" max="7941" width="31.140625" style="412" customWidth="1"/>
    <col min="7942" max="8192" width="9.140625" style="412"/>
    <col min="8193" max="8193" width="10.42578125" style="412" customWidth="1"/>
    <col min="8194" max="8196" width="9.140625" style="412"/>
    <col min="8197" max="8197" width="31.140625" style="412" customWidth="1"/>
    <col min="8198" max="8448" width="9.140625" style="412"/>
    <col min="8449" max="8449" width="10.42578125" style="412" customWidth="1"/>
    <col min="8450" max="8452" width="9.140625" style="412"/>
    <col min="8453" max="8453" width="31.140625" style="412" customWidth="1"/>
    <col min="8454" max="8704" width="9.140625" style="412"/>
    <col min="8705" max="8705" width="10.42578125" style="412" customWidth="1"/>
    <col min="8706" max="8708" width="9.140625" style="412"/>
    <col min="8709" max="8709" width="31.140625" style="412" customWidth="1"/>
    <col min="8710" max="8960" width="9.140625" style="412"/>
    <col min="8961" max="8961" width="10.42578125" style="412" customWidth="1"/>
    <col min="8962" max="8964" width="9.140625" style="412"/>
    <col min="8965" max="8965" width="31.140625" style="412" customWidth="1"/>
    <col min="8966" max="9216" width="9.140625" style="412"/>
    <col min="9217" max="9217" width="10.42578125" style="412" customWidth="1"/>
    <col min="9218" max="9220" width="9.140625" style="412"/>
    <col min="9221" max="9221" width="31.140625" style="412" customWidth="1"/>
    <col min="9222" max="9472" width="9.140625" style="412"/>
    <col min="9473" max="9473" width="10.42578125" style="412" customWidth="1"/>
    <col min="9474" max="9476" width="9.140625" style="412"/>
    <col min="9477" max="9477" width="31.140625" style="412" customWidth="1"/>
    <col min="9478" max="9728" width="9.140625" style="412"/>
    <col min="9729" max="9729" width="10.42578125" style="412" customWidth="1"/>
    <col min="9730" max="9732" width="9.140625" style="412"/>
    <col min="9733" max="9733" width="31.140625" style="412" customWidth="1"/>
    <col min="9734" max="9984" width="9.140625" style="412"/>
    <col min="9985" max="9985" width="10.42578125" style="412" customWidth="1"/>
    <col min="9986" max="9988" width="9.140625" style="412"/>
    <col min="9989" max="9989" width="31.140625" style="412" customWidth="1"/>
    <col min="9990" max="10240" width="9.140625" style="412"/>
    <col min="10241" max="10241" width="10.42578125" style="412" customWidth="1"/>
    <col min="10242" max="10244" width="9.140625" style="412"/>
    <col min="10245" max="10245" width="31.140625" style="412" customWidth="1"/>
    <col min="10246" max="10496" width="9.140625" style="412"/>
    <col min="10497" max="10497" width="10.42578125" style="412" customWidth="1"/>
    <col min="10498" max="10500" width="9.140625" style="412"/>
    <col min="10501" max="10501" width="31.140625" style="412" customWidth="1"/>
    <col min="10502" max="10752" width="9.140625" style="412"/>
    <col min="10753" max="10753" width="10.42578125" style="412" customWidth="1"/>
    <col min="10754" max="10756" width="9.140625" style="412"/>
    <col min="10757" max="10757" width="31.140625" style="412" customWidth="1"/>
    <col min="10758" max="11008" width="9.140625" style="412"/>
    <col min="11009" max="11009" width="10.42578125" style="412" customWidth="1"/>
    <col min="11010" max="11012" width="9.140625" style="412"/>
    <col min="11013" max="11013" width="31.140625" style="412" customWidth="1"/>
    <col min="11014" max="11264" width="9.140625" style="412"/>
    <col min="11265" max="11265" width="10.42578125" style="412" customWidth="1"/>
    <col min="11266" max="11268" width="9.140625" style="412"/>
    <col min="11269" max="11269" width="31.140625" style="412" customWidth="1"/>
    <col min="11270" max="11520" width="9.140625" style="412"/>
    <col min="11521" max="11521" width="10.42578125" style="412" customWidth="1"/>
    <col min="11522" max="11524" width="9.140625" style="412"/>
    <col min="11525" max="11525" width="31.140625" style="412" customWidth="1"/>
    <col min="11526" max="11776" width="9.140625" style="412"/>
    <col min="11777" max="11777" width="10.42578125" style="412" customWidth="1"/>
    <col min="11778" max="11780" width="9.140625" style="412"/>
    <col min="11781" max="11781" width="31.140625" style="412" customWidth="1"/>
    <col min="11782" max="12032" width="9.140625" style="412"/>
    <col min="12033" max="12033" width="10.42578125" style="412" customWidth="1"/>
    <col min="12034" max="12036" width="9.140625" style="412"/>
    <col min="12037" max="12037" width="31.140625" style="412" customWidth="1"/>
    <col min="12038" max="12288" width="9.140625" style="412"/>
    <col min="12289" max="12289" width="10.42578125" style="412" customWidth="1"/>
    <col min="12290" max="12292" width="9.140625" style="412"/>
    <col min="12293" max="12293" width="31.140625" style="412" customWidth="1"/>
    <col min="12294" max="12544" width="9.140625" style="412"/>
    <col min="12545" max="12545" width="10.42578125" style="412" customWidth="1"/>
    <col min="12546" max="12548" width="9.140625" style="412"/>
    <col min="12549" max="12549" width="31.140625" style="412" customWidth="1"/>
    <col min="12550" max="12800" width="9.140625" style="412"/>
    <col min="12801" max="12801" width="10.42578125" style="412" customWidth="1"/>
    <col min="12802" max="12804" width="9.140625" style="412"/>
    <col min="12805" max="12805" width="31.140625" style="412" customWidth="1"/>
    <col min="12806" max="13056" width="9.140625" style="412"/>
    <col min="13057" max="13057" width="10.42578125" style="412" customWidth="1"/>
    <col min="13058" max="13060" width="9.140625" style="412"/>
    <col min="13061" max="13061" width="31.140625" style="412" customWidth="1"/>
    <col min="13062" max="13312" width="9.140625" style="412"/>
    <col min="13313" max="13313" width="10.42578125" style="412" customWidth="1"/>
    <col min="13314" max="13316" width="9.140625" style="412"/>
    <col min="13317" max="13317" width="31.140625" style="412" customWidth="1"/>
    <col min="13318" max="13568" width="9.140625" style="412"/>
    <col min="13569" max="13569" width="10.42578125" style="412" customWidth="1"/>
    <col min="13570" max="13572" width="9.140625" style="412"/>
    <col min="13573" max="13573" width="31.140625" style="412" customWidth="1"/>
    <col min="13574" max="13824" width="9.140625" style="412"/>
    <col min="13825" max="13825" width="10.42578125" style="412" customWidth="1"/>
    <col min="13826" max="13828" width="9.140625" style="412"/>
    <col min="13829" max="13829" width="31.140625" style="412" customWidth="1"/>
    <col min="13830" max="14080" width="9.140625" style="412"/>
    <col min="14081" max="14081" width="10.42578125" style="412" customWidth="1"/>
    <col min="14082" max="14084" width="9.140625" style="412"/>
    <col min="14085" max="14085" width="31.140625" style="412" customWidth="1"/>
    <col min="14086" max="14336" width="9.140625" style="412"/>
    <col min="14337" max="14337" width="10.42578125" style="412" customWidth="1"/>
    <col min="14338" max="14340" width="9.140625" style="412"/>
    <col min="14341" max="14341" width="31.140625" style="412" customWidth="1"/>
    <col min="14342" max="14592" width="9.140625" style="412"/>
    <col min="14593" max="14593" width="10.42578125" style="412" customWidth="1"/>
    <col min="14594" max="14596" width="9.140625" style="412"/>
    <col min="14597" max="14597" width="31.140625" style="412" customWidth="1"/>
    <col min="14598" max="14848" width="9.140625" style="412"/>
    <col min="14849" max="14849" width="10.42578125" style="412" customWidth="1"/>
    <col min="14850" max="14852" width="9.140625" style="412"/>
    <col min="14853" max="14853" width="31.140625" style="412" customWidth="1"/>
    <col min="14854" max="15104" width="9.140625" style="412"/>
    <col min="15105" max="15105" width="10.42578125" style="412" customWidth="1"/>
    <col min="15106" max="15108" width="9.140625" style="412"/>
    <col min="15109" max="15109" width="31.140625" style="412" customWidth="1"/>
    <col min="15110" max="15360" width="9.140625" style="412"/>
    <col min="15361" max="15361" width="10.42578125" style="412" customWidth="1"/>
    <col min="15362" max="15364" width="9.140625" style="412"/>
    <col min="15365" max="15365" width="31.140625" style="412" customWidth="1"/>
    <col min="15366" max="15616" width="9.140625" style="412"/>
    <col min="15617" max="15617" width="10.42578125" style="412" customWidth="1"/>
    <col min="15618" max="15620" width="9.140625" style="412"/>
    <col min="15621" max="15621" width="31.140625" style="412" customWidth="1"/>
    <col min="15622" max="15872" width="9.140625" style="412"/>
    <col min="15873" max="15873" width="10.42578125" style="412" customWidth="1"/>
    <col min="15874" max="15876" width="9.140625" style="412"/>
    <col min="15877" max="15877" width="31.140625" style="412" customWidth="1"/>
    <col min="15878" max="16128" width="9.140625" style="412"/>
    <col min="16129" max="16129" width="10.42578125" style="412" customWidth="1"/>
    <col min="16130" max="16132" width="9.140625" style="412"/>
    <col min="16133" max="16133" width="31.140625" style="412" customWidth="1"/>
    <col min="16134" max="16384" width="9.140625" style="412"/>
  </cols>
  <sheetData>
    <row r="1" spans="1:19" s="1865" customFormat="1" ht="23.25">
      <c r="A1" s="2069" t="s">
        <v>287</v>
      </c>
      <c r="B1" s="2069"/>
      <c r="C1" s="2069"/>
      <c r="D1" s="2069"/>
      <c r="E1" s="2070"/>
      <c r="F1" s="1864"/>
      <c r="G1" s="1864"/>
      <c r="H1" s="1864"/>
      <c r="I1" s="1864"/>
    </row>
    <row r="2" spans="1:19" s="1867" customFormat="1" ht="19.5">
      <c r="A2" s="2071" t="s">
        <v>339</v>
      </c>
      <c r="B2" s="2071"/>
      <c r="C2" s="2071"/>
      <c r="D2" s="2071"/>
      <c r="E2" s="2072"/>
      <c r="F2" s="1866"/>
      <c r="G2" s="1866"/>
      <c r="H2" s="1866"/>
      <c r="I2" s="1866"/>
    </row>
    <row r="3" spans="1:19">
      <c r="A3" s="415" t="s">
        <v>288</v>
      </c>
      <c r="B3" s="415" t="s">
        <v>289</v>
      </c>
      <c r="C3" s="413"/>
      <c r="D3" s="414"/>
    </row>
    <row r="4" spans="1:19">
      <c r="A4" s="416">
        <v>1</v>
      </c>
      <c r="B4" s="412" t="s">
        <v>290</v>
      </c>
      <c r="C4" s="413"/>
      <c r="D4" s="414"/>
    </row>
    <row r="5" spans="1:19">
      <c r="A5" s="416">
        <v>2</v>
      </c>
      <c r="B5" s="412" t="s">
        <v>291</v>
      </c>
      <c r="C5" s="413"/>
      <c r="D5" s="414"/>
    </row>
    <row r="6" spans="1:19">
      <c r="A6" s="416">
        <v>3</v>
      </c>
      <c r="B6" s="412" t="s">
        <v>292</v>
      </c>
      <c r="C6" s="413"/>
      <c r="D6" s="414"/>
    </row>
    <row r="7" spans="1:19">
      <c r="A7" s="416">
        <v>4</v>
      </c>
      <c r="B7" s="412" t="s">
        <v>293</v>
      </c>
      <c r="C7" s="413"/>
      <c r="D7" s="414"/>
    </row>
    <row r="8" spans="1:19">
      <c r="A8" s="416">
        <v>5</v>
      </c>
      <c r="B8" s="412" t="s">
        <v>294</v>
      </c>
      <c r="C8" s="413"/>
      <c r="D8" s="414"/>
    </row>
    <row r="9" spans="1:19">
      <c r="B9" s="415" t="s">
        <v>295</v>
      </c>
      <c r="D9" s="413"/>
      <c r="E9" s="413"/>
      <c r="J9" s="413"/>
    </row>
    <row r="10" spans="1:19" ht="15.75" customHeight="1">
      <c r="A10" s="414">
        <f>A8+1</f>
        <v>6</v>
      </c>
      <c r="B10" s="412" t="s">
        <v>2</v>
      </c>
      <c r="C10" s="417"/>
      <c r="D10" s="417"/>
      <c r="E10" s="417"/>
      <c r="F10" s="417"/>
      <c r="G10" s="417"/>
      <c r="H10" s="417"/>
      <c r="I10" s="417"/>
      <c r="J10" s="417"/>
      <c r="K10" s="417"/>
      <c r="L10" s="417"/>
      <c r="M10" s="417"/>
    </row>
    <row r="11" spans="1:19" ht="18.75">
      <c r="A11" s="414">
        <f t="shared" ref="A11:A18" si="0">A10+1</f>
        <v>7</v>
      </c>
      <c r="B11" s="412" t="s">
        <v>296</v>
      </c>
      <c r="C11" s="413"/>
      <c r="D11" s="413"/>
      <c r="E11" s="413"/>
      <c r="J11" s="418"/>
    </row>
    <row r="12" spans="1:19">
      <c r="A12" s="414">
        <f t="shared" si="0"/>
        <v>8</v>
      </c>
      <c r="B12" s="412" t="s">
        <v>3</v>
      </c>
      <c r="C12" s="413"/>
      <c r="D12" s="413"/>
      <c r="E12" s="413"/>
    </row>
    <row r="13" spans="1:19">
      <c r="A13" s="414">
        <f t="shared" si="0"/>
        <v>9</v>
      </c>
      <c r="B13" s="419" t="s">
        <v>57</v>
      </c>
      <c r="C13" s="413"/>
      <c r="D13" s="413"/>
      <c r="E13" s="413"/>
    </row>
    <row r="14" spans="1:19">
      <c r="A14" s="414">
        <f t="shared" si="0"/>
        <v>10</v>
      </c>
      <c r="B14" s="413" t="s">
        <v>297</v>
      </c>
      <c r="C14" s="413"/>
      <c r="D14" s="413"/>
      <c r="E14" s="413"/>
    </row>
    <row r="15" spans="1:19">
      <c r="A15" s="414">
        <f t="shared" si="0"/>
        <v>11</v>
      </c>
      <c r="B15" s="413" t="s">
        <v>298</v>
      </c>
      <c r="C15" s="413"/>
      <c r="D15" s="413"/>
      <c r="E15" s="413"/>
    </row>
    <row r="16" spans="1:19">
      <c r="A16" s="414">
        <f t="shared" si="0"/>
        <v>12</v>
      </c>
      <c r="B16" s="413" t="s">
        <v>133</v>
      </c>
      <c r="C16" s="413"/>
      <c r="D16" s="413"/>
      <c r="E16" s="413"/>
      <c r="G16" s="420"/>
      <c r="H16" s="420"/>
      <c r="I16" s="420"/>
      <c r="J16" s="420"/>
      <c r="K16" s="420"/>
      <c r="L16" s="420"/>
      <c r="M16" s="420"/>
      <c r="N16" s="420"/>
      <c r="O16" s="420"/>
      <c r="P16" s="420"/>
      <c r="Q16" s="420"/>
      <c r="R16" s="420"/>
      <c r="S16" s="420"/>
    </row>
    <row r="17" spans="1:11">
      <c r="A17" s="414">
        <f t="shared" si="0"/>
        <v>13</v>
      </c>
      <c r="B17" s="413" t="s">
        <v>299</v>
      </c>
      <c r="C17" s="413"/>
      <c r="D17" s="413"/>
      <c r="E17" s="413"/>
    </row>
    <row r="18" spans="1:11">
      <c r="A18" s="414">
        <f t="shared" si="0"/>
        <v>14</v>
      </c>
      <c r="B18" s="413" t="s">
        <v>300</v>
      </c>
      <c r="C18" s="413"/>
      <c r="D18" s="413"/>
      <c r="E18" s="413"/>
    </row>
    <row r="19" spans="1:11" s="415" customFormat="1">
      <c r="A19" s="414"/>
      <c r="B19" s="415" t="s">
        <v>301</v>
      </c>
      <c r="C19" s="421"/>
      <c r="D19" s="421"/>
      <c r="E19" s="421"/>
      <c r="J19" s="412"/>
    </row>
    <row r="20" spans="1:11">
      <c r="A20" s="414">
        <f>A18+1</f>
        <v>15</v>
      </c>
      <c r="B20" s="412" t="s">
        <v>302</v>
      </c>
      <c r="C20" s="413"/>
      <c r="D20" s="413"/>
      <c r="E20" s="413"/>
      <c r="G20" s="414"/>
      <c r="I20" s="413"/>
      <c r="J20" s="413"/>
      <c r="K20" s="413"/>
    </row>
    <row r="21" spans="1:11">
      <c r="A21" s="414">
        <f>A20+1</f>
        <v>16</v>
      </c>
      <c r="B21" s="413" t="s">
        <v>303</v>
      </c>
      <c r="C21" s="413"/>
      <c r="D21" s="413"/>
      <c r="E21" s="413"/>
      <c r="G21" s="414"/>
      <c r="H21" s="413"/>
      <c r="I21" s="413"/>
      <c r="J21" s="413"/>
      <c r="K21" s="413"/>
    </row>
    <row r="22" spans="1:11">
      <c r="A22" s="414">
        <f t="shared" ref="A22:A35" si="1">A21+1</f>
        <v>17</v>
      </c>
      <c r="B22" s="413" t="s">
        <v>304</v>
      </c>
      <c r="C22" s="413"/>
      <c r="D22" s="413"/>
      <c r="E22" s="413"/>
      <c r="G22" s="414"/>
      <c r="H22" s="413"/>
      <c r="I22" s="413"/>
      <c r="J22" s="413"/>
      <c r="K22" s="413"/>
    </row>
    <row r="23" spans="1:11">
      <c r="A23" s="414">
        <f t="shared" si="1"/>
        <v>18</v>
      </c>
      <c r="B23" s="413" t="s">
        <v>305</v>
      </c>
      <c r="C23" s="413"/>
      <c r="D23" s="413"/>
      <c r="E23" s="413"/>
      <c r="G23" s="414"/>
      <c r="H23" s="413"/>
      <c r="I23" s="413"/>
      <c r="J23" s="413"/>
      <c r="K23" s="413"/>
    </row>
    <row r="24" spans="1:11">
      <c r="A24" s="414">
        <f t="shared" si="1"/>
        <v>19</v>
      </c>
      <c r="B24" s="413" t="s">
        <v>306</v>
      </c>
      <c r="C24" s="413"/>
      <c r="D24" s="413"/>
      <c r="E24" s="413"/>
      <c r="G24" s="414"/>
      <c r="H24" s="413"/>
      <c r="I24" s="413"/>
      <c r="J24" s="413"/>
      <c r="K24" s="413"/>
    </row>
    <row r="25" spans="1:11">
      <c r="A25" s="414">
        <f t="shared" si="1"/>
        <v>20</v>
      </c>
      <c r="B25" s="413" t="s">
        <v>307</v>
      </c>
      <c r="C25" s="413"/>
      <c r="D25" s="413"/>
      <c r="E25" s="413"/>
      <c r="G25" s="414"/>
      <c r="H25" s="413"/>
      <c r="I25" s="413"/>
      <c r="J25" s="413"/>
      <c r="K25" s="413"/>
    </row>
    <row r="26" spans="1:11">
      <c r="A26" s="414">
        <f t="shared" si="1"/>
        <v>21</v>
      </c>
      <c r="B26" s="413" t="s">
        <v>308</v>
      </c>
      <c r="C26" s="413"/>
      <c r="D26" s="413"/>
      <c r="E26" s="413"/>
      <c r="G26" s="414"/>
      <c r="H26" s="413"/>
      <c r="I26" s="413"/>
      <c r="J26" s="413"/>
      <c r="K26" s="413"/>
    </row>
    <row r="27" spans="1:11">
      <c r="A27" s="414">
        <f t="shared" si="1"/>
        <v>22</v>
      </c>
      <c r="B27" s="422" t="s">
        <v>309</v>
      </c>
      <c r="C27" s="413"/>
      <c r="D27" s="413"/>
      <c r="E27" s="413"/>
      <c r="G27" s="414"/>
      <c r="H27" s="422"/>
      <c r="I27" s="413"/>
      <c r="J27" s="413"/>
      <c r="K27" s="413"/>
    </row>
    <row r="28" spans="1:11">
      <c r="A28" s="414">
        <f t="shared" si="1"/>
        <v>23</v>
      </c>
      <c r="B28" s="413" t="s">
        <v>310</v>
      </c>
      <c r="C28" s="413"/>
      <c r="D28" s="413"/>
      <c r="E28" s="413"/>
      <c r="G28" s="414"/>
      <c r="H28" s="413"/>
      <c r="I28" s="413"/>
      <c r="J28" s="413"/>
      <c r="K28" s="413"/>
    </row>
    <row r="29" spans="1:11">
      <c r="A29" s="414">
        <f t="shared" si="1"/>
        <v>24</v>
      </c>
      <c r="B29" s="413" t="s">
        <v>311</v>
      </c>
      <c r="C29" s="413"/>
      <c r="D29" s="413"/>
      <c r="E29" s="413"/>
      <c r="G29" s="414"/>
      <c r="H29" s="413"/>
      <c r="I29" s="413"/>
      <c r="J29" s="413"/>
      <c r="K29" s="413"/>
    </row>
    <row r="30" spans="1:11">
      <c r="A30" s="414">
        <f t="shared" si="1"/>
        <v>25</v>
      </c>
      <c r="B30" s="413" t="s">
        <v>312</v>
      </c>
      <c r="C30" s="413"/>
      <c r="D30" s="413"/>
      <c r="E30" s="413"/>
      <c r="G30" s="414"/>
      <c r="H30" s="413"/>
      <c r="I30" s="413"/>
      <c r="J30" s="413"/>
      <c r="K30" s="413"/>
    </row>
    <row r="31" spans="1:11">
      <c r="A31" s="414">
        <f t="shared" si="1"/>
        <v>26</v>
      </c>
      <c r="B31" s="412" t="s">
        <v>313</v>
      </c>
      <c r="G31" s="414"/>
    </row>
    <row r="32" spans="1:11">
      <c r="A32" s="414">
        <f t="shared" si="1"/>
        <v>27</v>
      </c>
      <c r="B32" s="413" t="s">
        <v>314</v>
      </c>
      <c r="C32" s="413"/>
      <c r="D32" s="413"/>
      <c r="E32" s="413"/>
      <c r="G32" s="414"/>
      <c r="H32" s="413"/>
      <c r="I32" s="413"/>
      <c r="J32" s="413"/>
      <c r="K32" s="413"/>
    </row>
    <row r="33" spans="1:11">
      <c r="A33" s="414">
        <f t="shared" si="1"/>
        <v>28</v>
      </c>
      <c r="B33" s="413" t="s">
        <v>315</v>
      </c>
      <c r="C33" s="413"/>
      <c r="D33" s="413"/>
      <c r="E33" s="413"/>
      <c r="G33" s="414"/>
      <c r="H33" s="413"/>
      <c r="I33" s="413"/>
      <c r="J33" s="413"/>
      <c r="K33" s="413"/>
    </row>
    <row r="34" spans="1:11">
      <c r="A34" s="414">
        <f t="shared" si="1"/>
        <v>29</v>
      </c>
      <c r="B34" s="422" t="s">
        <v>316</v>
      </c>
      <c r="C34" s="413"/>
      <c r="D34" s="413"/>
      <c r="E34" s="413"/>
      <c r="G34" s="414"/>
      <c r="H34" s="422"/>
      <c r="I34" s="413"/>
      <c r="J34" s="413"/>
      <c r="K34" s="413"/>
    </row>
    <row r="35" spans="1:11">
      <c r="A35" s="414">
        <f t="shared" si="1"/>
        <v>30</v>
      </c>
      <c r="B35" s="422" t="s">
        <v>317</v>
      </c>
      <c r="C35" s="413"/>
      <c r="D35" s="413"/>
      <c r="E35" s="413"/>
      <c r="G35" s="414"/>
      <c r="H35" s="422"/>
      <c r="I35" s="413"/>
      <c r="J35" s="413"/>
      <c r="K35" s="413"/>
    </row>
    <row r="36" spans="1:11">
      <c r="A36" s="414"/>
      <c r="B36" s="421" t="s">
        <v>318</v>
      </c>
      <c r="C36" s="413"/>
      <c r="D36" s="413"/>
      <c r="E36" s="413"/>
      <c r="G36" s="414"/>
      <c r="H36" s="422"/>
      <c r="I36" s="413"/>
      <c r="J36" s="413"/>
      <c r="K36" s="413"/>
    </row>
    <row r="37" spans="1:11">
      <c r="A37" s="414">
        <f>A35+1</f>
        <v>31</v>
      </c>
      <c r="B37" s="413" t="s">
        <v>319</v>
      </c>
      <c r="C37" s="413"/>
      <c r="D37" s="413"/>
      <c r="E37" s="413"/>
      <c r="J37" s="415"/>
    </row>
    <row r="38" spans="1:11">
      <c r="A38" s="414">
        <f>A37+1</f>
        <v>32</v>
      </c>
      <c r="B38" s="412" t="s">
        <v>179</v>
      </c>
      <c r="C38" s="413"/>
      <c r="D38" s="413"/>
      <c r="E38" s="413"/>
      <c r="H38" s="413"/>
      <c r="I38" s="413"/>
      <c r="J38" s="413"/>
      <c r="K38" s="413"/>
    </row>
    <row r="39" spans="1:11">
      <c r="A39" s="414">
        <f>A38+1</f>
        <v>33</v>
      </c>
      <c r="B39" s="413" t="s">
        <v>231</v>
      </c>
      <c r="C39" s="413"/>
      <c r="D39" s="413"/>
      <c r="E39" s="413"/>
      <c r="H39" s="413"/>
      <c r="I39" s="413"/>
      <c r="J39" s="413"/>
      <c r="K39" s="413"/>
    </row>
    <row r="40" spans="1:11">
      <c r="A40" s="414">
        <f>A39+1</f>
        <v>34</v>
      </c>
      <c r="B40" s="413" t="s">
        <v>320</v>
      </c>
      <c r="C40" s="413"/>
      <c r="D40" s="413"/>
      <c r="E40" s="413"/>
      <c r="H40" s="413"/>
      <c r="I40" s="413"/>
      <c r="J40" s="413"/>
      <c r="K40" s="413"/>
    </row>
    <row r="41" spans="1:11">
      <c r="A41" s="414"/>
      <c r="B41" s="423" t="s">
        <v>321</v>
      </c>
      <c r="C41" s="413"/>
      <c r="D41" s="413"/>
      <c r="E41" s="413"/>
      <c r="J41" s="413"/>
    </row>
    <row r="42" spans="1:11">
      <c r="A42" s="414">
        <f>A40+1</f>
        <v>35</v>
      </c>
      <c r="B42" s="413" t="s">
        <v>322</v>
      </c>
      <c r="J42" s="413"/>
    </row>
    <row r="43" spans="1:11">
      <c r="A43" s="414">
        <f>A42+1</f>
        <v>36</v>
      </c>
      <c r="B43" s="413" t="s">
        <v>323</v>
      </c>
      <c r="C43" s="413"/>
      <c r="D43" s="413"/>
      <c r="E43" s="413"/>
      <c r="J43" s="413"/>
    </row>
    <row r="44" spans="1:11">
      <c r="A44" s="414">
        <f t="shared" ref="A44:A50" si="2">A43+1</f>
        <v>37</v>
      </c>
      <c r="B44" s="412" t="s">
        <v>324</v>
      </c>
      <c r="C44" s="413"/>
      <c r="D44" s="413"/>
      <c r="E44" s="413"/>
      <c r="J44" s="421"/>
    </row>
    <row r="45" spans="1:11">
      <c r="A45" s="414">
        <f t="shared" si="2"/>
        <v>38</v>
      </c>
      <c r="B45" s="412" t="s">
        <v>325</v>
      </c>
      <c r="C45" s="413"/>
      <c r="D45" s="413"/>
      <c r="E45" s="413"/>
      <c r="J45" s="413"/>
    </row>
    <row r="46" spans="1:11">
      <c r="A46" s="414">
        <f t="shared" si="2"/>
        <v>39</v>
      </c>
      <c r="B46" s="412" t="s">
        <v>326</v>
      </c>
      <c r="C46" s="413"/>
      <c r="D46" s="413"/>
      <c r="E46" s="413"/>
      <c r="J46" s="413"/>
    </row>
    <row r="47" spans="1:11">
      <c r="A47" s="414">
        <f t="shared" si="2"/>
        <v>40</v>
      </c>
      <c r="B47" s="412" t="s">
        <v>327</v>
      </c>
      <c r="C47" s="413"/>
      <c r="D47" s="413"/>
      <c r="E47" s="413"/>
      <c r="F47" s="412" t="s">
        <v>131</v>
      </c>
      <c r="J47" s="413"/>
    </row>
    <row r="48" spans="1:11">
      <c r="A48" s="414">
        <f t="shared" si="2"/>
        <v>41</v>
      </c>
      <c r="B48" s="412" t="s">
        <v>328</v>
      </c>
      <c r="C48" s="413"/>
      <c r="D48" s="413"/>
      <c r="E48" s="413"/>
      <c r="J48" s="421"/>
    </row>
    <row r="49" spans="1:10">
      <c r="A49" s="414">
        <f t="shared" si="2"/>
        <v>42</v>
      </c>
      <c r="B49" s="412" t="s">
        <v>329</v>
      </c>
      <c r="C49" s="413"/>
      <c r="D49" s="413"/>
      <c r="E49" s="413"/>
      <c r="J49" s="421"/>
    </row>
    <row r="50" spans="1:10">
      <c r="A50" s="414">
        <f t="shared" si="2"/>
        <v>43</v>
      </c>
      <c r="B50" s="412" t="s">
        <v>330</v>
      </c>
      <c r="C50" s="413"/>
      <c r="D50" s="413"/>
      <c r="E50" s="413"/>
      <c r="J50" s="421"/>
    </row>
    <row r="51" spans="1:10">
      <c r="A51" s="414">
        <v>44</v>
      </c>
      <c r="B51" s="412" t="s">
        <v>742</v>
      </c>
      <c r="C51" s="413"/>
      <c r="D51" s="413"/>
      <c r="E51" s="413"/>
      <c r="J51" s="421"/>
    </row>
    <row r="52" spans="1:10">
      <c r="A52" s="414">
        <v>45</v>
      </c>
      <c r="B52" s="412" t="s">
        <v>331</v>
      </c>
      <c r="C52" s="413"/>
      <c r="D52" s="413"/>
      <c r="E52" s="413"/>
      <c r="J52" s="421"/>
    </row>
    <row r="53" spans="1:10">
      <c r="A53" s="414"/>
      <c r="B53" s="415" t="s">
        <v>332</v>
      </c>
      <c r="C53" s="413"/>
      <c r="D53" s="413"/>
      <c r="E53" s="413"/>
      <c r="J53" s="413"/>
    </row>
    <row r="54" spans="1:10">
      <c r="A54" s="414">
        <f>A52+1</f>
        <v>46</v>
      </c>
      <c r="B54" s="412" t="s">
        <v>332</v>
      </c>
      <c r="C54" s="413"/>
      <c r="D54" s="413"/>
      <c r="E54" s="413"/>
      <c r="J54" s="413"/>
    </row>
    <row r="55" spans="1:10">
      <c r="A55" s="414">
        <f>A54+1</f>
        <v>47</v>
      </c>
      <c r="B55" s="412" t="s">
        <v>333</v>
      </c>
      <c r="C55" s="413"/>
      <c r="D55" s="413"/>
      <c r="E55" s="413"/>
    </row>
    <row r="56" spans="1:10">
      <c r="A56" s="414"/>
      <c r="B56" s="415" t="s">
        <v>334</v>
      </c>
      <c r="J56" s="422"/>
    </row>
    <row r="57" spans="1:10">
      <c r="A57" s="414">
        <f>A55+1</f>
        <v>48</v>
      </c>
      <c r="B57" s="412" t="s">
        <v>335</v>
      </c>
      <c r="C57" s="413"/>
      <c r="D57" s="413"/>
      <c r="E57" s="413"/>
      <c r="J57" s="422"/>
    </row>
    <row r="58" spans="1:10">
      <c r="A58" s="414">
        <f>A57+1</f>
        <v>49</v>
      </c>
      <c r="B58" s="412" t="s">
        <v>336</v>
      </c>
    </row>
    <row r="59" spans="1:10">
      <c r="A59" s="414">
        <f>A58+1</f>
        <v>50</v>
      </c>
      <c r="B59" s="412" t="s">
        <v>337</v>
      </c>
    </row>
    <row r="60" spans="1:10">
      <c r="A60" s="413"/>
      <c r="B60" s="1139" t="s">
        <v>1197</v>
      </c>
      <c r="C60" s="413"/>
      <c r="D60" s="413"/>
      <c r="E60" s="413"/>
    </row>
    <row r="61" spans="1:10">
      <c r="A61" s="414">
        <f>A59+1</f>
        <v>51</v>
      </c>
      <c r="B61" s="1140" t="s">
        <v>1198</v>
      </c>
      <c r="C61" s="413"/>
      <c r="D61" s="413"/>
      <c r="E61" s="413"/>
    </row>
    <row r="62" spans="1:10">
      <c r="A62" s="414">
        <f>A61+1</f>
        <v>52</v>
      </c>
      <c r="B62" s="1140" t="s">
        <v>1199</v>
      </c>
      <c r="C62" s="413"/>
      <c r="D62" s="413"/>
      <c r="E62" s="413"/>
    </row>
    <row r="63" spans="1:10">
      <c r="A63" s="414">
        <f t="shared" ref="A63:A66" si="3">A62+1</f>
        <v>53</v>
      </c>
      <c r="B63" s="1140" t="s">
        <v>1200</v>
      </c>
      <c r="C63" s="413"/>
      <c r="D63" s="413"/>
      <c r="E63" s="413"/>
    </row>
    <row r="64" spans="1:10">
      <c r="A64" s="414">
        <f t="shared" si="3"/>
        <v>54</v>
      </c>
      <c r="B64" s="1140" t="s">
        <v>1201</v>
      </c>
      <c r="C64" s="413"/>
      <c r="D64" s="413"/>
      <c r="E64" s="413"/>
      <c r="G64" s="412" t="s">
        <v>338</v>
      </c>
    </row>
    <row r="65" spans="1:5">
      <c r="A65" s="414">
        <f t="shared" si="3"/>
        <v>55</v>
      </c>
      <c r="B65" s="1140" t="s">
        <v>1202</v>
      </c>
      <c r="C65" s="413"/>
      <c r="D65" s="413"/>
      <c r="E65" s="413"/>
    </row>
    <row r="66" spans="1:5">
      <c r="A66" s="414">
        <f t="shared" si="3"/>
        <v>56</v>
      </c>
      <c r="B66" s="1140" t="s">
        <v>1203</v>
      </c>
      <c r="C66" s="413"/>
      <c r="D66" s="413"/>
      <c r="E66" s="413"/>
    </row>
    <row r="67" spans="1:5">
      <c r="A67" s="413"/>
      <c r="B67" s="421" t="s">
        <v>1698</v>
      </c>
      <c r="C67" s="413"/>
      <c r="D67" s="413"/>
      <c r="E67" s="413"/>
    </row>
    <row r="68" spans="1:5">
      <c r="A68" s="413"/>
      <c r="B68" s="413"/>
      <c r="C68" s="413"/>
      <c r="D68" s="413"/>
      <c r="E68" s="413"/>
    </row>
    <row r="69" spans="1:5">
      <c r="A69" s="413"/>
      <c r="B69" s="413"/>
      <c r="C69" s="413"/>
      <c r="D69" s="413"/>
      <c r="E69" s="413"/>
    </row>
    <row r="70" spans="1:5">
      <c r="A70" s="413"/>
      <c r="B70" s="413"/>
      <c r="C70" s="413"/>
      <c r="D70" s="413"/>
      <c r="E70" s="413"/>
    </row>
    <row r="71" spans="1:5">
      <c r="A71" s="413"/>
      <c r="B71" s="413"/>
      <c r="C71" s="413"/>
      <c r="D71" s="413"/>
      <c r="E71" s="413"/>
    </row>
    <row r="72" spans="1:5">
      <c r="A72" s="413"/>
      <c r="B72" s="413"/>
      <c r="C72" s="413"/>
      <c r="D72" s="413"/>
      <c r="E72" s="413"/>
    </row>
    <row r="73" spans="1:5">
      <c r="A73" s="413"/>
      <c r="B73" s="413"/>
      <c r="C73" s="413"/>
      <c r="D73" s="413"/>
      <c r="E73" s="413"/>
    </row>
    <row r="74" spans="1:5">
      <c r="A74" s="413"/>
      <c r="B74" s="413"/>
      <c r="C74" s="413"/>
      <c r="D74" s="413"/>
      <c r="E74" s="413"/>
    </row>
    <row r="75" spans="1:5">
      <c r="A75" s="413"/>
      <c r="B75" s="413"/>
      <c r="C75" s="413"/>
      <c r="D75" s="413"/>
      <c r="E75" s="413"/>
    </row>
    <row r="76" spans="1:5">
      <c r="A76" s="413"/>
      <c r="B76" s="413"/>
      <c r="C76" s="413"/>
      <c r="D76" s="413"/>
      <c r="E76" s="413"/>
    </row>
    <row r="77" spans="1:5">
      <c r="A77" s="413"/>
      <c r="B77" s="413"/>
      <c r="C77" s="413"/>
      <c r="D77" s="413"/>
      <c r="E77" s="413"/>
    </row>
    <row r="78" spans="1:5">
      <c r="A78" s="413"/>
      <c r="B78" s="413"/>
      <c r="C78" s="413"/>
      <c r="D78" s="413"/>
      <c r="E78" s="413"/>
    </row>
    <row r="79" spans="1:5">
      <c r="A79" s="413"/>
      <c r="B79" s="413"/>
      <c r="C79" s="413"/>
      <c r="D79" s="413"/>
      <c r="E79" s="413"/>
    </row>
    <row r="80" spans="1:5">
      <c r="A80" s="413"/>
      <c r="B80" s="413"/>
      <c r="C80" s="413"/>
      <c r="D80" s="413"/>
      <c r="E80" s="413"/>
    </row>
    <row r="81" spans="1:5">
      <c r="A81" s="413"/>
      <c r="B81" s="413"/>
      <c r="C81" s="413"/>
      <c r="D81" s="413"/>
      <c r="E81" s="413"/>
    </row>
    <row r="82" spans="1:5">
      <c r="A82" s="413"/>
      <c r="B82" s="413"/>
      <c r="C82" s="413"/>
      <c r="D82" s="413"/>
      <c r="E82" s="413"/>
    </row>
    <row r="83" spans="1:5">
      <c r="A83" s="413"/>
      <c r="B83" s="413"/>
      <c r="C83" s="413"/>
      <c r="D83" s="413"/>
      <c r="E83" s="413"/>
    </row>
    <row r="84" spans="1:5">
      <c r="A84" s="413"/>
      <c r="B84" s="413"/>
      <c r="C84" s="413"/>
      <c r="D84" s="413"/>
      <c r="E84" s="413"/>
    </row>
    <row r="85" spans="1:5">
      <c r="A85" s="413"/>
      <c r="B85" s="413"/>
      <c r="C85" s="413"/>
      <c r="D85" s="413"/>
      <c r="E85" s="413"/>
    </row>
    <row r="86" spans="1:5">
      <c r="A86" s="413"/>
      <c r="B86" s="413"/>
      <c r="C86" s="413"/>
      <c r="D86" s="413"/>
      <c r="E86" s="413"/>
    </row>
    <row r="87" spans="1:5">
      <c r="A87" s="413"/>
      <c r="B87" s="413"/>
      <c r="C87" s="413"/>
      <c r="D87" s="413"/>
      <c r="E87" s="413"/>
    </row>
    <row r="88" spans="1:5">
      <c r="A88" s="413"/>
      <c r="B88" s="413"/>
      <c r="C88" s="413"/>
      <c r="D88" s="413"/>
      <c r="E88" s="413"/>
    </row>
    <row r="89" spans="1:5">
      <c r="A89" s="413"/>
      <c r="B89" s="413"/>
      <c r="C89" s="413"/>
      <c r="D89" s="413"/>
      <c r="E89" s="413"/>
    </row>
    <row r="90" spans="1:5">
      <c r="A90" s="413"/>
      <c r="B90" s="413"/>
      <c r="C90" s="413"/>
      <c r="D90" s="413"/>
      <c r="E90" s="413"/>
    </row>
    <row r="91" spans="1:5">
      <c r="A91" s="413"/>
      <c r="B91" s="413"/>
      <c r="C91" s="413"/>
      <c r="D91" s="413"/>
      <c r="E91" s="413"/>
    </row>
    <row r="92" spans="1:5">
      <c r="A92" s="413"/>
      <c r="B92" s="413"/>
      <c r="C92" s="413"/>
      <c r="D92" s="413"/>
      <c r="E92" s="413"/>
    </row>
    <row r="93" spans="1:5">
      <c r="A93" s="413"/>
      <c r="B93" s="413"/>
      <c r="C93" s="413"/>
      <c r="D93" s="413"/>
      <c r="E93" s="413"/>
    </row>
    <row r="94" spans="1:5">
      <c r="A94" s="413"/>
      <c r="B94" s="413"/>
      <c r="C94" s="413"/>
      <c r="D94" s="413"/>
      <c r="E94" s="413"/>
    </row>
    <row r="95" spans="1:5">
      <c r="A95" s="413"/>
      <c r="B95" s="413"/>
      <c r="C95" s="413"/>
      <c r="D95" s="413"/>
      <c r="E95" s="413"/>
    </row>
    <row r="96" spans="1:5">
      <c r="A96" s="413"/>
      <c r="B96" s="413"/>
      <c r="C96" s="413"/>
      <c r="D96" s="413"/>
      <c r="E96" s="413"/>
    </row>
    <row r="97" spans="1:5">
      <c r="A97" s="413"/>
      <c r="B97" s="413"/>
      <c r="C97" s="413"/>
      <c r="D97" s="413"/>
      <c r="E97" s="413"/>
    </row>
    <row r="98" spans="1:5">
      <c r="A98" s="413"/>
      <c r="B98" s="413"/>
      <c r="C98" s="413"/>
      <c r="D98" s="413"/>
      <c r="E98" s="413"/>
    </row>
    <row r="99" spans="1:5">
      <c r="A99" s="413"/>
      <c r="B99" s="413"/>
      <c r="C99" s="413"/>
      <c r="D99" s="413"/>
      <c r="E99" s="413"/>
    </row>
    <row r="100" spans="1:5">
      <c r="A100" s="413"/>
      <c r="B100" s="413"/>
      <c r="C100" s="413"/>
      <c r="D100" s="413"/>
      <c r="E100" s="413"/>
    </row>
    <row r="101" spans="1:5">
      <c r="A101" s="413"/>
      <c r="B101" s="413"/>
      <c r="C101" s="413"/>
      <c r="D101" s="413"/>
      <c r="E101" s="413"/>
    </row>
    <row r="102" spans="1:5">
      <c r="A102" s="413"/>
      <c r="B102" s="413"/>
      <c r="C102" s="413"/>
      <c r="D102" s="413"/>
      <c r="E102" s="413"/>
    </row>
    <row r="103" spans="1:5">
      <c r="A103" s="413"/>
      <c r="B103" s="413"/>
      <c r="C103" s="413"/>
      <c r="D103" s="413"/>
      <c r="E103" s="413"/>
    </row>
    <row r="104" spans="1:5">
      <c r="A104" s="413"/>
      <c r="B104" s="413"/>
      <c r="C104" s="413"/>
      <c r="D104" s="413"/>
      <c r="E104" s="413"/>
    </row>
    <row r="105" spans="1:5">
      <c r="A105" s="413"/>
      <c r="B105" s="413"/>
      <c r="C105" s="413"/>
      <c r="D105" s="413"/>
      <c r="E105" s="413"/>
    </row>
    <row r="106" spans="1:5">
      <c r="A106" s="413"/>
      <c r="B106" s="413"/>
      <c r="C106" s="413"/>
      <c r="D106" s="413"/>
      <c r="E106" s="413"/>
    </row>
    <row r="107" spans="1:5">
      <c r="A107" s="413"/>
      <c r="B107" s="413"/>
      <c r="C107" s="413"/>
      <c r="D107" s="413"/>
      <c r="E107" s="413"/>
    </row>
    <row r="108" spans="1:5">
      <c r="A108" s="413"/>
      <c r="B108" s="413"/>
      <c r="C108" s="413"/>
      <c r="D108" s="413"/>
      <c r="E108" s="413"/>
    </row>
    <row r="109" spans="1:5">
      <c r="A109" s="413"/>
      <c r="B109" s="413"/>
      <c r="C109" s="413"/>
      <c r="D109" s="413"/>
      <c r="E109" s="413"/>
    </row>
    <row r="110" spans="1:5">
      <c r="A110" s="413"/>
      <c r="B110" s="413"/>
      <c r="C110" s="413"/>
      <c r="D110" s="413"/>
      <c r="E110" s="413"/>
    </row>
    <row r="111" spans="1:5">
      <c r="A111" s="413"/>
      <c r="B111" s="413"/>
      <c r="C111" s="413"/>
      <c r="D111" s="413"/>
      <c r="E111" s="413"/>
    </row>
    <row r="112" spans="1:5">
      <c r="A112" s="413"/>
      <c r="B112" s="413"/>
      <c r="C112" s="413"/>
      <c r="D112" s="413"/>
      <c r="E112" s="413"/>
    </row>
    <row r="113" spans="1:5">
      <c r="A113" s="413"/>
      <c r="B113" s="413"/>
      <c r="C113" s="413"/>
      <c r="D113" s="413"/>
      <c r="E113" s="413"/>
    </row>
    <row r="114" spans="1:5">
      <c r="A114" s="413"/>
      <c r="B114" s="413"/>
      <c r="C114" s="413"/>
      <c r="D114" s="413"/>
      <c r="E114" s="413"/>
    </row>
    <row r="115" spans="1:5">
      <c r="A115" s="413"/>
      <c r="B115" s="413"/>
      <c r="C115" s="413"/>
      <c r="D115" s="413"/>
      <c r="E115" s="413"/>
    </row>
    <row r="116" spans="1:5">
      <c r="A116" s="413"/>
      <c r="B116" s="413"/>
      <c r="C116" s="413"/>
      <c r="D116" s="413"/>
      <c r="E116" s="413"/>
    </row>
    <row r="117" spans="1:5">
      <c r="A117" s="413"/>
      <c r="B117" s="413"/>
      <c r="C117" s="413"/>
      <c r="D117" s="413"/>
      <c r="E117" s="413"/>
    </row>
    <row r="118" spans="1:5">
      <c r="A118" s="413"/>
      <c r="B118" s="413"/>
      <c r="C118" s="413"/>
      <c r="D118" s="413"/>
      <c r="E118" s="413"/>
    </row>
    <row r="119" spans="1:5">
      <c r="A119" s="413"/>
      <c r="B119" s="413"/>
      <c r="C119" s="413"/>
      <c r="D119" s="413"/>
      <c r="E119" s="413"/>
    </row>
    <row r="120" spans="1:5">
      <c r="A120" s="413"/>
      <c r="B120" s="413"/>
      <c r="C120" s="413"/>
      <c r="D120" s="413"/>
      <c r="E120" s="413"/>
    </row>
    <row r="121" spans="1:5">
      <c r="A121" s="413"/>
      <c r="B121" s="413"/>
      <c r="C121" s="413"/>
      <c r="D121" s="413"/>
      <c r="E121" s="413"/>
    </row>
    <row r="122" spans="1:5">
      <c r="A122" s="413"/>
      <c r="B122" s="413"/>
      <c r="C122" s="413"/>
      <c r="D122" s="413"/>
      <c r="E122" s="413"/>
    </row>
    <row r="123" spans="1:5">
      <c r="A123" s="413"/>
      <c r="B123" s="413"/>
      <c r="C123" s="413"/>
      <c r="D123" s="413"/>
      <c r="E123" s="413"/>
    </row>
    <row r="124" spans="1:5">
      <c r="A124" s="413"/>
      <c r="B124" s="413"/>
      <c r="C124" s="413"/>
      <c r="D124" s="413"/>
      <c r="E124" s="413"/>
    </row>
    <row r="125" spans="1:5">
      <c r="A125" s="413"/>
      <c r="B125" s="413"/>
      <c r="C125" s="413"/>
      <c r="D125" s="413"/>
      <c r="E125" s="413"/>
    </row>
    <row r="126" spans="1:5">
      <c r="A126" s="413"/>
      <c r="B126" s="413"/>
      <c r="C126" s="413"/>
      <c r="D126" s="413"/>
      <c r="E126" s="413"/>
    </row>
    <row r="127" spans="1:5">
      <c r="A127" s="413"/>
      <c r="B127" s="413"/>
      <c r="C127" s="413"/>
      <c r="D127" s="413"/>
      <c r="E127" s="413"/>
    </row>
    <row r="128" spans="1:5">
      <c r="A128" s="413"/>
      <c r="B128" s="413"/>
      <c r="C128" s="413"/>
      <c r="D128" s="413"/>
      <c r="E128" s="413"/>
    </row>
    <row r="129" spans="1:5">
      <c r="A129" s="413"/>
      <c r="B129" s="413"/>
      <c r="C129" s="413"/>
      <c r="D129" s="413"/>
      <c r="E129" s="413"/>
    </row>
    <row r="130" spans="1:5">
      <c r="A130" s="413"/>
      <c r="B130" s="413"/>
      <c r="C130" s="413"/>
      <c r="D130" s="413"/>
      <c r="E130" s="413"/>
    </row>
    <row r="131" spans="1:5">
      <c r="A131" s="413"/>
      <c r="B131" s="413"/>
      <c r="C131" s="413"/>
      <c r="D131" s="413"/>
      <c r="E131" s="413"/>
    </row>
    <row r="132" spans="1:5">
      <c r="A132" s="413"/>
      <c r="B132" s="413"/>
      <c r="C132" s="413"/>
      <c r="D132" s="413"/>
      <c r="E132" s="413"/>
    </row>
    <row r="133" spans="1:5">
      <c r="A133" s="413"/>
      <c r="B133" s="413"/>
      <c r="C133" s="413"/>
      <c r="D133" s="413"/>
      <c r="E133" s="413"/>
    </row>
    <row r="134" spans="1:5">
      <c r="A134" s="413"/>
      <c r="B134" s="413"/>
      <c r="C134" s="413"/>
      <c r="D134" s="413"/>
      <c r="E134" s="413"/>
    </row>
    <row r="135" spans="1:5">
      <c r="A135" s="413"/>
      <c r="B135" s="413"/>
      <c r="C135" s="413"/>
      <c r="D135" s="413"/>
      <c r="E135" s="413"/>
    </row>
    <row r="136" spans="1:5">
      <c r="A136" s="413"/>
      <c r="B136" s="413"/>
      <c r="C136" s="413"/>
      <c r="D136" s="413"/>
      <c r="E136" s="413"/>
    </row>
    <row r="137" spans="1:5">
      <c r="A137" s="413"/>
      <c r="B137" s="413"/>
      <c r="C137" s="413"/>
      <c r="D137" s="413"/>
      <c r="E137" s="413"/>
    </row>
    <row r="138" spans="1:5">
      <c r="A138" s="413"/>
      <c r="B138" s="413"/>
      <c r="C138" s="413"/>
      <c r="D138" s="413"/>
      <c r="E138" s="413"/>
    </row>
    <row r="139" spans="1:5">
      <c r="A139" s="413"/>
      <c r="B139" s="413"/>
      <c r="C139" s="413"/>
      <c r="D139" s="413"/>
      <c r="E139" s="413"/>
    </row>
    <row r="140" spans="1:5">
      <c r="A140" s="413"/>
      <c r="B140" s="413"/>
      <c r="C140" s="413"/>
      <c r="D140" s="413"/>
      <c r="E140" s="413"/>
    </row>
    <row r="141" spans="1:5">
      <c r="A141" s="413"/>
      <c r="B141" s="413"/>
      <c r="C141" s="413"/>
      <c r="D141" s="413"/>
      <c r="E141" s="413"/>
    </row>
    <row r="142" spans="1:5">
      <c r="A142" s="413"/>
      <c r="B142" s="413"/>
      <c r="C142" s="413"/>
      <c r="D142" s="413"/>
      <c r="E142" s="413"/>
    </row>
    <row r="143" spans="1:5">
      <c r="A143" s="413"/>
      <c r="B143" s="413"/>
      <c r="C143" s="413"/>
      <c r="D143" s="413"/>
      <c r="E143" s="413"/>
    </row>
    <row r="144" spans="1:5">
      <c r="A144" s="413"/>
      <c r="B144" s="413"/>
      <c r="C144" s="413"/>
      <c r="D144" s="413"/>
      <c r="E144" s="413"/>
    </row>
    <row r="145" spans="1:5">
      <c r="A145" s="413"/>
      <c r="B145" s="413"/>
      <c r="C145" s="413"/>
      <c r="D145" s="413"/>
      <c r="E145" s="413"/>
    </row>
    <row r="146" spans="1:5">
      <c r="A146" s="413"/>
      <c r="B146" s="413"/>
      <c r="C146" s="413"/>
      <c r="D146" s="413"/>
      <c r="E146" s="413"/>
    </row>
    <row r="147" spans="1:5">
      <c r="A147" s="413"/>
      <c r="B147" s="413"/>
      <c r="C147" s="413"/>
      <c r="D147" s="413"/>
      <c r="E147" s="413"/>
    </row>
    <row r="148" spans="1:5">
      <c r="A148" s="413"/>
      <c r="B148" s="413"/>
      <c r="C148" s="413"/>
      <c r="D148" s="413"/>
      <c r="E148" s="413"/>
    </row>
    <row r="149" spans="1:5">
      <c r="A149" s="413"/>
      <c r="B149" s="413"/>
      <c r="C149" s="413"/>
      <c r="D149" s="413"/>
      <c r="E149" s="413"/>
    </row>
    <row r="150" spans="1:5">
      <c r="A150" s="413"/>
      <c r="B150" s="413"/>
      <c r="C150" s="413"/>
      <c r="D150" s="413"/>
      <c r="E150" s="413"/>
    </row>
    <row r="151" spans="1:5">
      <c r="A151" s="413"/>
      <c r="B151" s="413"/>
      <c r="C151" s="413"/>
      <c r="D151" s="413"/>
      <c r="E151" s="413"/>
    </row>
    <row r="152" spans="1:5">
      <c r="A152" s="413"/>
      <c r="B152" s="413"/>
      <c r="C152" s="413"/>
      <c r="D152" s="413"/>
      <c r="E152" s="413"/>
    </row>
    <row r="153" spans="1:5">
      <c r="A153" s="413"/>
      <c r="B153" s="413"/>
      <c r="C153" s="413"/>
      <c r="D153" s="413"/>
      <c r="E153" s="413"/>
    </row>
    <row r="154" spans="1:5">
      <c r="A154" s="413"/>
      <c r="B154" s="413"/>
      <c r="C154" s="413"/>
      <c r="D154" s="413"/>
      <c r="E154" s="413"/>
    </row>
    <row r="155" spans="1:5">
      <c r="A155" s="413"/>
      <c r="B155" s="413"/>
      <c r="C155" s="413"/>
      <c r="D155" s="413"/>
      <c r="E155" s="413"/>
    </row>
    <row r="156" spans="1:5">
      <c r="A156" s="413"/>
      <c r="B156" s="413"/>
      <c r="C156" s="413"/>
      <c r="D156" s="413"/>
      <c r="E156" s="413"/>
    </row>
    <row r="157" spans="1:5">
      <c r="A157" s="413"/>
      <c r="B157" s="413"/>
      <c r="C157" s="413"/>
      <c r="D157" s="413"/>
      <c r="E157" s="413"/>
    </row>
    <row r="158" spans="1:5">
      <c r="A158" s="413"/>
      <c r="B158" s="413"/>
      <c r="C158" s="413"/>
      <c r="D158" s="413"/>
      <c r="E158" s="413"/>
    </row>
    <row r="159" spans="1:5">
      <c r="A159" s="413"/>
      <c r="B159" s="413"/>
      <c r="C159" s="413"/>
      <c r="D159" s="413"/>
      <c r="E159" s="413"/>
    </row>
    <row r="160" spans="1:5">
      <c r="A160" s="413"/>
      <c r="B160" s="413"/>
      <c r="C160" s="413"/>
      <c r="D160" s="413"/>
      <c r="E160" s="413"/>
    </row>
    <row r="161" spans="1:5">
      <c r="A161" s="413"/>
      <c r="B161" s="413"/>
      <c r="C161" s="413"/>
      <c r="D161" s="413"/>
      <c r="E161" s="413"/>
    </row>
    <row r="162" spans="1:5">
      <c r="A162" s="413"/>
      <c r="B162" s="413"/>
      <c r="C162" s="413"/>
      <c r="D162" s="413"/>
      <c r="E162" s="413"/>
    </row>
    <row r="163" spans="1:5">
      <c r="A163" s="413"/>
      <c r="B163" s="413"/>
      <c r="C163" s="413"/>
      <c r="D163" s="413"/>
      <c r="E163" s="413"/>
    </row>
    <row r="164" spans="1:5">
      <c r="A164" s="413"/>
      <c r="B164" s="413"/>
      <c r="C164" s="413"/>
      <c r="D164" s="413"/>
      <c r="E164" s="413"/>
    </row>
    <row r="165" spans="1:5">
      <c r="A165" s="413"/>
      <c r="B165" s="413"/>
      <c r="C165" s="413"/>
      <c r="D165" s="413"/>
      <c r="E165" s="413"/>
    </row>
    <row r="166" spans="1:5">
      <c r="A166" s="413"/>
      <c r="B166" s="413"/>
      <c r="C166" s="413"/>
      <c r="D166" s="413"/>
      <c r="E166" s="413"/>
    </row>
    <row r="167" spans="1:5">
      <c r="A167" s="413"/>
      <c r="B167" s="413"/>
      <c r="C167" s="413"/>
      <c r="D167" s="413"/>
      <c r="E167" s="413"/>
    </row>
    <row r="168" spans="1:5">
      <c r="A168" s="413"/>
      <c r="B168" s="413"/>
      <c r="C168" s="413"/>
      <c r="D168" s="413"/>
      <c r="E168" s="413"/>
    </row>
    <row r="169" spans="1:5">
      <c r="A169" s="413"/>
      <c r="B169" s="413"/>
      <c r="C169" s="413"/>
      <c r="D169" s="413"/>
      <c r="E169" s="413"/>
    </row>
    <row r="170" spans="1:5">
      <c r="A170" s="413"/>
      <c r="B170" s="413"/>
      <c r="C170" s="413"/>
      <c r="D170" s="413"/>
      <c r="E170" s="413"/>
    </row>
    <row r="171" spans="1:5">
      <c r="A171" s="413"/>
      <c r="B171" s="413"/>
      <c r="C171" s="413"/>
      <c r="D171" s="413"/>
      <c r="E171" s="413"/>
    </row>
    <row r="172" spans="1:5">
      <c r="A172" s="413"/>
      <c r="B172" s="413"/>
      <c r="C172" s="413"/>
      <c r="D172" s="413"/>
      <c r="E172" s="413"/>
    </row>
    <row r="173" spans="1:5">
      <c r="A173" s="413"/>
      <c r="B173" s="413"/>
      <c r="C173" s="413"/>
      <c r="D173" s="413"/>
      <c r="E173" s="413"/>
    </row>
    <row r="174" spans="1:5">
      <c r="A174" s="413"/>
      <c r="B174" s="413"/>
      <c r="C174" s="413"/>
      <c r="D174" s="413"/>
      <c r="E174" s="413"/>
    </row>
    <row r="175" spans="1:5">
      <c r="A175" s="413"/>
      <c r="B175" s="413"/>
      <c r="C175" s="413"/>
      <c r="D175" s="413"/>
      <c r="E175" s="413"/>
    </row>
    <row r="176" spans="1:5">
      <c r="A176" s="413"/>
      <c r="B176" s="413"/>
      <c r="C176" s="413"/>
      <c r="D176" s="413"/>
      <c r="E176" s="413"/>
    </row>
    <row r="177" spans="1:5">
      <c r="A177" s="413"/>
      <c r="B177" s="413"/>
      <c r="C177" s="413"/>
      <c r="D177" s="413"/>
      <c r="E177" s="413"/>
    </row>
    <row r="178" spans="1:5">
      <c r="A178" s="413"/>
      <c r="B178" s="413"/>
      <c r="C178" s="413"/>
      <c r="D178" s="413"/>
      <c r="E178" s="413"/>
    </row>
    <row r="179" spans="1:5">
      <c r="A179" s="413"/>
      <c r="B179" s="413"/>
      <c r="C179" s="413"/>
      <c r="D179" s="413"/>
      <c r="E179" s="413"/>
    </row>
    <row r="180" spans="1:5">
      <c r="A180" s="413"/>
      <c r="B180" s="413"/>
      <c r="C180" s="413"/>
      <c r="D180" s="413"/>
      <c r="E180" s="413"/>
    </row>
    <row r="181" spans="1:5">
      <c r="A181" s="413"/>
      <c r="B181" s="413"/>
      <c r="C181" s="413"/>
      <c r="D181" s="413"/>
      <c r="E181" s="413"/>
    </row>
    <row r="182" spans="1:5">
      <c r="A182" s="413"/>
      <c r="B182" s="413"/>
      <c r="C182" s="413"/>
      <c r="D182" s="413"/>
      <c r="E182" s="413"/>
    </row>
    <row r="183" spans="1:5">
      <c r="A183" s="413"/>
      <c r="B183" s="413"/>
      <c r="C183" s="413"/>
      <c r="D183" s="413"/>
      <c r="E183" s="413"/>
    </row>
  </sheetData>
  <mergeCells count="2">
    <mergeCell ref="A1:E1"/>
    <mergeCell ref="A2:E2"/>
  </mergeCells>
  <printOptions horizontalCentered="1"/>
  <pageMargins left="1.5" right="1" top="1.5" bottom="1" header="0" footer="0"/>
  <pageSetup paperSize="9" scale="64"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B1:L21"/>
  <sheetViews>
    <sheetView view="pageBreakPreview" zoomScaleSheetLayoutView="100" workbookViewId="0">
      <selection activeCell="N15" sqref="N15"/>
    </sheetView>
  </sheetViews>
  <sheetFormatPr defaultRowHeight="12.75"/>
  <cols>
    <col min="1" max="1" width="4" style="315" customWidth="1"/>
    <col min="2" max="2" width="6" style="315" customWidth="1"/>
    <col min="3" max="3" width="26.28515625" style="315" customWidth="1"/>
    <col min="4" max="8" width="7.7109375" style="315" customWidth="1"/>
    <col min="9" max="256" width="9.140625" style="315"/>
    <col min="257" max="257" width="4" style="315" customWidth="1"/>
    <col min="258" max="258" width="6" style="315" customWidth="1"/>
    <col min="259" max="259" width="26.28515625" style="315" customWidth="1"/>
    <col min="260" max="264" width="10.7109375" style="315" customWidth="1"/>
    <col min="265" max="512" width="9.140625" style="315"/>
    <col min="513" max="513" width="4" style="315" customWidth="1"/>
    <col min="514" max="514" width="6" style="315" customWidth="1"/>
    <col min="515" max="515" width="26.28515625" style="315" customWidth="1"/>
    <col min="516" max="520" width="10.7109375" style="315" customWidth="1"/>
    <col min="521" max="768" width="9.140625" style="315"/>
    <col min="769" max="769" width="4" style="315" customWidth="1"/>
    <col min="770" max="770" width="6" style="315" customWidth="1"/>
    <col min="771" max="771" width="26.28515625" style="315" customWidth="1"/>
    <col min="772" max="776" width="10.7109375" style="315" customWidth="1"/>
    <col min="777" max="1024" width="9.140625" style="315"/>
    <col min="1025" max="1025" width="4" style="315" customWidth="1"/>
    <col min="1026" max="1026" width="6" style="315" customWidth="1"/>
    <col min="1027" max="1027" width="26.28515625" style="315" customWidth="1"/>
    <col min="1028" max="1032" width="10.7109375" style="315" customWidth="1"/>
    <col min="1033" max="1280" width="9.140625" style="315"/>
    <col min="1281" max="1281" width="4" style="315" customWidth="1"/>
    <col min="1282" max="1282" width="6" style="315" customWidth="1"/>
    <col min="1283" max="1283" width="26.28515625" style="315" customWidth="1"/>
    <col min="1284" max="1288" width="10.7109375" style="315" customWidth="1"/>
    <col min="1289" max="1536" width="9.140625" style="315"/>
    <col min="1537" max="1537" width="4" style="315" customWidth="1"/>
    <col min="1538" max="1538" width="6" style="315" customWidth="1"/>
    <col min="1539" max="1539" width="26.28515625" style="315" customWidth="1"/>
    <col min="1540" max="1544" width="10.7109375" style="315" customWidth="1"/>
    <col min="1545" max="1792" width="9.140625" style="315"/>
    <col min="1793" max="1793" width="4" style="315" customWidth="1"/>
    <col min="1794" max="1794" width="6" style="315" customWidth="1"/>
    <col min="1795" max="1795" width="26.28515625" style="315" customWidth="1"/>
    <col min="1796" max="1800" width="10.7109375" style="315" customWidth="1"/>
    <col min="1801" max="2048" width="9.140625" style="315"/>
    <col min="2049" max="2049" width="4" style="315" customWidth="1"/>
    <col min="2050" max="2050" width="6" style="315" customWidth="1"/>
    <col min="2051" max="2051" width="26.28515625" style="315" customWidth="1"/>
    <col min="2052" max="2056" width="10.7109375" style="315" customWidth="1"/>
    <col min="2057" max="2304" width="9.140625" style="315"/>
    <col min="2305" max="2305" width="4" style="315" customWidth="1"/>
    <col min="2306" max="2306" width="6" style="315" customWidth="1"/>
    <col min="2307" max="2307" width="26.28515625" style="315" customWidth="1"/>
    <col min="2308" max="2312" width="10.7109375" style="315" customWidth="1"/>
    <col min="2313" max="2560" width="9.140625" style="315"/>
    <col min="2561" max="2561" width="4" style="315" customWidth="1"/>
    <col min="2562" max="2562" width="6" style="315" customWidth="1"/>
    <col min="2563" max="2563" width="26.28515625" style="315" customWidth="1"/>
    <col min="2564" max="2568" width="10.7109375" style="315" customWidth="1"/>
    <col min="2569" max="2816" width="9.140625" style="315"/>
    <col min="2817" max="2817" width="4" style="315" customWidth="1"/>
    <col min="2818" max="2818" width="6" style="315" customWidth="1"/>
    <col min="2819" max="2819" width="26.28515625" style="315" customWidth="1"/>
    <col min="2820" max="2824" width="10.7109375" style="315" customWidth="1"/>
    <col min="2825" max="3072" width="9.140625" style="315"/>
    <col min="3073" max="3073" width="4" style="315" customWidth="1"/>
    <col min="3074" max="3074" width="6" style="315" customWidth="1"/>
    <col min="3075" max="3075" width="26.28515625" style="315" customWidth="1"/>
    <col min="3076" max="3080" width="10.7109375" style="315" customWidth="1"/>
    <col min="3081" max="3328" width="9.140625" style="315"/>
    <col min="3329" max="3329" width="4" style="315" customWidth="1"/>
    <col min="3330" max="3330" width="6" style="315" customWidth="1"/>
    <col min="3331" max="3331" width="26.28515625" style="315" customWidth="1"/>
    <col min="3332" max="3336" width="10.7109375" style="315" customWidth="1"/>
    <col min="3337" max="3584" width="9.140625" style="315"/>
    <col min="3585" max="3585" width="4" style="315" customWidth="1"/>
    <col min="3586" max="3586" width="6" style="315" customWidth="1"/>
    <col min="3587" max="3587" width="26.28515625" style="315" customWidth="1"/>
    <col min="3588" max="3592" width="10.7109375" style="315" customWidth="1"/>
    <col min="3593" max="3840" width="9.140625" style="315"/>
    <col min="3841" max="3841" width="4" style="315" customWidth="1"/>
    <col min="3842" max="3842" width="6" style="315" customWidth="1"/>
    <col min="3843" max="3843" width="26.28515625" style="315" customWidth="1"/>
    <col min="3844" max="3848" width="10.7109375" style="315" customWidth="1"/>
    <col min="3849" max="4096" width="9.140625" style="315"/>
    <col min="4097" max="4097" width="4" style="315" customWidth="1"/>
    <col min="4098" max="4098" width="6" style="315" customWidth="1"/>
    <col min="4099" max="4099" width="26.28515625" style="315" customWidth="1"/>
    <col min="4100" max="4104" width="10.7109375" style="315" customWidth="1"/>
    <col min="4105" max="4352" width="9.140625" style="315"/>
    <col min="4353" max="4353" width="4" style="315" customWidth="1"/>
    <col min="4354" max="4354" width="6" style="315" customWidth="1"/>
    <col min="4355" max="4355" width="26.28515625" style="315" customWidth="1"/>
    <col min="4356" max="4360" width="10.7109375" style="315" customWidth="1"/>
    <col min="4361" max="4608" width="9.140625" style="315"/>
    <col min="4609" max="4609" width="4" style="315" customWidth="1"/>
    <col min="4610" max="4610" width="6" style="315" customWidth="1"/>
    <col min="4611" max="4611" width="26.28515625" style="315" customWidth="1"/>
    <col min="4612" max="4616" width="10.7109375" style="315" customWidth="1"/>
    <col min="4617" max="4864" width="9.140625" style="315"/>
    <col min="4865" max="4865" width="4" style="315" customWidth="1"/>
    <col min="4866" max="4866" width="6" style="315" customWidth="1"/>
    <col min="4867" max="4867" width="26.28515625" style="315" customWidth="1"/>
    <col min="4868" max="4872" width="10.7109375" style="315" customWidth="1"/>
    <col min="4873" max="5120" width="9.140625" style="315"/>
    <col min="5121" max="5121" width="4" style="315" customWidth="1"/>
    <col min="5122" max="5122" width="6" style="315" customWidth="1"/>
    <col min="5123" max="5123" width="26.28515625" style="315" customWidth="1"/>
    <col min="5124" max="5128" width="10.7109375" style="315" customWidth="1"/>
    <col min="5129" max="5376" width="9.140625" style="315"/>
    <col min="5377" max="5377" width="4" style="315" customWidth="1"/>
    <col min="5378" max="5378" width="6" style="315" customWidth="1"/>
    <col min="5379" max="5379" width="26.28515625" style="315" customWidth="1"/>
    <col min="5380" max="5384" width="10.7109375" style="315" customWidth="1"/>
    <col min="5385" max="5632" width="9.140625" style="315"/>
    <col min="5633" max="5633" width="4" style="315" customWidth="1"/>
    <col min="5634" max="5634" width="6" style="315" customWidth="1"/>
    <col min="5635" max="5635" width="26.28515625" style="315" customWidth="1"/>
    <col min="5636" max="5640" width="10.7109375" style="315" customWidth="1"/>
    <col min="5641" max="5888" width="9.140625" style="315"/>
    <col min="5889" max="5889" width="4" style="315" customWidth="1"/>
    <col min="5890" max="5890" width="6" style="315" customWidth="1"/>
    <col min="5891" max="5891" width="26.28515625" style="315" customWidth="1"/>
    <col min="5892" max="5896" width="10.7109375" style="315" customWidth="1"/>
    <col min="5897" max="6144" width="9.140625" style="315"/>
    <col min="6145" max="6145" width="4" style="315" customWidth="1"/>
    <col min="6146" max="6146" width="6" style="315" customWidth="1"/>
    <col min="6147" max="6147" width="26.28515625" style="315" customWidth="1"/>
    <col min="6148" max="6152" width="10.7109375" style="315" customWidth="1"/>
    <col min="6153" max="6400" width="9.140625" style="315"/>
    <col min="6401" max="6401" width="4" style="315" customWidth="1"/>
    <col min="6402" max="6402" width="6" style="315" customWidth="1"/>
    <col min="6403" max="6403" width="26.28515625" style="315" customWidth="1"/>
    <col min="6404" max="6408" width="10.7109375" style="315" customWidth="1"/>
    <col min="6409" max="6656" width="9.140625" style="315"/>
    <col min="6657" max="6657" width="4" style="315" customWidth="1"/>
    <col min="6658" max="6658" width="6" style="315" customWidth="1"/>
    <col min="6659" max="6659" width="26.28515625" style="315" customWidth="1"/>
    <col min="6660" max="6664" width="10.7109375" style="315" customWidth="1"/>
    <col min="6665" max="6912" width="9.140625" style="315"/>
    <col min="6913" max="6913" width="4" style="315" customWidth="1"/>
    <col min="6914" max="6914" width="6" style="315" customWidth="1"/>
    <col min="6915" max="6915" width="26.28515625" style="315" customWidth="1"/>
    <col min="6916" max="6920" width="10.7109375" style="315" customWidth="1"/>
    <col min="6921" max="7168" width="9.140625" style="315"/>
    <col min="7169" max="7169" width="4" style="315" customWidth="1"/>
    <col min="7170" max="7170" width="6" style="315" customWidth="1"/>
    <col min="7171" max="7171" width="26.28515625" style="315" customWidth="1"/>
    <col min="7172" max="7176" width="10.7109375" style="315" customWidth="1"/>
    <col min="7177" max="7424" width="9.140625" style="315"/>
    <col min="7425" max="7425" width="4" style="315" customWidth="1"/>
    <col min="7426" max="7426" width="6" style="315" customWidth="1"/>
    <col min="7427" max="7427" width="26.28515625" style="315" customWidth="1"/>
    <col min="7428" max="7432" width="10.7109375" style="315" customWidth="1"/>
    <col min="7433" max="7680" width="9.140625" style="315"/>
    <col min="7681" max="7681" width="4" style="315" customWidth="1"/>
    <col min="7682" max="7682" width="6" style="315" customWidth="1"/>
    <col min="7683" max="7683" width="26.28515625" style="315" customWidth="1"/>
    <col min="7684" max="7688" width="10.7109375" style="315" customWidth="1"/>
    <col min="7689" max="7936" width="9.140625" style="315"/>
    <col min="7937" max="7937" width="4" style="315" customWidth="1"/>
    <col min="7938" max="7938" width="6" style="315" customWidth="1"/>
    <col min="7939" max="7939" width="26.28515625" style="315" customWidth="1"/>
    <col min="7940" max="7944" width="10.7109375" style="315" customWidth="1"/>
    <col min="7945" max="8192" width="9.140625" style="315"/>
    <col min="8193" max="8193" width="4" style="315" customWidth="1"/>
    <col min="8194" max="8194" width="6" style="315" customWidth="1"/>
    <col min="8195" max="8195" width="26.28515625" style="315" customWidth="1"/>
    <col min="8196" max="8200" width="10.7109375" style="315" customWidth="1"/>
    <col min="8201" max="8448" width="9.140625" style="315"/>
    <col min="8449" max="8449" width="4" style="315" customWidth="1"/>
    <col min="8450" max="8450" width="6" style="315" customWidth="1"/>
    <col min="8451" max="8451" width="26.28515625" style="315" customWidth="1"/>
    <col min="8452" max="8456" width="10.7109375" style="315" customWidth="1"/>
    <col min="8457" max="8704" width="9.140625" style="315"/>
    <col min="8705" max="8705" width="4" style="315" customWidth="1"/>
    <col min="8706" max="8706" width="6" style="315" customWidth="1"/>
    <col min="8707" max="8707" width="26.28515625" style="315" customWidth="1"/>
    <col min="8708" max="8712" width="10.7109375" style="315" customWidth="1"/>
    <col min="8713" max="8960" width="9.140625" style="315"/>
    <col min="8961" max="8961" width="4" style="315" customWidth="1"/>
    <col min="8962" max="8962" width="6" style="315" customWidth="1"/>
    <col min="8963" max="8963" width="26.28515625" style="315" customWidth="1"/>
    <col min="8964" max="8968" width="10.7109375" style="315" customWidth="1"/>
    <col min="8969" max="9216" width="9.140625" style="315"/>
    <col min="9217" max="9217" width="4" style="315" customWidth="1"/>
    <col min="9218" max="9218" width="6" style="315" customWidth="1"/>
    <col min="9219" max="9219" width="26.28515625" style="315" customWidth="1"/>
    <col min="9220" max="9224" width="10.7109375" style="315" customWidth="1"/>
    <col min="9225" max="9472" width="9.140625" style="315"/>
    <col min="9473" max="9473" width="4" style="315" customWidth="1"/>
    <col min="9474" max="9474" width="6" style="315" customWidth="1"/>
    <col min="9475" max="9475" width="26.28515625" style="315" customWidth="1"/>
    <col min="9476" max="9480" width="10.7109375" style="315" customWidth="1"/>
    <col min="9481" max="9728" width="9.140625" style="315"/>
    <col min="9729" max="9729" width="4" style="315" customWidth="1"/>
    <col min="9730" max="9730" width="6" style="315" customWidth="1"/>
    <col min="9731" max="9731" width="26.28515625" style="315" customWidth="1"/>
    <col min="9732" max="9736" width="10.7109375" style="315" customWidth="1"/>
    <col min="9737" max="9984" width="9.140625" style="315"/>
    <col min="9985" max="9985" width="4" style="315" customWidth="1"/>
    <col min="9986" max="9986" width="6" style="315" customWidth="1"/>
    <col min="9987" max="9987" width="26.28515625" style="315" customWidth="1"/>
    <col min="9988" max="9992" width="10.7109375" style="315" customWidth="1"/>
    <col min="9993" max="10240" width="9.140625" style="315"/>
    <col min="10241" max="10241" width="4" style="315" customWidth="1"/>
    <col min="10242" max="10242" width="6" style="315" customWidth="1"/>
    <col min="10243" max="10243" width="26.28515625" style="315" customWidth="1"/>
    <col min="10244" max="10248" width="10.7109375" style="315" customWidth="1"/>
    <col min="10249" max="10496" width="9.140625" style="315"/>
    <col min="10497" max="10497" width="4" style="315" customWidth="1"/>
    <col min="10498" max="10498" width="6" style="315" customWidth="1"/>
    <col min="10499" max="10499" width="26.28515625" style="315" customWidth="1"/>
    <col min="10500" max="10504" width="10.7109375" style="315" customWidth="1"/>
    <col min="10505" max="10752" width="9.140625" style="315"/>
    <col min="10753" max="10753" width="4" style="315" customWidth="1"/>
    <col min="10754" max="10754" width="6" style="315" customWidth="1"/>
    <col min="10755" max="10755" width="26.28515625" style="315" customWidth="1"/>
    <col min="10756" max="10760" width="10.7109375" style="315" customWidth="1"/>
    <col min="10761" max="11008" width="9.140625" style="315"/>
    <col min="11009" max="11009" width="4" style="315" customWidth="1"/>
    <col min="11010" max="11010" width="6" style="315" customWidth="1"/>
    <col min="11011" max="11011" width="26.28515625" style="315" customWidth="1"/>
    <col min="11012" max="11016" width="10.7109375" style="315" customWidth="1"/>
    <col min="11017" max="11264" width="9.140625" style="315"/>
    <col min="11265" max="11265" width="4" style="315" customWidth="1"/>
    <col min="11266" max="11266" width="6" style="315" customWidth="1"/>
    <col min="11267" max="11267" width="26.28515625" style="315" customWidth="1"/>
    <col min="11268" max="11272" width="10.7109375" style="315" customWidth="1"/>
    <col min="11273" max="11520" width="9.140625" style="315"/>
    <col min="11521" max="11521" width="4" style="315" customWidth="1"/>
    <col min="11522" max="11522" width="6" style="315" customWidth="1"/>
    <col min="11523" max="11523" width="26.28515625" style="315" customWidth="1"/>
    <col min="11524" max="11528" width="10.7109375" style="315" customWidth="1"/>
    <col min="11529" max="11776" width="9.140625" style="315"/>
    <col min="11777" max="11777" width="4" style="315" customWidth="1"/>
    <col min="11778" max="11778" width="6" style="315" customWidth="1"/>
    <col min="11779" max="11779" width="26.28515625" style="315" customWidth="1"/>
    <col min="11780" max="11784" width="10.7109375" style="315" customWidth="1"/>
    <col min="11785" max="12032" width="9.140625" style="315"/>
    <col min="12033" max="12033" width="4" style="315" customWidth="1"/>
    <col min="12034" max="12034" width="6" style="315" customWidth="1"/>
    <col min="12035" max="12035" width="26.28515625" style="315" customWidth="1"/>
    <col min="12036" max="12040" width="10.7109375" style="315" customWidth="1"/>
    <col min="12041" max="12288" width="9.140625" style="315"/>
    <col min="12289" max="12289" width="4" style="315" customWidth="1"/>
    <col min="12290" max="12290" width="6" style="315" customWidth="1"/>
    <col min="12291" max="12291" width="26.28515625" style="315" customWidth="1"/>
    <col min="12292" max="12296" width="10.7109375" style="315" customWidth="1"/>
    <col min="12297" max="12544" width="9.140625" style="315"/>
    <col min="12545" max="12545" width="4" style="315" customWidth="1"/>
    <col min="12546" max="12546" width="6" style="315" customWidth="1"/>
    <col min="12547" max="12547" width="26.28515625" style="315" customWidth="1"/>
    <col min="12548" max="12552" width="10.7109375" style="315" customWidth="1"/>
    <col min="12553" max="12800" width="9.140625" style="315"/>
    <col min="12801" max="12801" width="4" style="315" customWidth="1"/>
    <col min="12802" max="12802" width="6" style="315" customWidth="1"/>
    <col min="12803" max="12803" width="26.28515625" style="315" customWidth="1"/>
    <col min="12804" max="12808" width="10.7109375" style="315" customWidth="1"/>
    <col min="12809" max="13056" width="9.140625" style="315"/>
    <col min="13057" max="13057" width="4" style="315" customWidth="1"/>
    <col min="13058" max="13058" width="6" style="315" customWidth="1"/>
    <col min="13059" max="13059" width="26.28515625" style="315" customWidth="1"/>
    <col min="13060" max="13064" width="10.7109375" style="315" customWidth="1"/>
    <col min="13065" max="13312" width="9.140625" style="315"/>
    <col min="13313" max="13313" width="4" style="315" customWidth="1"/>
    <col min="13314" max="13314" width="6" style="315" customWidth="1"/>
    <col min="13315" max="13315" width="26.28515625" style="315" customWidth="1"/>
    <col min="13316" max="13320" width="10.7109375" style="315" customWidth="1"/>
    <col min="13321" max="13568" width="9.140625" style="315"/>
    <col min="13569" max="13569" width="4" style="315" customWidth="1"/>
    <col min="13570" max="13570" width="6" style="315" customWidth="1"/>
    <col min="13571" max="13571" width="26.28515625" style="315" customWidth="1"/>
    <col min="13572" max="13576" width="10.7109375" style="315" customWidth="1"/>
    <col min="13577" max="13824" width="9.140625" style="315"/>
    <col min="13825" max="13825" width="4" style="315" customWidth="1"/>
    <col min="13826" max="13826" width="6" style="315" customWidth="1"/>
    <col min="13827" max="13827" width="26.28515625" style="315" customWidth="1"/>
    <col min="13828" max="13832" width="10.7109375" style="315" customWidth="1"/>
    <col min="13833" max="14080" width="9.140625" style="315"/>
    <col min="14081" max="14081" width="4" style="315" customWidth="1"/>
    <col min="14082" max="14082" width="6" style="315" customWidth="1"/>
    <col min="14083" max="14083" width="26.28515625" style="315" customWidth="1"/>
    <col min="14084" max="14088" width="10.7109375" style="315" customWidth="1"/>
    <col min="14089" max="14336" width="9.140625" style="315"/>
    <col min="14337" max="14337" width="4" style="315" customWidth="1"/>
    <col min="14338" max="14338" width="6" style="315" customWidth="1"/>
    <col min="14339" max="14339" width="26.28515625" style="315" customWidth="1"/>
    <col min="14340" max="14344" width="10.7109375" style="315" customWidth="1"/>
    <col min="14345" max="14592" width="9.140625" style="315"/>
    <col min="14593" max="14593" width="4" style="315" customWidth="1"/>
    <col min="14594" max="14594" width="6" style="315" customWidth="1"/>
    <col min="14595" max="14595" width="26.28515625" style="315" customWidth="1"/>
    <col min="14596" max="14600" width="10.7109375" style="315" customWidth="1"/>
    <col min="14601" max="14848" width="9.140625" style="315"/>
    <col min="14849" max="14849" width="4" style="315" customWidth="1"/>
    <col min="14850" max="14850" width="6" style="315" customWidth="1"/>
    <col min="14851" max="14851" width="26.28515625" style="315" customWidth="1"/>
    <col min="14852" max="14856" width="10.7109375" style="315" customWidth="1"/>
    <col min="14857" max="15104" width="9.140625" style="315"/>
    <col min="15105" max="15105" width="4" style="315" customWidth="1"/>
    <col min="15106" max="15106" width="6" style="315" customWidth="1"/>
    <col min="15107" max="15107" width="26.28515625" style="315" customWidth="1"/>
    <col min="15108" max="15112" width="10.7109375" style="315" customWidth="1"/>
    <col min="15113" max="15360" width="9.140625" style="315"/>
    <col min="15361" max="15361" width="4" style="315" customWidth="1"/>
    <col min="15362" max="15362" width="6" style="315" customWidth="1"/>
    <col min="15363" max="15363" width="26.28515625" style="315" customWidth="1"/>
    <col min="15364" max="15368" width="10.7109375" style="315" customWidth="1"/>
    <col min="15369" max="15616" width="9.140625" style="315"/>
    <col min="15617" max="15617" width="4" style="315" customWidth="1"/>
    <col min="15618" max="15618" width="6" style="315" customWidth="1"/>
    <col min="15619" max="15619" width="26.28515625" style="315" customWidth="1"/>
    <col min="15620" max="15624" width="10.7109375" style="315" customWidth="1"/>
    <col min="15625" max="15872" width="9.140625" style="315"/>
    <col min="15873" max="15873" width="4" style="315" customWidth="1"/>
    <col min="15874" max="15874" width="6" style="315" customWidth="1"/>
    <col min="15875" max="15875" width="26.28515625" style="315" customWidth="1"/>
    <col min="15876" max="15880" width="10.7109375" style="315" customWidth="1"/>
    <col min="15881" max="16128" width="9.140625" style="315"/>
    <col min="16129" max="16129" width="4" style="315" customWidth="1"/>
    <col min="16130" max="16130" width="6" style="315" customWidth="1"/>
    <col min="16131" max="16131" width="26.28515625" style="315" customWidth="1"/>
    <col min="16132" max="16136" width="10.7109375" style="315" customWidth="1"/>
    <col min="16137" max="16384" width="9.140625" style="315"/>
  </cols>
  <sheetData>
    <row r="1" spans="2:12" ht="15" customHeight="1">
      <c r="B1" s="2222" t="s">
        <v>1140</v>
      </c>
      <c r="C1" s="2222"/>
      <c r="D1" s="2222"/>
      <c r="E1" s="2222"/>
      <c r="F1" s="2222"/>
      <c r="G1" s="2222"/>
      <c r="H1" s="2222"/>
    </row>
    <row r="2" spans="2:12" ht="15" customHeight="1">
      <c r="B2" s="2223" t="s">
        <v>910</v>
      </c>
      <c r="C2" s="2223"/>
      <c r="D2" s="2223"/>
      <c r="E2" s="2223"/>
      <c r="F2" s="2223"/>
      <c r="G2" s="2223"/>
      <c r="H2" s="2223"/>
    </row>
    <row r="3" spans="2:12" ht="15" customHeight="1" thickBot="1">
      <c r="B3" s="2224" t="s">
        <v>213</v>
      </c>
      <c r="C3" s="2224"/>
      <c r="D3" s="2224"/>
      <c r="E3" s="2224"/>
      <c r="F3" s="2224"/>
      <c r="G3" s="2224"/>
      <c r="H3" s="2224"/>
    </row>
    <row r="4" spans="2:12" ht="15" customHeight="1" thickTop="1">
      <c r="B4" s="822"/>
      <c r="C4" s="823"/>
      <c r="D4" s="2225" t="str">
        <f>'X-China'!D4:F4</f>
        <v>Annual</v>
      </c>
      <c r="E4" s="2225"/>
      <c r="F4" s="2225"/>
      <c r="G4" s="2226" t="s">
        <v>55</v>
      </c>
      <c r="H4" s="2227"/>
    </row>
    <row r="5" spans="2:12" ht="15" customHeight="1">
      <c r="B5" s="824"/>
      <c r="C5" s="825"/>
      <c r="D5" s="826" t="s">
        <v>0</v>
      </c>
      <c r="E5" s="827" t="s">
        <v>832</v>
      </c>
      <c r="F5" s="827" t="s">
        <v>833</v>
      </c>
      <c r="G5" s="827" t="s">
        <v>832</v>
      </c>
      <c r="H5" s="781" t="s">
        <v>833</v>
      </c>
    </row>
    <row r="6" spans="2:12" ht="20.100000000000001" customHeight="1">
      <c r="B6" s="828"/>
      <c r="C6" s="829" t="s">
        <v>834</v>
      </c>
      <c r="D6" s="830">
        <v>15563.444632000002</v>
      </c>
      <c r="E6" s="830">
        <v>17929.049310000002</v>
      </c>
      <c r="F6" s="830">
        <v>16329.478059999998</v>
      </c>
      <c r="G6" s="831">
        <v>15.199750016368995</v>
      </c>
      <c r="H6" s="832">
        <v>-8.9216735496836321</v>
      </c>
    </row>
    <row r="7" spans="2:12" ht="20.100000000000001" customHeight="1">
      <c r="B7" s="833">
        <v>1</v>
      </c>
      <c r="C7" s="834" t="s">
        <v>911</v>
      </c>
      <c r="D7" s="835">
        <v>84.783078000000003</v>
      </c>
      <c r="E7" s="835">
        <v>97.471381999999991</v>
      </c>
      <c r="F7" s="835">
        <v>153.33918500000001</v>
      </c>
      <c r="G7" s="836">
        <v>14.965609057033745</v>
      </c>
      <c r="H7" s="837">
        <v>57.317134376939492</v>
      </c>
      <c r="J7" s="315" t="s">
        <v>131</v>
      </c>
    </row>
    <row r="8" spans="2:12" ht="20.100000000000001" customHeight="1">
      <c r="B8" s="833">
        <v>2</v>
      </c>
      <c r="C8" s="834" t="s">
        <v>851</v>
      </c>
      <c r="D8" s="835">
        <v>60.570798000000011</v>
      </c>
      <c r="E8" s="835">
        <v>219.79674299999999</v>
      </c>
      <c r="F8" s="835">
        <v>147.90532400000001</v>
      </c>
      <c r="G8" s="836">
        <v>262.87575904151032</v>
      </c>
      <c r="H8" s="837">
        <v>-32.708136626028164</v>
      </c>
    </row>
    <row r="9" spans="2:12" ht="20.100000000000001" customHeight="1">
      <c r="B9" s="833">
        <v>3</v>
      </c>
      <c r="C9" s="834" t="s">
        <v>897</v>
      </c>
      <c r="D9" s="835">
        <v>217.80013699999998</v>
      </c>
      <c r="E9" s="835">
        <v>324.19262699999996</v>
      </c>
      <c r="F9" s="835">
        <v>380.07001300000002</v>
      </c>
      <c r="G9" s="836">
        <v>48.848679098856564</v>
      </c>
      <c r="H9" s="837">
        <v>17.235859592821654</v>
      </c>
    </row>
    <row r="10" spans="2:12" ht="20.100000000000001" customHeight="1">
      <c r="B10" s="833">
        <v>4</v>
      </c>
      <c r="C10" s="834" t="s">
        <v>912</v>
      </c>
      <c r="D10" s="835">
        <v>0</v>
      </c>
      <c r="E10" s="835">
        <v>0</v>
      </c>
      <c r="F10" s="835">
        <v>0</v>
      </c>
      <c r="G10" s="836" t="s">
        <v>270</v>
      </c>
      <c r="H10" s="837" t="s">
        <v>270</v>
      </c>
    </row>
    <row r="11" spans="2:12" ht="20.100000000000001" customHeight="1">
      <c r="B11" s="833">
        <v>5</v>
      </c>
      <c r="C11" s="834" t="s">
        <v>866</v>
      </c>
      <c r="D11" s="835">
        <v>2117.6586820000002</v>
      </c>
      <c r="E11" s="835">
        <v>2635.642742</v>
      </c>
      <c r="F11" s="835">
        <v>2353.6621620000001</v>
      </c>
      <c r="G11" s="836">
        <v>24.460224133513123</v>
      </c>
      <c r="H11" s="837">
        <v>-10.698740595852726</v>
      </c>
      <c r="L11" s="789"/>
    </row>
    <row r="12" spans="2:12" ht="20.100000000000001" customHeight="1">
      <c r="B12" s="833">
        <v>6</v>
      </c>
      <c r="C12" s="834" t="s">
        <v>869</v>
      </c>
      <c r="D12" s="835">
        <v>1131.5719800000002</v>
      </c>
      <c r="E12" s="835">
        <v>882.75505299999998</v>
      </c>
      <c r="F12" s="835">
        <v>970.03819199999998</v>
      </c>
      <c r="G12" s="836">
        <v>-21.988608007066432</v>
      </c>
      <c r="H12" s="837">
        <v>9.8875830507423927</v>
      </c>
      <c r="J12" s="315" t="s">
        <v>131</v>
      </c>
      <c r="L12" s="789"/>
    </row>
    <row r="13" spans="2:12" ht="20.100000000000001" customHeight="1">
      <c r="B13" s="833">
        <v>7</v>
      </c>
      <c r="C13" s="834" t="s">
        <v>899</v>
      </c>
      <c r="D13" s="835">
        <v>3959.6686300000001</v>
      </c>
      <c r="E13" s="835">
        <v>4481.9380860000001</v>
      </c>
      <c r="F13" s="835">
        <v>4005.5262600000001</v>
      </c>
      <c r="G13" s="836">
        <v>13.189726333236123</v>
      </c>
      <c r="H13" s="837">
        <v>-10.629594092076886</v>
      </c>
      <c r="L13" s="789"/>
    </row>
    <row r="14" spans="2:12" ht="20.100000000000001" customHeight="1">
      <c r="B14" s="833">
        <v>8</v>
      </c>
      <c r="C14" s="834" t="s">
        <v>900</v>
      </c>
      <c r="D14" s="835">
        <v>261.08543599999996</v>
      </c>
      <c r="E14" s="835">
        <v>225.01298200000002</v>
      </c>
      <c r="F14" s="835">
        <v>263.50154199999997</v>
      </c>
      <c r="G14" s="836">
        <v>-13.816340946723642</v>
      </c>
      <c r="H14" s="837">
        <v>17.105039743884618</v>
      </c>
    </row>
    <row r="15" spans="2:12" ht="20.100000000000001" customHeight="1">
      <c r="B15" s="833">
        <v>9</v>
      </c>
      <c r="C15" s="834" t="s">
        <v>913</v>
      </c>
      <c r="D15" s="835">
        <v>102.53372699999998</v>
      </c>
      <c r="E15" s="835">
        <v>214.610837</v>
      </c>
      <c r="F15" s="835">
        <v>253.82333599999998</v>
      </c>
      <c r="G15" s="836">
        <v>109.30755496676721</v>
      </c>
      <c r="H15" s="837">
        <v>18.271444046415965</v>
      </c>
    </row>
    <row r="16" spans="2:12" ht="20.100000000000001" customHeight="1">
      <c r="B16" s="833">
        <v>10</v>
      </c>
      <c r="C16" s="834" t="s">
        <v>903</v>
      </c>
      <c r="D16" s="835">
        <v>646.5753850000001</v>
      </c>
      <c r="E16" s="835">
        <v>424.02635499999997</v>
      </c>
      <c r="F16" s="835">
        <v>383.128647</v>
      </c>
      <c r="G16" s="836">
        <v>-34.419657036588262</v>
      </c>
      <c r="H16" s="837">
        <v>-9.6450863295985414</v>
      </c>
    </row>
    <row r="17" spans="2:8" ht="20.100000000000001" customHeight="1">
      <c r="B17" s="833">
        <v>11</v>
      </c>
      <c r="C17" s="834" t="s">
        <v>904</v>
      </c>
      <c r="D17" s="835">
        <v>221.09213400000002</v>
      </c>
      <c r="E17" s="835">
        <v>575.17584199999999</v>
      </c>
      <c r="F17" s="835">
        <v>262.03434799999997</v>
      </c>
      <c r="G17" s="836">
        <v>160.15210563755289</v>
      </c>
      <c r="H17" s="837">
        <v>-54.442741007888159</v>
      </c>
    </row>
    <row r="18" spans="2:8" ht="20.100000000000001" customHeight="1">
      <c r="B18" s="833">
        <v>12</v>
      </c>
      <c r="C18" s="834" t="s">
        <v>914</v>
      </c>
      <c r="D18" s="835">
        <v>6760.1046450000013</v>
      </c>
      <c r="E18" s="835">
        <v>7848.4266609999995</v>
      </c>
      <c r="F18" s="835">
        <v>7156.4490509999987</v>
      </c>
      <c r="G18" s="836">
        <v>16.099188890588522</v>
      </c>
      <c r="H18" s="837">
        <v>-8.8167685051902254</v>
      </c>
    </row>
    <row r="19" spans="2:8" ht="20.100000000000001" customHeight="1">
      <c r="B19" s="828"/>
      <c r="C19" s="829" t="s">
        <v>886</v>
      </c>
      <c r="D19" s="838">
        <v>11661.114133999999</v>
      </c>
      <c r="E19" s="838">
        <v>11012.855378999997</v>
      </c>
      <c r="F19" s="838">
        <v>13568.920271000001</v>
      </c>
      <c r="G19" s="836">
        <v>-5.5591493878778806</v>
      </c>
      <c r="H19" s="837">
        <v>23.209828913889737</v>
      </c>
    </row>
    <row r="20" spans="2:8" ht="20.100000000000001" customHeight="1" thickBot="1">
      <c r="B20" s="839"/>
      <c r="C20" s="840" t="s">
        <v>915</v>
      </c>
      <c r="D20" s="840">
        <v>27224.558766000002</v>
      </c>
      <c r="E20" s="840">
        <v>28941.904688999999</v>
      </c>
      <c r="F20" s="840">
        <v>29898.398331</v>
      </c>
      <c r="G20" s="841">
        <v>6.308076240136316</v>
      </c>
      <c r="H20" s="842">
        <v>3.3048745487837152</v>
      </c>
    </row>
    <row r="21" spans="2:8" ht="13.5" thickTop="1">
      <c r="B21" s="315" t="s">
        <v>889</v>
      </c>
    </row>
  </sheetData>
  <mergeCells count="5">
    <mergeCell ref="B1:H1"/>
    <mergeCell ref="B2:H2"/>
    <mergeCell ref="B3:H3"/>
    <mergeCell ref="D4:F4"/>
    <mergeCell ref="G4:H4"/>
  </mergeCells>
  <printOptions horizontalCentered="1"/>
  <pageMargins left="1.5" right="1" top="1.5"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V58"/>
  <sheetViews>
    <sheetView view="pageBreakPreview" zoomScaleSheetLayoutView="100" workbookViewId="0">
      <selection activeCell="G16" sqref="G16"/>
    </sheetView>
  </sheetViews>
  <sheetFormatPr defaultRowHeight="12.75"/>
  <cols>
    <col min="1" max="1" width="9.140625" style="315"/>
    <col min="2" max="2" width="6.140625" style="315" customWidth="1"/>
    <col min="3" max="3" width="29.42578125" style="315" bestFit="1" customWidth="1"/>
    <col min="4" max="6" width="11.7109375" style="315" customWidth="1"/>
    <col min="7" max="7" width="9" style="315" customWidth="1"/>
    <col min="8" max="16" width="8.42578125" style="315" customWidth="1"/>
    <col min="17" max="18" width="9.140625" style="315"/>
    <col min="19" max="19" width="10.28515625" style="315" customWidth="1"/>
    <col min="20" max="257" width="9.140625" style="315"/>
    <col min="258" max="258" width="6.140625" style="315" customWidth="1"/>
    <col min="259" max="259" width="29.42578125" style="315" bestFit="1" customWidth="1"/>
    <col min="260" max="262" width="11.7109375" style="315" customWidth="1"/>
    <col min="263" max="263" width="9" style="315" customWidth="1"/>
    <col min="264" max="272" width="8.42578125" style="315" customWidth="1"/>
    <col min="273" max="274" width="9.140625" style="315"/>
    <col min="275" max="275" width="10.28515625" style="315" customWidth="1"/>
    <col min="276" max="513" width="9.140625" style="315"/>
    <col min="514" max="514" width="6.140625" style="315" customWidth="1"/>
    <col min="515" max="515" width="29.42578125" style="315" bestFit="1" customWidth="1"/>
    <col min="516" max="518" width="11.7109375" style="315" customWidth="1"/>
    <col min="519" max="519" width="9" style="315" customWidth="1"/>
    <col min="520" max="528" width="8.42578125" style="315" customWidth="1"/>
    <col min="529" max="530" width="9.140625" style="315"/>
    <col min="531" max="531" width="10.28515625" style="315" customWidth="1"/>
    <col min="532" max="769" width="9.140625" style="315"/>
    <col min="770" max="770" width="6.140625" style="315" customWidth="1"/>
    <col min="771" max="771" width="29.42578125" style="315" bestFit="1" customWidth="1"/>
    <col min="772" max="774" width="11.7109375" style="315" customWidth="1"/>
    <col min="775" max="775" width="9" style="315" customWidth="1"/>
    <col min="776" max="784" width="8.42578125" style="315" customWidth="1"/>
    <col min="785" max="786" width="9.140625" style="315"/>
    <col min="787" max="787" width="10.28515625" style="315" customWidth="1"/>
    <col min="788" max="1025" width="9.140625" style="315"/>
    <col min="1026" max="1026" width="6.140625" style="315" customWidth="1"/>
    <col min="1027" max="1027" width="29.42578125" style="315" bestFit="1" customWidth="1"/>
    <col min="1028" max="1030" width="11.7109375" style="315" customWidth="1"/>
    <col min="1031" max="1031" width="9" style="315" customWidth="1"/>
    <col min="1032" max="1040" width="8.42578125" style="315" customWidth="1"/>
    <col min="1041" max="1042" width="9.140625" style="315"/>
    <col min="1043" max="1043" width="10.28515625" style="315" customWidth="1"/>
    <col min="1044" max="1281" width="9.140625" style="315"/>
    <col min="1282" max="1282" width="6.140625" style="315" customWidth="1"/>
    <col min="1283" max="1283" width="29.42578125" style="315" bestFit="1" customWidth="1"/>
    <col min="1284" max="1286" width="11.7109375" style="315" customWidth="1"/>
    <col min="1287" max="1287" width="9" style="315" customWidth="1"/>
    <col min="1288" max="1296" width="8.42578125" style="315" customWidth="1"/>
    <col min="1297" max="1298" width="9.140625" style="315"/>
    <col min="1299" max="1299" width="10.28515625" style="315" customWidth="1"/>
    <col min="1300" max="1537" width="9.140625" style="315"/>
    <col min="1538" max="1538" width="6.140625" style="315" customWidth="1"/>
    <col min="1539" max="1539" width="29.42578125" style="315" bestFit="1" customWidth="1"/>
    <col min="1540" max="1542" width="11.7109375" style="315" customWidth="1"/>
    <col min="1543" max="1543" width="9" style="315" customWidth="1"/>
    <col min="1544" max="1552" width="8.42578125" style="315" customWidth="1"/>
    <col min="1553" max="1554" width="9.140625" style="315"/>
    <col min="1555" max="1555" width="10.28515625" style="315" customWidth="1"/>
    <col min="1556" max="1793" width="9.140625" style="315"/>
    <col min="1794" max="1794" width="6.140625" style="315" customWidth="1"/>
    <col min="1795" max="1795" width="29.42578125" style="315" bestFit="1" customWidth="1"/>
    <col min="1796" max="1798" width="11.7109375" style="315" customWidth="1"/>
    <col min="1799" max="1799" width="9" style="315" customWidth="1"/>
    <col min="1800" max="1808" width="8.42578125" style="315" customWidth="1"/>
    <col min="1809" max="1810" width="9.140625" style="315"/>
    <col min="1811" max="1811" width="10.28515625" style="315" customWidth="1"/>
    <col min="1812" max="2049" width="9.140625" style="315"/>
    <col min="2050" max="2050" width="6.140625" style="315" customWidth="1"/>
    <col min="2051" max="2051" width="29.42578125" style="315" bestFit="1" customWidth="1"/>
    <col min="2052" max="2054" width="11.7109375" style="315" customWidth="1"/>
    <col min="2055" max="2055" width="9" style="315" customWidth="1"/>
    <col min="2056" max="2064" width="8.42578125" style="315" customWidth="1"/>
    <col min="2065" max="2066" width="9.140625" style="315"/>
    <col min="2067" max="2067" width="10.28515625" style="315" customWidth="1"/>
    <col min="2068" max="2305" width="9.140625" style="315"/>
    <col min="2306" max="2306" width="6.140625" style="315" customWidth="1"/>
    <col min="2307" max="2307" width="29.42578125" style="315" bestFit="1" customWidth="1"/>
    <col min="2308" max="2310" width="11.7109375" style="315" customWidth="1"/>
    <col min="2311" max="2311" width="9" style="315" customWidth="1"/>
    <col min="2312" max="2320" width="8.42578125" style="315" customWidth="1"/>
    <col min="2321" max="2322" width="9.140625" style="315"/>
    <col min="2323" max="2323" width="10.28515625" style="315" customWidth="1"/>
    <col min="2324" max="2561" width="9.140625" style="315"/>
    <col min="2562" max="2562" width="6.140625" style="315" customWidth="1"/>
    <col min="2563" max="2563" width="29.42578125" style="315" bestFit="1" customWidth="1"/>
    <col min="2564" max="2566" width="11.7109375" style="315" customWidth="1"/>
    <col min="2567" max="2567" width="9" style="315" customWidth="1"/>
    <col min="2568" max="2576" width="8.42578125" style="315" customWidth="1"/>
    <col min="2577" max="2578" width="9.140625" style="315"/>
    <col min="2579" max="2579" width="10.28515625" style="315" customWidth="1"/>
    <col min="2580" max="2817" width="9.140625" style="315"/>
    <col min="2818" max="2818" width="6.140625" style="315" customWidth="1"/>
    <col min="2819" max="2819" width="29.42578125" style="315" bestFit="1" customWidth="1"/>
    <col min="2820" max="2822" width="11.7109375" style="315" customWidth="1"/>
    <col min="2823" max="2823" width="9" style="315" customWidth="1"/>
    <col min="2824" max="2832" width="8.42578125" style="315" customWidth="1"/>
    <col min="2833" max="2834" width="9.140625" style="315"/>
    <col min="2835" max="2835" width="10.28515625" style="315" customWidth="1"/>
    <col min="2836" max="3073" width="9.140625" style="315"/>
    <col min="3074" max="3074" width="6.140625" style="315" customWidth="1"/>
    <col min="3075" max="3075" width="29.42578125" style="315" bestFit="1" customWidth="1"/>
    <col min="3076" max="3078" width="11.7109375" style="315" customWidth="1"/>
    <col min="3079" max="3079" width="9" style="315" customWidth="1"/>
    <col min="3080" max="3088" width="8.42578125" style="315" customWidth="1"/>
    <col min="3089" max="3090" width="9.140625" style="315"/>
    <col min="3091" max="3091" width="10.28515625" style="315" customWidth="1"/>
    <col min="3092" max="3329" width="9.140625" style="315"/>
    <col min="3330" max="3330" width="6.140625" style="315" customWidth="1"/>
    <col min="3331" max="3331" width="29.42578125" style="315" bestFit="1" customWidth="1"/>
    <col min="3332" max="3334" width="11.7109375" style="315" customWidth="1"/>
    <col min="3335" max="3335" width="9" style="315" customWidth="1"/>
    <col min="3336" max="3344" width="8.42578125" style="315" customWidth="1"/>
    <col min="3345" max="3346" width="9.140625" style="315"/>
    <col min="3347" max="3347" width="10.28515625" style="315" customWidth="1"/>
    <col min="3348" max="3585" width="9.140625" style="315"/>
    <col min="3586" max="3586" width="6.140625" style="315" customWidth="1"/>
    <col min="3587" max="3587" width="29.42578125" style="315" bestFit="1" customWidth="1"/>
    <col min="3588" max="3590" width="11.7109375" style="315" customWidth="1"/>
    <col min="3591" max="3591" width="9" style="315" customWidth="1"/>
    <col min="3592" max="3600" width="8.42578125" style="315" customWidth="1"/>
    <col min="3601" max="3602" width="9.140625" style="315"/>
    <col min="3603" max="3603" width="10.28515625" style="315" customWidth="1"/>
    <col min="3604" max="3841" width="9.140625" style="315"/>
    <col min="3842" max="3842" width="6.140625" style="315" customWidth="1"/>
    <col min="3843" max="3843" width="29.42578125" style="315" bestFit="1" customWidth="1"/>
    <col min="3844" max="3846" width="11.7109375" style="315" customWidth="1"/>
    <col min="3847" max="3847" width="9" style="315" customWidth="1"/>
    <col min="3848" max="3856" width="8.42578125" style="315" customWidth="1"/>
    <col min="3857" max="3858" width="9.140625" style="315"/>
    <col min="3859" max="3859" width="10.28515625" style="315" customWidth="1"/>
    <col min="3860" max="4097" width="9.140625" style="315"/>
    <col min="4098" max="4098" width="6.140625" style="315" customWidth="1"/>
    <col min="4099" max="4099" width="29.42578125" style="315" bestFit="1" customWidth="1"/>
    <col min="4100" max="4102" width="11.7109375" style="315" customWidth="1"/>
    <col min="4103" max="4103" width="9" style="315" customWidth="1"/>
    <col min="4104" max="4112" width="8.42578125" style="315" customWidth="1"/>
    <col min="4113" max="4114" width="9.140625" style="315"/>
    <col min="4115" max="4115" width="10.28515625" style="315" customWidth="1"/>
    <col min="4116" max="4353" width="9.140625" style="315"/>
    <col min="4354" max="4354" width="6.140625" style="315" customWidth="1"/>
    <col min="4355" max="4355" width="29.42578125" style="315" bestFit="1" customWidth="1"/>
    <col min="4356" max="4358" width="11.7109375" style="315" customWidth="1"/>
    <col min="4359" max="4359" width="9" style="315" customWidth="1"/>
    <col min="4360" max="4368" width="8.42578125" style="315" customWidth="1"/>
    <col min="4369" max="4370" width="9.140625" style="315"/>
    <col min="4371" max="4371" width="10.28515625" style="315" customWidth="1"/>
    <col min="4372" max="4609" width="9.140625" style="315"/>
    <col min="4610" max="4610" width="6.140625" style="315" customWidth="1"/>
    <col min="4611" max="4611" width="29.42578125" style="315" bestFit="1" customWidth="1"/>
    <col min="4612" max="4614" width="11.7109375" style="315" customWidth="1"/>
    <col min="4615" max="4615" width="9" style="315" customWidth="1"/>
    <col min="4616" max="4624" width="8.42578125" style="315" customWidth="1"/>
    <col min="4625" max="4626" width="9.140625" style="315"/>
    <col min="4627" max="4627" width="10.28515625" style="315" customWidth="1"/>
    <col min="4628" max="4865" width="9.140625" style="315"/>
    <col min="4866" max="4866" width="6.140625" style="315" customWidth="1"/>
    <col min="4867" max="4867" width="29.42578125" style="315" bestFit="1" customWidth="1"/>
    <col min="4868" max="4870" width="11.7109375" style="315" customWidth="1"/>
    <col min="4871" max="4871" width="9" style="315" customWidth="1"/>
    <col min="4872" max="4880" width="8.42578125" style="315" customWidth="1"/>
    <col min="4881" max="4882" width="9.140625" style="315"/>
    <col min="4883" max="4883" width="10.28515625" style="315" customWidth="1"/>
    <col min="4884" max="5121" width="9.140625" style="315"/>
    <col min="5122" max="5122" width="6.140625" style="315" customWidth="1"/>
    <col min="5123" max="5123" width="29.42578125" style="315" bestFit="1" customWidth="1"/>
    <col min="5124" max="5126" width="11.7109375" style="315" customWidth="1"/>
    <col min="5127" max="5127" width="9" style="315" customWidth="1"/>
    <col min="5128" max="5136" width="8.42578125" style="315" customWidth="1"/>
    <col min="5137" max="5138" width="9.140625" style="315"/>
    <col min="5139" max="5139" width="10.28515625" style="315" customWidth="1"/>
    <col min="5140" max="5377" width="9.140625" style="315"/>
    <col min="5378" max="5378" width="6.140625" style="315" customWidth="1"/>
    <col min="5379" max="5379" width="29.42578125" style="315" bestFit="1" customWidth="1"/>
    <col min="5380" max="5382" width="11.7109375" style="315" customWidth="1"/>
    <col min="5383" max="5383" width="9" style="315" customWidth="1"/>
    <col min="5384" max="5392" width="8.42578125" style="315" customWidth="1"/>
    <col min="5393" max="5394" width="9.140625" style="315"/>
    <col min="5395" max="5395" width="10.28515625" style="315" customWidth="1"/>
    <col min="5396" max="5633" width="9.140625" style="315"/>
    <col min="5634" max="5634" width="6.140625" style="315" customWidth="1"/>
    <col min="5635" max="5635" width="29.42578125" style="315" bestFit="1" customWidth="1"/>
    <col min="5636" max="5638" width="11.7109375" style="315" customWidth="1"/>
    <col min="5639" max="5639" width="9" style="315" customWidth="1"/>
    <col min="5640" max="5648" width="8.42578125" style="315" customWidth="1"/>
    <col min="5649" max="5650" width="9.140625" style="315"/>
    <col min="5651" max="5651" width="10.28515625" style="315" customWidth="1"/>
    <col min="5652" max="5889" width="9.140625" style="315"/>
    <col min="5890" max="5890" width="6.140625" style="315" customWidth="1"/>
    <col min="5891" max="5891" width="29.42578125" style="315" bestFit="1" customWidth="1"/>
    <col min="5892" max="5894" width="11.7109375" style="315" customWidth="1"/>
    <col min="5895" max="5895" width="9" style="315" customWidth="1"/>
    <col min="5896" max="5904" width="8.42578125" style="315" customWidth="1"/>
    <col min="5905" max="5906" width="9.140625" style="315"/>
    <col min="5907" max="5907" width="10.28515625" style="315" customWidth="1"/>
    <col min="5908" max="6145" width="9.140625" style="315"/>
    <col min="6146" max="6146" width="6.140625" style="315" customWidth="1"/>
    <col min="6147" max="6147" width="29.42578125" style="315" bestFit="1" customWidth="1"/>
    <col min="6148" max="6150" width="11.7109375" style="315" customWidth="1"/>
    <col min="6151" max="6151" width="9" style="315" customWidth="1"/>
    <col min="6152" max="6160" width="8.42578125" style="315" customWidth="1"/>
    <col min="6161" max="6162" width="9.140625" style="315"/>
    <col min="6163" max="6163" width="10.28515625" style="315" customWidth="1"/>
    <col min="6164" max="6401" width="9.140625" style="315"/>
    <col min="6402" max="6402" width="6.140625" style="315" customWidth="1"/>
    <col min="6403" max="6403" width="29.42578125" style="315" bestFit="1" customWidth="1"/>
    <col min="6404" max="6406" width="11.7109375" style="315" customWidth="1"/>
    <col min="6407" max="6407" width="9" style="315" customWidth="1"/>
    <col min="6408" max="6416" width="8.42578125" style="315" customWidth="1"/>
    <col min="6417" max="6418" width="9.140625" style="315"/>
    <col min="6419" max="6419" width="10.28515625" style="315" customWidth="1"/>
    <col min="6420" max="6657" width="9.140625" style="315"/>
    <col min="6658" max="6658" width="6.140625" style="315" customWidth="1"/>
    <col min="6659" max="6659" width="29.42578125" style="315" bestFit="1" customWidth="1"/>
    <col min="6660" max="6662" width="11.7109375" style="315" customWidth="1"/>
    <col min="6663" max="6663" width="9" style="315" customWidth="1"/>
    <col min="6664" max="6672" width="8.42578125" style="315" customWidth="1"/>
    <col min="6673" max="6674" width="9.140625" style="315"/>
    <col min="6675" max="6675" width="10.28515625" style="315" customWidth="1"/>
    <col min="6676" max="6913" width="9.140625" style="315"/>
    <col min="6914" max="6914" width="6.140625" style="315" customWidth="1"/>
    <col min="6915" max="6915" width="29.42578125" style="315" bestFit="1" customWidth="1"/>
    <col min="6916" max="6918" width="11.7109375" style="315" customWidth="1"/>
    <col min="6919" max="6919" width="9" style="315" customWidth="1"/>
    <col min="6920" max="6928" width="8.42578125" style="315" customWidth="1"/>
    <col min="6929" max="6930" width="9.140625" style="315"/>
    <col min="6931" max="6931" width="10.28515625" style="315" customWidth="1"/>
    <col min="6932" max="7169" width="9.140625" style="315"/>
    <col min="7170" max="7170" width="6.140625" style="315" customWidth="1"/>
    <col min="7171" max="7171" width="29.42578125" style="315" bestFit="1" customWidth="1"/>
    <col min="7172" max="7174" width="11.7109375" style="315" customWidth="1"/>
    <col min="7175" max="7175" width="9" style="315" customWidth="1"/>
    <col min="7176" max="7184" width="8.42578125" style="315" customWidth="1"/>
    <col min="7185" max="7186" width="9.140625" style="315"/>
    <col min="7187" max="7187" width="10.28515625" style="315" customWidth="1"/>
    <col min="7188" max="7425" width="9.140625" style="315"/>
    <col min="7426" max="7426" width="6.140625" style="315" customWidth="1"/>
    <col min="7427" max="7427" width="29.42578125" style="315" bestFit="1" customWidth="1"/>
    <col min="7428" max="7430" width="11.7109375" style="315" customWidth="1"/>
    <col min="7431" max="7431" width="9" style="315" customWidth="1"/>
    <col min="7432" max="7440" width="8.42578125" style="315" customWidth="1"/>
    <col min="7441" max="7442" width="9.140625" style="315"/>
    <col min="7443" max="7443" width="10.28515625" style="315" customWidth="1"/>
    <col min="7444" max="7681" width="9.140625" style="315"/>
    <col min="7682" max="7682" width="6.140625" style="315" customWidth="1"/>
    <col min="7683" max="7683" width="29.42578125" style="315" bestFit="1" customWidth="1"/>
    <col min="7684" max="7686" width="11.7109375" style="315" customWidth="1"/>
    <col min="7687" max="7687" width="9" style="315" customWidth="1"/>
    <col min="7688" max="7696" width="8.42578125" style="315" customWidth="1"/>
    <col min="7697" max="7698" width="9.140625" style="315"/>
    <col min="7699" max="7699" width="10.28515625" style="315" customWidth="1"/>
    <col min="7700" max="7937" width="9.140625" style="315"/>
    <col min="7938" max="7938" width="6.140625" style="315" customWidth="1"/>
    <col min="7939" max="7939" width="29.42578125" style="315" bestFit="1" customWidth="1"/>
    <col min="7940" max="7942" width="11.7109375" style="315" customWidth="1"/>
    <col min="7943" max="7943" width="9" style="315" customWidth="1"/>
    <col min="7944" max="7952" width="8.42578125" style="315" customWidth="1"/>
    <col min="7953" max="7954" width="9.140625" style="315"/>
    <col min="7955" max="7955" width="10.28515625" style="315" customWidth="1"/>
    <col min="7956" max="8193" width="9.140625" style="315"/>
    <col min="8194" max="8194" width="6.140625" style="315" customWidth="1"/>
    <col min="8195" max="8195" width="29.42578125" style="315" bestFit="1" customWidth="1"/>
    <col min="8196" max="8198" width="11.7109375" style="315" customWidth="1"/>
    <col min="8199" max="8199" width="9" style="315" customWidth="1"/>
    <col min="8200" max="8208" width="8.42578125" style="315" customWidth="1"/>
    <col min="8209" max="8210" width="9.140625" style="315"/>
    <col min="8211" max="8211" width="10.28515625" style="315" customWidth="1"/>
    <col min="8212" max="8449" width="9.140625" style="315"/>
    <col min="8450" max="8450" width="6.140625" style="315" customWidth="1"/>
    <col min="8451" max="8451" width="29.42578125" style="315" bestFit="1" customWidth="1"/>
    <col min="8452" max="8454" width="11.7109375" style="315" customWidth="1"/>
    <col min="8455" max="8455" width="9" style="315" customWidth="1"/>
    <col min="8456" max="8464" width="8.42578125" style="315" customWidth="1"/>
    <col min="8465" max="8466" width="9.140625" style="315"/>
    <col min="8467" max="8467" width="10.28515625" style="315" customWidth="1"/>
    <col min="8468" max="8705" width="9.140625" style="315"/>
    <col min="8706" max="8706" width="6.140625" style="315" customWidth="1"/>
    <col min="8707" max="8707" width="29.42578125" style="315" bestFit="1" customWidth="1"/>
    <col min="8708" max="8710" width="11.7109375" style="315" customWidth="1"/>
    <col min="8711" max="8711" width="9" style="315" customWidth="1"/>
    <col min="8712" max="8720" width="8.42578125" style="315" customWidth="1"/>
    <col min="8721" max="8722" width="9.140625" style="315"/>
    <col min="8723" max="8723" width="10.28515625" style="315" customWidth="1"/>
    <col min="8724" max="8961" width="9.140625" style="315"/>
    <col min="8962" max="8962" width="6.140625" style="315" customWidth="1"/>
    <col min="8963" max="8963" width="29.42578125" style="315" bestFit="1" customWidth="1"/>
    <col min="8964" max="8966" width="11.7109375" style="315" customWidth="1"/>
    <col min="8967" max="8967" width="9" style="315" customWidth="1"/>
    <col min="8968" max="8976" width="8.42578125" style="315" customWidth="1"/>
    <col min="8977" max="8978" width="9.140625" style="315"/>
    <col min="8979" max="8979" width="10.28515625" style="315" customWidth="1"/>
    <col min="8980" max="9217" width="9.140625" style="315"/>
    <col min="9218" max="9218" width="6.140625" style="315" customWidth="1"/>
    <col min="9219" max="9219" width="29.42578125" style="315" bestFit="1" customWidth="1"/>
    <col min="9220" max="9222" width="11.7109375" style="315" customWidth="1"/>
    <col min="9223" max="9223" width="9" style="315" customWidth="1"/>
    <col min="9224" max="9232" width="8.42578125" style="315" customWidth="1"/>
    <col min="9233" max="9234" width="9.140625" style="315"/>
    <col min="9235" max="9235" width="10.28515625" style="315" customWidth="1"/>
    <col min="9236" max="9473" width="9.140625" style="315"/>
    <col min="9474" max="9474" width="6.140625" style="315" customWidth="1"/>
    <col min="9475" max="9475" width="29.42578125" style="315" bestFit="1" customWidth="1"/>
    <col min="9476" max="9478" width="11.7109375" style="315" customWidth="1"/>
    <col min="9479" max="9479" width="9" style="315" customWidth="1"/>
    <col min="9480" max="9488" width="8.42578125" style="315" customWidth="1"/>
    <col min="9489" max="9490" width="9.140625" style="315"/>
    <col min="9491" max="9491" width="10.28515625" style="315" customWidth="1"/>
    <col min="9492" max="9729" width="9.140625" style="315"/>
    <col min="9730" max="9730" width="6.140625" style="315" customWidth="1"/>
    <col min="9731" max="9731" width="29.42578125" style="315" bestFit="1" customWidth="1"/>
    <col min="9732" max="9734" width="11.7109375" style="315" customWidth="1"/>
    <col min="9735" max="9735" width="9" style="315" customWidth="1"/>
    <col min="9736" max="9744" width="8.42578125" style="315" customWidth="1"/>
    <col min="9745" max="9746" width="9.140625" style="315"/>
    <col min="9747" max="9747" width="10.28515625" style="315" customWidth="1"/>
    <col min="9748" max="9985" width="9.140625" style="315"/>
    <col min="9986" max="9986" width="6.140625" style="315" customWidth="1"/>
    <col min="9987" max="9987" width="29.42578125" style="315" bestFit="1" customWidth="1"/>
    <col min="9988" max="9990" width="11.7109375" style="315" customWidth="1"/>
    <col min="9991" max="9991" width="9" style="315" customWidth="1"/>
    <col min="9992" max="10000" width="8.42578125" style="315" customWidth="1"/>
    <col min="10001" max="10002" width="9.140625" style="315"/>
    <col min="10003" max="10003" width="10.28515625" style="315" customWidth="1"/>
    <col min="10004" max="10241" width="9.140625" style="315"/>
    <col min="10242" max="10242" width="6.140625" style="315" customWidth="1"/>
    <col min="10243" max="10243" width="29.42578125" style="315" bestFit="1" customWidth="1"/>
    <col min="10244" max="10246" width="11.7109375" style="315" customWidth="1"/>
    <col min="10247" max="10247" width="9" style="315" customWidth="1"/>
    <col min="10248" max="10256" width="8.42578125" style="315" customWidth="1"/>
    <col min="10257" max="10258" width="9.140625" style="315"/>
    <col min="10259" max="10259" width="10.28515625" style="315" customWidth="1"/>
    <col min="10260" max="10497" width="9.140625" style="315"/>
    <col min="10498" max="10498" width="6.140625" style="315" customWidth="1"/>
    <col min="10499" max="10499" width="29.42578125" style="315" bestFit="1" customWidth="1"/>
    <col min="10500" max="10502" width="11.7109375" style="315" customWidth="1"/>
    <col min="10503" max="10503" width="9" style="315" customWidth="1"/>
    <col min="10504" max="10512" width="8.42578125" style="315" customWidth="1"/>
    <col min="10513" max="10514" width="9.140625" style="315"/>
    <col min="10515" max="10515" width="10.28515625" style="315" customWidth="1"/>
    <col min="10516" max="10753" width="9.140625" style="315"/>
    <col min="10754" max="10754" width="6.140625" style="315" customWidth="1"/>
    <col min="10755" max="10755" width="29.42578125" style="315" bestFit="1" customWidth="1"/>
    <col min="10756" max="10758" width="11.7109375" style="315" customWidth="1"/>
    <col min="10759" max="10759" width="9" style="315" customWidth="1"/>
    <col min="10760" max="10768" width="8.42578125" style="315" customWidth="1"/>
    <col min="10769" max="10770" width="9.140625" style="315"/>
    <col min="10771" max="10771" width="10.28515625" style="315" customWidth="1"/>
    <col min="10772" max="11009" width="9.140625" style="315"/>
    <col min="11010" max="11010" width="6.140625" style="315" customWidth="1"/>
    <col min="11011" max="11011" width="29.42578125" style="315" bestFit="1" customWidth="1"/>
    <col min="11012" max="11014" width="11.7109375" style="315" customWidth="1"/>
    <col min="11015" max="11015" width="9" style="315" customWidth="1"/>
    <col min="11016" max="11024" width="8.42578125" style="315" customWidth="1"/>
    <col min="11025" max="11026" width="9.140625" style="315"/>
    <col min="11027" max="11027" width="10.28515625" style="315" customWidth="1"/>
    <col min="11028" max="11265" width="9.140625" style="315"/>
    <col min="11266" max="11266" width="6.140625" style="315" customWidth="1"/>
    <col min="11267" max="11267" width="29.42578125" style="315" bestFit="1" customWidth="1"/>
    <col min="11268" max="11270" width="11.7109375" style="315" customWidth="1"/>
    <col min="11271" max="11271" width="9" style="315" customWidth="1"/>
    <col min="11272" max="11280" width="8.42578125" style="315" customWidth="1"/>
    <col min="11281" max="11282" width="9.140625" style="315"/>
    <col min="11283" max="11283" width="10.28515625" style="315" customWidth="1"/>
    <col min="11284" max="11521" width="9.140625" style="315"/>
    <col min="11522" max="11522" width="6.140625" style="315" customWidth="1"/>
    <col min="11523" max="11523" width="29.42578125" style="315" bestFit="1" customWidth="1"/>
    <col min="11524" max="11526" width="11.7109375" style="315" customWidth="1"/>
    <col min="11527" max="11527" width="9" style="315" customWidth="1"/>
    <col min="11528" max="11536" width="8.42578125" style="315" customWidth="1"/>
    <col min="11537" max="11538" width="9.140625" style="315"/>
    <col min="11539" max="11539" width="10.28515625" style="315" customWidth="1"/>
    <col min="11540" max="11777" width="9.140625" style="315"/>
    <col min="11778" max="11778" width="6.140625" style="315" customWidth="1"/>
    <col min="11779" max="11779" width="29.42578125" style="315" bestFit="1" customWidth="1"/>
    <col min="11780" max="11782" width="11.7109375" style="315" customWidth="1"/>
    <col min="11783" max="11783" width="9" style="315" customWidth="1"/>
    <col min="11784" max="11792" width="8.42578125" style="315" customWidth="1"/>
    <col min="11793" max="11794" width="9.140625" style="315"/>
    <col min="11795" max="11795" width="10.28515625" style="315" customWidth="1"/>
    <col min="11796" max="12033" width="9.140625" style="315"/>
    <col min="12034" max="12034" width="6.140625" style="315" customWidth="1"/>
    <col min="12035" max="12035" width="29.42578125" style="315" bestFit="1" customWidth="1"/>
    <col min="12036" max="12038" width="11.7109375" style="315" customWidth="1"/>
    <col min="12039" max="12039" width="9" style="315" customWidth="1"/>
    <col min="12040" max="12048" width="8.42578125" style="315" customWidth="1"/>
    <col min="12049" max="12050" width="9.140625" style="315"/>
    <col min="12051" max="12051" width="10.28515625" style="315" customWidth="1"/>
    <col min="12052" max="12289" width="9.140625" style="315"/>
    <col min="12290" max="12290" width="6.140625" style="315" customWidth="1"/>
    <col min="12291" max="12291" width="29.42578125" style="315" bestFit="1" customWidth="1"/>
    <col min="12292" max="12294" width="11.7109375" style="315" customWidth="1"/>
    <col min="12295" max="12295" width="9" style="315" customWidth="1"/>
    <col min="12296" max="12304" width="8.42578125" style="315" customWidth="1"/>
    <col min="12305" max="12306" width="9.140625" style="315"/>
    <col min="12307" max="12307" width="10.28515625" style="315" customWidth="1"/>
    <col min="12308" max="12545" width="9.140625" style="315"/>
    <col min="12546" max="12546" width="6.140625" style="315" customWidth="1"/>
    <col min="12547" max="12547" width="29.42578125" style="315" bestFit="1" customWidth="1"/>
    <col min="12548" max="12550" width="11.7109375" style="315" customWidth="1"/>
    <col min="12551" max="12551" width="9" style="315" customWidth="1"/>
    <col min="12552" max="12560" width="8.42578125" style="315" customWidth="1"/>
    <col min="12561" max="12562" width="9.140625" style="315"/>
    <col min="12563" max="12563" width="10.28515625" style="315" customWidth="1"/>
    <col min="12564" max="12801" width="9.140625" style="315"/>
    <col min="12802" max="12802" width="6.140625" style="315" customWidth="1"/>
    <col min="12803" max="12803" width="29.42578125" style="315" bestFit="1" customWidth="1"/>
    <col min="12804" max="12806" width="11.7109375" style="315" customWidth="1"/>
    <col min="12807" max="12807" width="9" style="315" customWidth="1"/>
    <col min="12808" max="12816" width="8.42578125" style="315" customWidth="1"/>
    <col min="12817" max="12818" width="9.140625" style="315"/>
    <col min="12819" max="12819" width="10.28515625" style="315" customWidth="1"/>
    <col min="12820" max="13057" width="9.140625" style="315"/>
    <col min="13058" max="13058" width="6.140625" style="315" customWidth="1"/>
    <col min="13059" max="13059" width="29.42578125" style="315" bestFit="1" customWidth="1"/>
    <col min="13060" max="13062" width="11.7109375" style="315" customWidth="1"/>
    <col min="13063" max="13063" width="9" style="315" customWidth="1"/>
    <col min="13064" max="13072" width="8.42578125" style="315" customWidth="1"/>
    <col min="13073" max="13074" width="9.140625" style="315"/>
    <col min="13075" max="13075" width="10.28515625" style="315" customWidth="1"/>
    <col min="13076" max="13313" width="9.140625" style="315"/>
    <col min="13314" max="13314" width="6.140625" style="315" customWidth="1"/>
    <col min="13315" max="13315" width="29.42578125" style="315" bestFit="1" customWidth="1"/>
    <col min="13316" max="13318" width="11.7109375" style="315" customWidth="1"/>
    <col min="13319" max="13319" width="9" style="315" customWidth="1"/>
    <col min="13320" max="13328" width="8.42578125" style="315" customWidth="1"/>
    <col min="13329" max="13330" width="9.140625" style="315"/>
    <col min="13331" max="13331" width="10.28515625" style="315" customWidth="1"/>
    <col min="13332" max="13569" width="9.140625" style="315"/>
    <col min="13570" max="13570" width="6.140625" style="315" customWidth="1"/>
    <col min="13571" max="13571" width="29.42578125" style="315" bestFit="1" customWidth="1"/>
    <col min="13572" max="13574" width="11.7109375" style="315" customWidth="1"/>
    <col min="13575" max="13575" width="9" style="315" customWidth="1"/>
    <col min="13576" max="13584" width="8.42578125" style="315" customWidth="1"/>
    <col min="13585" max="13586" width="9.140625" style="315"/>
    <col min="13587" max="13587" width="10.28515625" style="315" customWidth="1"/>
    <col min="13588" max="13825" width="9.140625" style="315"/>
    <col min="13826" max="13826" width="6.140625" style="315" customWidth="1"/>
    <col min="13827" max="13827" width="29.42578125" style="315" bestFit="1" customWidth="1"/>
    <col min="13828" max="13830" width="11.7109375" style="315" customWidth="1"/>
    <col min="13831" max="13831" width="9" style="315" customWidth="1"/>
    <col min="13832" max="13840" width="8.42578125" style="315" customWidth="1"/>
    <col min="13841" max="13842" width="9.140625" style="315"/>
    <col min="13843" max="13843" width="10.28515625" style="315" customWidth="1"/>
    <col min="13844" max="14081" width="9.140625" style="315"/>
    <col min="14082" max="14082" width="6.140625" style="315" customWidth="1"/>
    <col min="14083" max="14083" width="29.42578125" style="315" bestFit="1" customWidth="1"/>
    <col min="14084" max="14086" width="11.7109375" style="315" customWidth="1"/>
    <col min="14087" max="14087" width="9" style="315" customWidth="1"/>
    <col min="14088" max="14096" width="8.42578125" style="315" customWidth="1"/>
    <col min="14097" max="14098" width="9.140625" style="315"/>
    <col min="14099" max="14099" width="10.28515625" style="315" customWidth="1"/>
    <col min="14100" max="14337" width="9.140625" style="315"/>
    <col min="14338" max="14338" width="6.140625" style="315" customWidth="1"/>
    <col min="14339" max="14339" width="29.42578125" style="315" bestFit="1" customWidth="1"/>
    <col min="14340" max="14342" width="11.7109375" style="315" customWidth="1"/>
    <col min="14343" max="14343" width="9" style="315" customWidth="1"/>
    <col min="14344" max="14352" width="8.42578125" style="315" customWidth="1"/>
    <col min="14353" max="14354" width="9.140625" style="315"/>
    <col min="14355" max="14355" width="10.28515625" style="315" customWidth="1"/>
    <col min="14356" max="14593" width="9.140625" style="315"/>
    <col min="14594" max="14594" width="6.140625" style="315" customWidth="1"/>
    <col min="14595" max="14595" width="29.42578125" style="315" bestFit="1" customWidth="1"/>
    <col min="14596" max="14598" width="11.7109375" style="315" customWidth="1"/>
    <col min="14599" max="14599" width="9" style="315" customWidth="1"/>
    <col min="14600" max="14608" width="8.42578125" style="315" customWidth="1"/>
    <col min="14609" max="14610" width="9.140625" style="315"/>
    <col min="14611" max="14611" width="10.28515625" style="315" customWidth="1"/>
    <col min="14612" max="14849" width="9.140625" style="315"/>
    <col min="14850" max="14850" width="6.140625" style="315" customWidth="1"/>
    <col min="14851" max="14851" width="29.42578125" style="315" bestFit="1" customWidth="1"/>
    <col min="14852" max="14854" width="11.7109375" style="315" customWidth="1"/>
    <col min="14855" max="14855" width="9" style="315" customWidth="1"/>
    <col min="14856" max="14864" width="8.42578125" style="315" customWidth="1"/>
    <col min="14865" max="14866" width="9.140625" style="315"/>
    <col min="14867" max="14867" width="10.28515625" style="315" customWidth="1"/>
    <col min="14868" max="15105" width="9.140625" style="315"/>
    <col min="15106" max="15106" width="6.140625" style="315" customWidth="1"/>
    <col min="15107" max="15107" width="29.42578125" style="315" bestFit="1" customWidth="1"/>
    <col min="15108" max="15110" width="11.7109375" style="315" customWidth="1"/>
    <col min="15111" max="15111" width="9" style="315" customWidth="1"/>
    <col min="15112" max="15120" width="8.42578125" style="315" customWidth="1"/>
    <col min="15121" max="15122" width="9.140625" style="315"/>
    <col min="15123" max="15123" width="10.28515625" style="315" customWidth="1"/>
    <col min="15124" max="15361" width="9.140625" style="315"/>
    <col min="15362" max="15362" width="6.140625" style="315" customWidth="1"/>
    <col min="15363" max="15363" width="29.42578125" style="315" bestFit="1" customWidth="1"/>
    <col min="15364" max="15366" width="11.7109375" style="315" customWidth="1"/>
    <col min="15367" max="15367" width="9" style="315" customWidth="1"/>
    <col min="15368" max="15376" width="8.42578125" style="315" customWidth="1"/>
    <col min="15377" max="15378" width="9.140625" style="315"/>
    <col min="15379" max="15379" width="10.28515625" style="315" customWidth="1"/>
    <col min="15380" max="15617" width="9.140625" style="315"/>
    <col min="15618" max="15618" width="6.140625" style="315" customWidth="1"/>
    <col min="15619" max="15619" width="29.42578125" style="315" bestFit="1" customWidth="1"/>
    <col min="15620" max="15622" width="11.7109375" style="315" customWidth="1"/>
    <col min="15623" max="15623" width="9" style="315" customWidth="1"/>
    <col min="15624" max="15632" width="8.42578125" style="315" customWidth="1"/>
    <col min="15633" max="15634" width="9.140625" style="315"/>
    <col min="15635" max="15635" width="10.28515625" style="315" customWidth="1"/>
    <col min="15636" max="15873" width="9.140625" style="315"/>
    <col min="15874" max="15874" width="6.140625" style="315" customWidth="1"/>
    <col min="15875" max="15875" width="29.42578125" style="315" bestFit="1" customWidth="1"/>
    <col min="15876" max="15878" width="11.7109375" style="315" customWidth="1"/>
    <col min="15879" max="15879" width="9" style="315" customWidth="1"/>
    <col min="15880" max="15888" width="8.42578125" style="315" customWidth="1"/>
    <col min="15889" max="15890" width="9.140625" style="315"/>
    <col min="15891" max="15891" width="10.28515625" style="315" customWidth="1"/>
    <col min="15892" max="16129" width="9.140625" style="315"/>
    <col min="16130" max="16130" width="6.140625" style="315" customWidth="1"/>
    <col min="16131" max="16131" width="29.42578125" style="315" bestFit="1" customWidth="1"/>
    <col min="16132" max="16134" width="11.7109375" style="315" customWidth="1"/>
    <col min="16135" max="16135" width="9" style="315" customWidth="1"/>
    <col min="16136" max="16144" width="8.42578125" style="315" customWidth="1"/>
    <col min="16145" max="16146" width="9.140625" style="315"/>
    <col min="16147" max="16147" width="10.28515625" style="315" customWidth="1"/>
    <col min="16148" max="16384" width="9.140625" style="315"/>
  </cols>
  <sheetData>
    <row r="1" spans="2:22" s="1893" customFormat="1" ht="18.75">
      <c r="B1" s="2228" t="s">
        <v>1142</v>
      </c>
      <c r="C1" s="2228"/>
      <c r="D1" s="2228"/>
      <c r="E1" s="2228"/>
      <c r="F1" s="2228"/>
      <c r="G1" s="2228"/>
      <c r="H1" s="2228"/>
      <c r="I1" s="1894"/>
      <c r="J1" s="1894"/>
      <c r="K1" s="1894"/>
      <c r="L1" s="1894"/>
      <c r="M1" s="1894"/>
      <c r="N1" s="1894"/>
      <c r="O1" s="1894"/>
      <c r="P1" s="1894"/>
    </row>
    <row r="2" spans="2:22" s="1892" customFormat="1" ht="20.25">
      <c r="B2" s="2229" t="s">
        <v>306</v>
      </c>
      <c r="C2" s="2229"/>
      <c r="D2" s="2229"/>
      <c r="E2" s="2229"/>
      <c r="F2" s="2229"/>
      <c r="G2" s="2229"/>
      <c r="H2" s="2229"/>
      <c r="I2" s="1895"/>
      <c r="J2" s="1895"/>
      <c r="K2" s="1895"/>
      <c r="L2" s="1895"/>
      <c r="M2" s="1895"/>
      <c r="N2" s="1895"/>
      <c r="O2" s="1895"/>
      <c r="P2" s="1895"/>
    </row>
    <row r="3" spans="2:22" ht="15" customHeight="1" thickBot="1">
      <c r="B3" s="2230" t="s">
        <v>213</v>
      </c>
      <c r="C3" s="2230"/>
      <c r="D3" s="2230"/>
      <c r="E3" s="2230"/>
      <c r="F3" s="2230"/>
      <c r="G3" s="2230"/>
      <c r="H3" s="2230"/>
      <c r="I3" s="843"/>
      <c r="J3" s="843"/>
      <c r="K3" s="843"/>
      <c r="L3" s="843"/>
      <c r="M3" s="843"/>
      <c r="N3" s="843"/>
      <c r="O3" s="843"/>
      <c r="P3" s="843"/>
    </row>
    <row r="4" spans="2:22" ht="15" customHeight="1" thickTop="1">
      <c r="B4" s="844"/>
      <c r="C4" s="845"/>
      <c r="D4" s="2231" t="str">
        <f>'X-Other'!D4:F4</f>
        <v>Annual</v>
      </c>
      <c r="E4" s="2231"/>
      <c r="F4" s="2231"/>
      <c r="G4" s="2232" t="s">
        <v>55</v>
      </c>
      <c r="H4" s="2233"/>
      <c r="I4" s="846"/>
      <c r="J4" s="846"/>
      <c r="K4" s="846"/>
      <c r="L4" s="846"/>
      <c r="M4" s="846"/>
      <c r="N4" s="846"/>
      <c r="O4" s="846"/>
      <c r="P4" s="846"/>
    </row>
    <row r="5" spans="2:22" ht="15" customHeight="1">
      <c r="B5" s="847"/>
      <c r="C5" s="848"/>
      <c r="D5" s="849" t="s">
        <v>0</v>
      </c>
      <c r="E5" s="850" t="s">
        <v>832</v>
      </c>
      <c r="F5" s="850" t="s">
        <v>833</v>
      </c>
      <c r="G5" s="850" t="s">
        <v>832</v>
      </c>
      <c r="H5" s="781" t="s">
        <v>833</v>
      </c>
      <c r="I5" s="851"/>
      <c r="J5" s="851"/>
      <c r="K5" s="851"/>
      <c r="L5" s="851"/>
      <c r="M5" s="851"/>
      <c r="N5" s="851"/>
      <c r="O5" s="851"/>
      <c r="P5" s="851"/>
    </row>
    <row r="6" spans="2:22" ht="14.1" customHeight="1">
      <c r="B6" s="852"/>
      <c r="C6" s="853" t="s">
        <v>834</v>
      </c>
      <c r="D6" s="854">
        <v>381740.92762500007</v>
      </c>
      <c r="E6" s="854">
        <v>371598.05066400004</v>
      </c>
      <c r="F6" s="854">
        <v>506569.05276399991</v>
      </c>
      <c r="G6" s="854">
        <v>-2.6570053738025621</v>
      </c>
      <c r="H6" s="855">
        <v>36.321773448171569</v>
      </c>
      <c r="I6" s="856"/>
      <c r="J6" s="856"/>
      <c r="K6" s="856"/>
      <c r="L6" s="856"/>
      <c r="M6" s="856"/>
      <c r="N6" s="856"/>
      <c r="O6" s="856"/>
      <c r="P6" s="856"/>
    </row>
    <row r="7" spans="2:22" ht="14.1" customHeight="1">
      <c r="B7" s="857">
        <v>1</v>
      </c>
      <c r="C7" s="858" t="s">
        <v>916</v>
      </c>
      <c r="D7" s="859">
        <v>9407.0529049999986</v>
      </c>
      <c r="E7" s="859">
        <v>9493.6026149999998</v>
      </c>
      <c r="F7" s="859">
        <v>15202.218299000002</v>
      </c>
      <c r="G7" s="859">
        <v>0.92005127295497857</v>
      </c>
      <c r="H7" s="860">
        <v>60.131184288041766</v>
      </c>
      <c r="I7" s="861"/>
      <c r="J7" s="861"/>
      <c r="K7" s="861"/>
      <c r="L7" s="861"/>
      <c r="M7" s="861"/>
      <c r="N7" s="861"/>
      <c r="O7" s="861"/>
      <c r="P7" s="861"/>
    </row>
    <row r="8" spans="2:22" ht="14.1" customHeight="1">
      <c r="B8" s="857">
        <v>2</v>
      </c>
      <c r="C8" s="858" t="s">
        <v>917</v>
      </c>
      <c r="D8" s="859">
        <v>3197.6229510000003</v>
      </c>
      <c r="E8" s="859">
        <v>3173.9169730000003</v>
      </c>
      <c r="F8" s="859">
        <v>3665.7659920000001</v>
      </c>
      <c r="G8" s="859">
        <v>-0.7413625171969187</v>
      </c>
      <c r="H8" s="860">
        <v>15.496593741552786</v>
      </c>
      <c r="I8" s="861"/>
      <c r="J8" s="861"/>
      <c r="K8" s="861"/>
      <c r="L8" s="861"/>
      <c r="M8" s="861"/>
      <c r="N8" s="861"/>
      <c r="O8" s="861"/>
      <c r="P8" s="861"/>
    </row>
    <row r="9" spans="2:22" ht="14.1" customHeight="1">
      <c r="B9" s="857">
        <v>3</v>
      </c>
      <c r="C9" s="858" t="s">
        <v>918</v>
      </c>
      <c r="D9" s="859">
        <v>4659.8308280000001</v>
      </c>
      <c r="E9" s="859">
        <v>4685.6733490000006</v>
      </c>
      <c r="F9" s="859">
        <v>5904.1133000000009</v>
      </c>
      <c r="G9" s="859">
        <v>0.55458066942510698</v>
      </c>
      <c r="H9" s="860">
        <v>26.003518816778708</v>
      </c>
      <c r="I9" s="861"/>
      <c r="J9" s="861"/>
      <c r="K9" s="861"/>
      <c r="L9" s="861"/>
      <c r="M9" s="861"/>
      <c r="N9" s="861"/>
      <c r="O9" s="861"/>
      <c r="P9" s="861"/>
    </row>
    <row r="10" spans="2:22" ht="14.1" customHeight="1">
      <c r="B10" s="857">
        <v>4</v>
      </c>
      <c r="C10" s="858" t="s">
        <v>919</v>
      </c>
      <c r="D10" s="859">
        <v>649.20687499999997</v>
      </c>
      <c r="E10" s="859">
        <v>456.45037000000002</v>
      </c>
      <c r="F10" s="859">
        <v>1171.7421909999998</v>
      </c>
      <c r="G10" s="859">
        <v>-29.691075745308453</v>
      </c>
      <c r="H10" s="788">
        <v>156.70746876599088</v>
      </c>
      <c r="I10" s="861"/>
      <c r="J10" s="861"/>
      <c r="K10" s="861"/>
      <c r="L10" s="861"/>
      <c r="M10" s="861"/>
      <c r="N10" s="861"/>
      <c r="O10" s="861"/>
      <c r="P10" s="861"/>
    </row>
    <row r="11" spans="2:22" ht="14.1" customHeight="1">
      <c r="B11" s="857">
        <v>5</v>
      </c>
      <c r="C11" s="858" t="s">
        <v>920</v>
      </c>
      <c r="D11" s="859">
        <v>1650.4386139999999</v>
      </c>
      <c r="E11" s="859">
        <v>1961.3462709999999</v>
      </c>
      <c r="F11" s="859">
        <v>1708.5489440000001</v>
      </c>
      <c r="G11" s="859">
        <v>18.837880691998876</v>
      </c>
      <c r="H11" s="860">
        <v>-12.888969721349113</v>
      </c>
      <c r="I11" s="861"/>
      <c r="J11" s="861"/>
      <c r="K11" s="861"/>
      <c r="L11" s="861"/>
      <c r="M11" s="861"/>
      <c r="N11" s="861"/>
      <c r="O11" s="861"/>
      <c r="P11" s="861"/>
    </row>
    <row r="12" spans="2:22" ht="14.1" customHeight="1">
      <c r="B12" s="857">
        <v>6</v>
      </c>
      <c r="C12" s="858" t="s">
        <v>921</v>
      </c>
      <c r="D12" s="859">
        <v>10125.485720999999</v>
      </c>
      <c r="E12" s="859">
        <v>11689.474994</v>
      </c>
      <c r="F12" s="859">
        <v>24032.549894</v>
      </c>
      <c r="G12" s="859">
        <v>15.446066648993707</v>
      </c>
      <c r="H12" s="860">
        <v>105.59135381473914</v>
      </c>
      <c r="I12" s="861"/>
      <c r="J12" s="861"/>
      <c r="K12" s="861"/>
      <c r="L12" s="861"/>
      <c r="M12" s="861"/>
      <c r="N12" s="861"/>
      <c r="O12" s="861"/>
      <c r="P12" s="861"/>
    </row>
    <row r="13" spans="2:22" ht="14.1" customHeight="1">
      <c r="B13" s="857">
        <v>7</v>
      </c>
      <c r="C13" s="858" t="s">
        <v>922</v>
      </c>
      <c r="D13" s="859">
        <v>5954.6991470000003</v>
      </c>
      <c r="E13" s="859">
        <v>1599.00335</v>
      </c>
      <c r="F13" s="859">
        <v>1082.9906410000001</v>
      </c>
      <c r="G13" s="859">
        <v>-73.147201722095673</v>
      </c>
      <c r="H13" s="860">
        <v>-32.270896055345972</v>
      </c>
      <c r="I13" s="861"/>
      <c r="J13" s="861"/>
      <c r="K13" s="861"/>
      <c r="L13" s="861"/>
      <c r="M13" s="861"/>
      <c r="N13" s="861"/>
      <c r="O13" s="861"/>
      <c r="P13" s="861"/>
    </row>
    <row r="14" spans="2:22" ht="14.1" customHeight="1">
      <c r="B14" s="857">
        <v>8</v>
      </c>
      <c r="C14" s="858" t="s">
        <v>842</v>
      </c>
      <c r="D14" s="859">
        <v>3095.0847769999996</v>
      </c>
      <c r="E14" s="859">
        <v>3338.8942470000002</v>
      </c>
      <c r="F14" s="859">
        <v>3943.4189049999995</v>
      </c>
      <c r="G14" s="859">
        <v>7.8773115299387797</v>
      </c>
      <c r="H14" s="860">
        <v>18.105534745317712</v>
      </c>
      <c r="I14" s="861"/>
      <c r="J14" s="861"/>
      <c r="K14" s="861"/>
      <c r="L14" s="861"/>
      <c r="M14" s="861"/>
      <c r="N14" s="861"/>
      <c r="O14" s="861"/>
      <c r="P14" s="861"/>
      <c r="T14" s="821"/>
      <c r="U14" s="821"/>
      <c r="V14" s="821"/>
    </row>
    <row r="15" spans="2:22" ht="14.1" customHeight="1">
      <c r="B15" s="857">
        <v>9</v>
      </c>
      <c r="C15" s="858" t="s">
        <v>923</v>
      </c>
      <c r="D15" s="859">
        <v>6208.2145580000006</v>
      </c>
      <c r="E15" s="859">
        <v>9155.3921170000012</v>
      </c>
      <c r="F15" s="859">
        <v>9015.6013940000012</v>
      </c>
      <c r="G15" s="859">
        <v>47.472224606062014</v>
      </c>
      <c r="H15" s="860">
        <v>-1.5268676776872638</v>
      </c>
      <c r="I15" s="861"/>
      <c r="J15" s="861"/>
      <c r="K15" s="861"/>
      <c r="L15" s="861"/>
      <c r="M15" s="861"/>
      <c r="N15" s="861"/>
      <c r="O15" s="861"/>
      <c r="P15" s="861"/>
    </row>
    <row r="16" spans="2:22" ht="14.1" customHeight="1">
      <c r="B16" s="857">
        <v>10</v>
      </c>
      <c r="C16" s="858" t="s">
        <v>924</v>
      </c>
      <c r="D16" s="859">
        <v>7153.0435630000011</v>
      </c>
      <c r="E16" s="859">
        <v>6964.7771849999999</v>
      </c>
      <c r="F16" s="859">
        <v>5027.4816199999996</v>
      </c>
      <c r="G16" s="859">
        <v>-2.6319758343683475</v>
      </c>
      <c r="H16" s="860">
        <v>-27.815614391402818</v>
      </c>
      <c r="I16" s="861"/>
      <c r="J16" s="861"/>
      <c r="K16" s="861"/>
      <c r="L16" s="861"/>
      <c r="M16" s="861"/>
      <c r="N16" s="861"/>
      <c r="O16" s="861"/>
      <c r="P16" s="861"/>
    </row>
    <row r="17" spans="2:22" ht="14.1" customHeight="1">
      <c r="B17" s="857">
        <v>11</v>
      </c>
      <c r="C17" s="858" t="s">
        <v>925</v>
      </c>
      <c r="D17" s="859">
        <v>245.26328999999998</v>
      </c>
      <c r="E17" s="859">
        <v>306.79570999999999</v>
      </c>
      <c r="F17" s="859">
        <v>413.42700400000001</v>
      </c>
      <c r="G17" s="859">
        <v>25.088312237840398</v>
      </c>
      <c r="H17" s="860">
        <v>34.756448843433958</v>
      </c>
      <c r="I17" s="861"/>
      <c r="J17" s="861"/>
      <c r="K17" s="861"/>
      <c r="L17" s="861"/>
      <c r="M17" s="861"/>
      <c r="N17" s="861"/>
      <c r="O17" s="861"/>
      <c r="P17" s="861"/>
    </row>
    <row r="18" spans="2:22" ht="14.1" customHeight="1">
      <c r="B18" s="857">
        <v>12</v>
      </c>
      <c r="C18" s="858" t="s">
        <v>926</v>
      </c>
      <c r="D18" s="859">
        <v>1865.9680540000002</v>
      </c>
      <c r="E18" s="859">
        <v>2189.0341119999998</v>
      </c>
      <c r="F18" s="859">
        <v>2664.2444049999995</v>
      </c>
      <c r="G18" s="859">
        <v>17.313589978534509</v>
      </c>
      <c r="H18" s="860">
        <v>21.708674633938259</v>
      </c>
      <c r="I18" s="861"/>
      <c r="J18" s="861"/>
      <c r="K18" s="861"/>
      <c r="L18" s="861"/>
      <c r="M18" s="861"/>
      <c r="N18" s="861"/>
      <c r="O18" s="861"/>
      <c r="P18" s="861"/>
      <c r="U18" s="821"/>
      <c r="V18" s="821"/>
    </row>
    <row r="19" spans="2:22" ht="14.1" customHeight="1">
      <c r="B19" s="857">
        <v>13</v>
      </c>
      <c r="C19" s="858" t="s">
        <v>927</v>
      </c>
      <c r="D19" s="859">
        <v>1188.3142620000003</v>
      </c>
      <c r="E19" s="859">
        <v>1167.4484870000001</v>
      </c>
      <c r="F19" s="859">
        <v>1230.4240169999998</v>
      </c>
      <c r="G19" s="859">
        <v>-1.7559138745740484</v>
      </c>
      <c r="H19" s="860">
        <v>5.3942876881727102</v>
      </c>
      <c r="I19" s="861"/>
      <c r="J19" s="861"/>
      <c r="K19" s="861"/>
      <c r="L19" s="861"/>
      <c r="M19" s="861"/>
      <c r="N19" s="861"/>
      <c r="O19" s="861"/>
      <c r="P19" s="861"/>
    </row>
    <row r="20" spans="2:22" ht="14.1" customHeight="1">
      <c r="B20" s="857">
        <v>14</v>
      </c>
      <c r="C20" s="858" t="s">
        <v>928</v>
      </c>
      <c r="D20" s="859">
        <v>3738.0943299999994</v>
      </c>
      <c r="E20" s="859">
        <v>4330.5583989999996</v>
      </c>
      <c r="F20" s="859">
        <v>2622.8228209999993</v>
      </c>
      <c r="G20" s="859">
        <v>15.849361110156906</v>
      </c>
      <c r="H20" s="860">
        <v>-39.434535241329293</v>
      </c>
      <c r="I20" s="861"/>
      <c r="J20" s="861"/>
      <c r="K20" s="861"/>
      <c r="L20" s="861"/>
      <c r="M20" s="861"/>
      <c r="N20" s="861"/>
      <c r="O20" s="861"/>
      <c r="P20" s="861"/>
    </row>
    <row r="21" spans="2:22" ht="14.1" customHeight="1">
      <c r="B21" s="857">
        <v>15</v>
      </c>
      <c r="C21" s="858" t="s">
        <v>929</v>
      </c>
      <c r="D21" s="859">
        <v>10720.306996000001</v>
      </c>
      <c r="E21" s="859">
        <v>12213.679803999999</v>
      </c>
      <c r="F21" s="859">
        <v>13865.583120000001</v>
      </c>
      <c r="G21" s="859">
        <v>13.930317560469206</v>
      </c>
      <c r="H21" s="860">
        <v>13.525025565669409</v>
      </c>
      <c r="I21" s="861"/>
      <c r="J21" s="861"/>
      <c r="K21" s="861"/>
      <c r="L21" s="861"/>
      <c r="M21" s="861"/>
      <c r="N21" s="861"/>
      <c r="O21" s="861"/>
      <c r="P21" s="861"/>
    </row>
    <row r="22" spans="2:22" ht="14.1" customHeight="1">
      <c r="B22" s="857">
        <v>16</v>
      </c>
      <c r="C22" s="858" t="s">
        <v>930</v>
      </c>
      <c r="D22" s="859">
        <v>1901.6810310000001</v>
      </c>
      <c r="E22" s="859">
        <v>2027.7346610000004</v>
      </c>
      <c r="F22" s="859">
        <v>2328.4390749999998</v>
      </c>
      <c r="G22" s="859">
        <v>6.6285369599398507</v>
      </c>
      <c r="H22" s="860">
        <v>14.829574094852418</v>
      </c>
      <c r="I22" s="861"/>
      <c r="J22" s="861"/>
      <c r="K22" s="861"/>
      <c r="L22" s="861"/>
      <c r="M22" s="861"/>
      <c r="N22" s="861"/>
      <c r="O22" s="861"/>
      <c r="P22" s="861"/>
    </row>
    <row r="23" spans="2:22" ht="14.1" customHeight="1">
      <c r="B23" s="857">
        <v>17</v>
      </c>
      <c r="C23" s="858" t="s">
        <v>845</v>
      </c>
      <c r="D23" s="859">
        <v>3706.0659219999993</v>
      </c>
      <c r="E23" s="859">
        <v>5016.83104</v>
      </c>
      <c r="F23" s="859">
        <v>4949.9446619999999</v>
      </c>
      <c r="G23" s="859">
        <v>35.368100449023842</v>
      </c>
      <c r="H23" s="860">
        <v>-1.3332395981986309</v>
      </c>
      <c r="I23" s="861"/>
      <c r="J23" s="861"/>
      <c r="K23" s="861"/>
      <c r="L23" s="861"/>
      <c r="M23" s="861"/>
      <c r="N23" s="861"/>
      <c r="O23" s="861"/>
      <c r="P23" s="861"/>
    </row>
    <row r="24" spans="2:22" ht="14.1" customHeight="1">
      <c r="B24" s="857">
        <v>18</v>
      </c>
      <c r="C24" s="858" t="s">
        <v>931</v>
      </c>
      <c r="D24" s="859">
        <v>3152.0728110000005</v>
      </c>
      <c r="E24" s="859">
        <v>3696.2069020000004</v>
      </c>
      <c r="F24" s="859">
        <v>4072.2311519999998</v>
      </c>
      <c r="G24" s="859">
        <v>17.262738636655172</v>
      </c>
      <c r="H24" s="860">
        <v>10.173246789743672</v>
      </c>
      <c r="I24" s="861"/>
      <c r="J24" s="861"/>
      <c r="K24" s="861"/>
      <c r="L24" s="861"/>
      <c r="M24" s="861"/>
      <c r="N24" s="861"/>
      <c r="O24" s="861"/>
      <c r="P24" s="861"/>
    </row>
    <row r="25" spans="2:22" ht="14.1" customHeight="1">
      <c r="B25" s="857">
        <v>19</v>
      </c>
      <c r="C25" s="858" t="s">
        <v>932</v>
      </c>
      <c r="D25" s="859">
        <v>13259.228891999999</v>
      </c>
      <c r="E25" s="859">
        <v>13420.954682000001</v>
      </c>
      <c r="F25" s="859">
        <v>16191.095554000001</v>
      </c>
      <c r="G25" s="859">
        <v>1.2197224387428633</v>
      </c>
      <c r="H25" s="860">
        <v>20.640415958749017</v>
      </c>
      <c r="I25" s="861"/>
      <c r="J25" s="861"/>
      <c r="K25" s="861"/>
      <c r="L25" s="861"/>
      <c r="M25" s="861"/>
      <c r="N25" s="861"/>
      <c r="O25" s="861"/>
      <c r="P25" s="861"/>
    </row>
    <row r="26" spans="2:22" ht="14.1" customHeight="1">
      <c r="B26" s="857">
        <v>20</v>
      </c>
      <c r="C26" s="858" t="s">
        <v>933</v>
      </c>
      <c r="D26" s="859">
        <v>705.70521700000006</v>
      </c>
      <c r="E26" s="859">
        <v>613.57698300000015</v>
      </c>
      <c r="F26" s="859">
        <v>723.153235</v>
      </c>
      <c r="G26" s="859">
        <v>-13.054775815834716</v>
      </c>
      <c r="H26" s="860">
        <v>17.858598845126465</v>
      </c>
      <c r="I26" s="861"/>
      <c r="J26" s="861"/>
      <c r="K26" s="861"/>
      <c r="L26" s="861"/>
      <c r="M26" s="861"/>
      <c r="N26" s="861"/>
      <c r="O26" s="861"/>
      <c r="P26" s="861"/>
    </row>
    <row r="27" spans="2:22" ht="14.1" customHeight="1">
      <c r="B27" s="857">
        <v>21</v>
      </c>
      <c r="C27" s="858" t="s">
        <v>934</v>
      </c>
      <c r="D27" s="859">
        <v>1767.3365080000003</v>
      </c>
      <c r="E27" s="859">
        <v>1784.5783799999999</v>
      </c>
      <c r="F27" s="859">
        <v>2136.526241</v>
      </c>
      <c r="G27" s="859">
        <v>0.9755851204313899</v>
      </c>
      <c r="H27" s="860">
        <v>19.721625283838762</v>
      </c>
      <c r="I27" s="861"/>
      <c r="J27" s="861"/>
      <c r="K27" s="861"/>
      <c r="L27" s="861"/>
      <c r="M27" s="861"/>
      <c r="N27" s="861"/>
      <c r="O27" s="861"/>
      <c r="P27" s="861"/>
    </row>
    <row r="28" spans="2:22" ht="14.1" customHeight="1">
      <c r="B28" s="857">
        <v>22</v>
      </c>
      <c r="C28" s="858" t="s">
        <v>857</v>
      </c>
      <c r="D28" s="859">
        <v>1952.3863099999999</v>
      </c>
      <c r="E28" s="859">
        <v>2689.7194629999999</v>
      </c>
      <c r="F28" s="859">
        <v>2165.3464330000002</v>
      </c>
      <c r="G28" s="859">
        <v>37.765740787231806</v>
      </c>
      <c r="H28" s="860">
        <v>-19.495454348058146</v>
      </c>
      <c r="I28" s="861"/>
      <c r="J28" s="861"/>
      <c r="K28" s="861"/>
      <c r="L28" s="861"/>
      <c r="M28" s="861"/>
      <c r="N28" s="861"/>
      <c r="O28" s="861"/>
      <c r="P28" s="861"/>
    </row>
    <row r="29" spans="2:22" ht="14.1" customHeight="1">
      <c r="B29" s="857">
        <v>23</v>
      </c>
      <c r="C29" s="858" t="s">
        <v>935</v>
      </c>
      <c r="D29" s="859">
        <v>26335.611867999996</v>
      </c>
      <c r="E29" s="859">
        <v>22657.287172999997</v>
      </c>
      <c r="F29" s="859">
        <v>46509.344950999999</v>
      </c>
      <c r="G29" s="859">
        <v>-13.967113099314304</v>
      </c>
      <c r="H29" s="860">
        <v>105.27322885514633</v>
      </c>
      <c r="I29" s="861"/>
      <c r="J29" s="861"/>
      <c r="K29" s="861"/>
      <c r="L29" s="861"/>
      <c r="M29" s="861"/>
      <c r="N29" s="861"/>
      <c r="O29" s="861"/>
      <c r="P29" s="861"/>
    </row>
    <row r="30" spans="2:22" ht="14.1" customHeight="1">
      <c r="B30" s="857">
        <v>24</v>
      </c>
      <c r="C30" s="858" t="s">
        <v>936</v>
      </c>
      <c r="D30" s="859">
        <v>5392.0151669999996</v>
      </c>
      <c r="E30" s="859">
        <v>7888.9060990000007</v>
      </c>
      <c r="F30" s="859">
        <v>9259.1061680000003</v>
      </c>
      <c r="G30" s="859">
        <v>46.307194150368417</v>
      </c>
      <c r="H30" s="860">
        <v>17.368695378104277</v>
      </c>
      <c r="I30" s="861"/>
      <c r="J30" s="861"/>
      <c r="K30" s="861"/>
      <c r="L30" s="861"/>
      <c r="M30" s="861"/>
      <c r="N30" s="861"/>
      <c r="O30" s="861"/>
      <c r="P30" s="861"/>
    </row>
    <row r="31" spans="2:22" ht="14.1" customHeight="1">
      <c r="B31" s="857">
        <v>25</v>
      </c>
      <c r="C31" s="858" t="s">
        <v>937</v>
      </c>
      <c r="D31" s="859">
        <v>17846.584865000001</v>
      </c>
      <c r="E31" s="859">
        <v>19163.931645000004</v>
      </c>
      <c r="F31" s="859">
        <v>21484.153917</v>
      </c>
      <c r="G31" s="859">
        <v>7.3815062655686603</v>
      </c>
      <c r="H31" s="860">
        <v>12.107235169591917</v>
      </c>
      <c r="I31" s="861"/>
      <c r="J31" s="861"/>
      <c r="K31" s="861"/>
      <c r="L31" s="861"/>
      <c r="M31" s="861"/>
      <c r="N31" s="861"/>
      <c r="O31" s="861"/>
      <c r="P31" s="861"/>
    </row>
    <row r="32" spans="2:22" ht="14.1" customHeight="1">
      <c r="B32" s="857">
        <v>26</v>
      </c>
      <c r="C32" s="858" t="s">
        <v>938</v>
      </c>
      <c r="D32" s="859">
        <v>29.925051000000003</v>
      </c>
      <c r="E32" s="859">
        <v>22.670172999999998</v>
      </c>
      <c r="F32" s="859">
        <v>67.029028999999994</v>
      </c>
      <c r="G32" s="859">
        <v>-24.243494188197062</v>
      </c>
      <c r="H32" s="860">
        <v>195.67056678394118</v>
      </c>
      <c r="I32" s="861"/>
      <c r="J32" s="861"/>
      <c r="K32" s="861"/>
      <c r="L32" s="861"/>
      <c r="M32" s="861"/>
      <c r="N32" s="861"/>
      <c r="O32" s="861"/>
      <c r="P32" s="861"/>
    </row>
    <row r="33" spans="2:16" ht="14.1" customHeight="1">
      <c r="B33" s="857">
        <v>27</v>
      </c>
      <c r="C33" s="858" t="s">
        <v>939</v>
      </c>
      <c r="D33" s="859">
        <v>18892.904827000002</v>
      </c>
      <c r="E33" s="859">
        <v>19323.284093999999</v>
      </c>
      <c r="F33" s="859">
        <v>26526.905433</v>
      </c>
      <c r="G33" s="859">
        <v>2.2779941514601774</v>
      </c>
      <c r="H33" s="860">
        <v>37.279487813548059</v>
      </c>
      <c r="I33" s="861"/>
      <c r="J33" s="861"/>
      <c r="K33" s="861"/>
      <c r="L33" s="861"/>
      <c r="M33" s="861"/>
      <c r="N33" s="861"/>
      <c r="O33" s="861"/>
      <c r="P33" s="861"/>
    </row>
    <row r="34" spans="2:16" ht="14.1" customHeight="1">
      <c r="B34" s="857">
        <v>28</v>
      </c>
      <c r="C34" s="858" t="s">
        <v>940</v>
      </c>
      <c r="D34" s="859">
        <v>546.32332899999994</v>
      </c>
      <c r="E34" s="859">
        <v>576.78104000000008</v>
      </c>
      <c r="F34" s="859">
        <v>683.03829400000006</v>
      </c>
      <c r="G34" s="859">
        <v>5.5750339374579738</v>
      </c>
      <c r="H34" s="860">
        <v>18.422459587090458</v>
      </c>
      <c r="I34" s="861"/>
      <c r="J34" s="861"/>
      <c r="K34" s="861"/>
      <c r="L34" s="861"/>
      <c r="M34" s="861"/>
      <c r="N34" s="861"/>
      <c r="O34" s="861"/>
      <c r="P34" s="861"/>
    </row>
    <row r="35" spans="2:16" ht="14.1" customHeight="1">
      <c r="B35" s="857">
        <v>29</v>
      </c>
      <c r="C35" s="858" t="s">
        <v>864</v>
      </c>
      <c r="D35" s="859">
        <v>5140.3560229999994</v>
      </c>
      <c r="E35" s="859">
        <v>5542.0335699999996</v>
      </c>
      <c r="F35" s="859">
        <v>5876.8936190000004</v>
      </c>
      <c r="G35" s="859">
        <v>7.8141970167579018</v>
      </c>
      <c r="H35" s="860">
        <v>6.0421873085117568</v>
      </c>
      <c r="I35" s="861"/>
      <c r="J35" s="861"/>
      <c r="K35" s="861"/>
      <c r="L35" s="861"/>
      <c r="M35" s="861"/>
      <c r="N35" s="861"/>
      <c r="O35" s="861"/>
      <c r="P35" s="861"/>
    </row>
    <row r="36" spans="2:16" ht="14.1" customHeight="1">
      <c r="B36" s="857">
        <v>30</v>
      </c>
      <c r="C36" s="858" t="s">
        <v>941</v>
      </c>
      <c r="D36" s="859">
        <v>110057.822611</v>
      </c>
      <c r="E36" s="859">
        <v>65607.890719000003</v>
      </c>
      <c r="F36" s="859">
        <v>118919.67554899999</v>
      </c>
      <c r="G36" s="859">
        <v>-40.38779873840366</v>
      </c>
      <c r="H36" s="860">
        <v>81.258190509942636</v>
      </c>
      <c r="I36" s="861"/>
      <c r="J36" s="861"/>
      <c r="K36" s="861"/>
      <c r="L36" s="861"/>
      <c r="M36" s="861"/>
      <c r="N36" s="861"/>
      <c r="O36" s="861"/>
      <c r="P36" s="861"/>
    </row>
    <row r="37" spans="2:16" ht="14.1" customHeight="1">
      <c r="B37" s="857">
        <v>31</v>
      </c>
      <c r="C37" s="858" t="s">
        <v>942</v>
      </c>
      <c r="D37" s="859">
        <v>1342.3541829999999</v>
      </c>
      <c r="E37" s="859">
        <v>1421.0486449999999</v>
      </c>
      <c r="F37" s="859">
        <v>2049.5245229999996</v>
      </c>
      <c r="G37" s="859">
        <v>5.8624216318324613</v>
      </c>
      <c r="H37" s="860">
        <v>44.226204374587041</v>
      </c>
      <c r="I37" s="861"/>
      <c r="J37" s="861"/>
      <c r="K37" s="861"/>
      <c r="L37" s="861"/>
      <c r="M37" s="861"/>
      <c r="N37" s="861"/>
      <c r="O37" s="861"/>
      <c r="P37" s="861"/>
    </row>
    <row r="38" spans="2:16" ht="14.1" customHeight="1">
      <c r="B38" s="857">
        <v>32</v>
      </c>
      <c r="C38" s="858" t="s">
        <v>867</v>
      </c>
      <c r="D38" s="859">
        <v>2069.2659309999999</v>
      </c>
      <c r="E38" s="859">
        <v>2512.7632599999997</v>
      </c>
      <c r="F38" s="859">
        <v>2761.5143090000001</v>
      </c>
      <c r="G38" s="859">
        <v>21.432592222966434</v>
      </c>
      <c r="H38" s="860">
        <v>9.8995019928777737</v>
      </c>
      <c r="I38" s="861"/>
      <c r="J38" s="861"/>
      <c r="K38" s="861"/>
      <c r="L38" s="861"/>
      <c r="M38" s="861"/>
      <c r="N38" s="861"/>
      <c r="O38" s="861"/>
      <c r="P38" s="861"/>
    </row>
    <row r="39" spans="2:16" ht="14.1" customHeight="1">
      <c r="B39" s="857">
        <v>33</v>
      </c>
      <c r="C39" s="858" t="s">
        <v>943</v>
      </c>
      <c r="D39" s="859">
        <v>1178.4421259999997</v>
      </c>
      <c r="E39" s="859">
        <v>1514.7811859999997</v>
      </c>
      <c r="F39" s="859">
        <v>1596.4417129999999</v>
      </c>
      <c r="G39" s="859">
        <v>28.540990904800708</v>
      </c>
      <c r="H39" s="860">
        <v>5.3909124139333073</v>
      </c>
      <c r="I39" s="861"/>
      <c r="J39" s="861"/>
      <c r="K39" s="861"/>
      <c r="L39" s="861"/>
      <c r="M39" s="861"/>
      <c r="N39" s="861"/>
      <c r="O39" s="861"/>
      <c r="P39" s="861"/>
    </row>
    <row r="40" spans="2:16" ht="14.1" customHeight="1">
      <c r="B40" s="857">
        <v>34</v>
      </c>
      <c r="C40" s="858" t="s">
        <v>944</v>
      </c>
      <c r="D40" s="859">
        <v>132.51553599999997</v>
      </c>
      <c r="E40" s="859">
        <v>198.93955500000004</v>
      </c>
      <c r="F40" s="859">
        <v>235.22680599999998</v>
      </c>
      <c r="G40" s="859">
        <v>50.125457742554886</v>
      </c>
      <c r="H40" s="860">
        <v>18.240339886152839</v>
      </c>
      <c r="I40" s="861"/>
      <c r="J40" s="861"/>
      <c r="K40" s="861"/>
      <c r="L40" s="861"/>
      <c r="M40" s="861"/>
      <c r="N40" s="861"/>
      <c r="O40" s="861"/>
      <c r="P40" s="861"/>
    </row>
    <row r="41" spans="2:16" ht="14.1" customHeight="1">
      <c r="B41" s="857">
        <v>35</v>
      </c>
      <c r="C41" s="858" t="s">
        <v>899</v>
      </c>
      <c r="D41" s="859">
        <v>4605.93894</v>
      </c>
      <c r="E41" s="859">
        <v>4458.8043429999989</v>
      </c>
      <c r="F41" s="859">
        <v>5622.8722230000003</v>
      </c>
      <c r="G41" s="859">
        <v>-3.1944539195302752</v>
      </c>
      <c r="H41" s="860">
        <v>26.107175611495578</v>
      </c>
      <c r="I41" s="861"/>
      <c r="J41" s="861"/>
      <c r="K41" s="861"/>
      <c r="L41" s="861"/>
      <c r="M41" s="861"/>
      <c r="N41" s="861"/>
      <c r="O41" s="861"/>
      <c r="P41" s="861"/>
    </row>
    <row r="42" spans="2:16" ht="14.1" customHeight="1">
      <c r="B42" s="857">
        <v>36</v>
      </c>
      <c r="C42" s="858" t="s">
        <v>945</v>
      </c>
      <c r="D42" s="859">
        <v>15612.562463</v>
      </c>
      <c r="E42" s="859">
        <v>21863.241303000003</v>
      </c>
      <c r="F42" s="859">
        <v>23600.899820999999</v>
      </c>
      <c r="G42" s="859">
        <v>40.036213496749184</v>
      </c>
      <c r="H42" s="860">
        <v>7.9478540895103293</v>
      </c>
      <c r="I42" s="861"/>
      <c r="J42" s="861"/>
      <c r="K42" s="861"/>
      <c r="L42" s="861"/>
      <c r="M42" s="861"/>
      <c r="N42" s="861"/>
      <c r="O42" s="861"/>
      <c r="P42" s="861"/>
    </row>
    <row r="43" spans="2:16" ht="14.1" customHeight="1">
      <c r="B43" s="857">
        <v>37</v>
      </c>
      <c r="C43" s="858" t="s">
        <v>946</v>
      </c>
      <c r="D43" s="859">
        <v>1162.8797380000001</v>
      </c>
      <c r="E43" s="859">
        <v>1282.6713569999999</v>
      </c>
      <c r="F43" s="859">
        <v>904.01455499999997</v>
      </c>
      <c r="G43" s="859">
        <v>10.301290415982805</v>
      </c>
      <c r="H43" s="860">
        <v>-29.520952497577298</v>
      </c>
      <c r="I43" s="861"/>
      <c r="J43" s="861"/>
      <c r="K43" s="861"/>
      <c r="L43" s="861"/>
      <c r="M43" s="861"/>
      <c r="N43" s="861"/>
      <c r="O43" s="861"/>
      <c r="P43" s="861"/>
    </row>
    <row r="44" spans="2:16" ht="14.1" customHeight="1">
      <c r="B44" s="857">
        <v>38</v>
      </c>
      <c r="C44" s="858" t="s">
        <v>947</v>
      </c>
      <c r="D44" s="859">
        <v>3369.2158710000003</v>
      </c>
      <c r="E44" s="859">
        <v>4236.1337569999996</v>
      </c>
      <c r="F44" s="859">
        <v>5051.3596200000002</v>
      </c>
      <c r="G44" s="859">
        <v>25.730553315442322</v>
      </c>
      <c r="H44" s="860">
        <v>19.244573230315993</v>
      </c>
      <c r="I44" s="861"/>
      <c r="J44" s="861"/>
      <c r="K44" s="861"/>
      <c r="L44" s="861"/>
      <c r="M44" s="861"/>
      <c r="N44" s="861"/>
      <c r="O44" s="861"/>
      <c r="P44" s="861"/>
    </row>
    <row r="45" spans="2:16" ht="14.1" customHeight="1">
      <c r="B45" s="857">
        <v>39</v>
      </c>
      <c r="C45" s="858" t="s">
        <v>948</v>
      </c>
      <c r="D45" s="859">
        <v>786.67866600000002</v>
      </c>
      <c r="E45" s="859">
        <v>887.98753700000009</v>
      </c>
      <c r="F45" s="859">
        <v>1049.159926</v>
      </c>
      <c r="G45" s="859">
        <v>12.878049879644252</v>
      </c>
      <c r="H45" s="860">
        <v>18.150298544111209</v>
      </c>
      <c r="I45" s="861"/>
      <c r="J45" s="861"/>
      <c r="K45" s="861"/>
      <c r="L45" s="861"/>
      <c r="M45" s="861"/>
      <c r="N45" s="861"/>
      <c r="O45" s="861"/>
      <c r="P45" s="861"/>
    </row>
    <row r="46" spans="2:16" ht="14.1" customHeight="1">
      <c r="B46" s="857">
        <v>40</v>
      </c>
      <c r="C46" s="858" t="s">
        <v>949</v>
      </c>
      <c r="D46" s="859">
        <v>52.826040000000006</v>
      </c>
      <c r="E46" s="859">
        <v>317.02127900000005</v>
      </c>
      <c r="F46" s="859">
        <v>246.65257100000002</v>
      </c>
      <c r="G46" s="859">
        <v>500.12311920408945</v>
      </c>
      <c r="H46" s="860">
        <v>-22.196840610185049</v>
      </c>
      <c r="I46" s="861"/>
      <c r="J46" s="861"/>
      <c r="K46" s="861"/>
      <c r="L46" s="861"/>
      <c r="M46" s="861"/>
      <c r="N46" s="861"/>
      <c r="O46" s="861"/>
      <c r="P46" s="861"/>
    </row>
    <row r="47" spans="2:16" ht="14.1" customHeight="1">
      <c r="B47" s="857">
        <v>41</v>
      </c>
      <c r="C47" s="858" t="s">
        <v>950</v>
      </c>
      <c r="D47" s="859">
        <v>19.270944</v>
      </c>
      <c r="E47" s="859">
        <v>356.38702499999999</v>
      </c>
      <c r="F47" s="859">
        <v>119.07989599999999</v>
      </c>
      <c r="G47" s="859" t="s">
        <v>270</v>
      </c>
      <c r="H47" s="860">
        <v>-66.586916007955125</v>
      </c>
      <c r="I47" s="861"/>
      <c r="J47" s="861"/>
      <c r="K47" s="861"/>
      <c r="L47" s="861"/>
      <c r="M47" s="861"/>
      <c r="N47" s="861"/>
      <c r="O47" s="861"/>
      <c r="P47" s="861"/>
    </row>
    <row r="48" spans="2:16" ht="14.1" customHeight="1">
      <c r="B48" s="857">
        <v>42</v>
      </c>
      <c r="C48" s="858" t="s">
        <v>904</v>
      </c>
      <c r="D48" s="859">
        <v>68.540991999999989</v>
      </c>
      <c r="E48" s="859">
        <v>61.142269999999996</v>
      </c>
      <c r="F48" s="859">
        <v>78.373224999999991</v>
      </c>
      <c r="G48" s="859">
        <v>-10.794594277246517</v>
      </c>
      <c r="H48" s="860">
        <v>28.181739081653348</v>
      </c>
      <c r="I48" s="861"/>
      <c r="J48" s="861"/>
      <c r="K48" s="861"/>
      <c r="L48" s="861"/>
      <c r="M48" s="861"/>
      <c r="N48" s="861"/>
      <c r="O48" s="861"/>
      <c r="P48" s="861"/>
    </row>
    <row r="49" spans="2:16" ht="14.1" customHeight="1">
      <c r="B49" s="857">
        <v>43</v>
      </c>
      <c r="C49" s="858" t="s">
        <v>951</v>
      </c>
      <c r="D49" s="859">
        <v>3816.7023199999999</v>
      </c>
      <c r="E49" s="859">
        <v>4166.6672289999997</v>
      </c>
      <c r="F49" s="859">
        <v>4204.2850539999999</v>
      </c>
      <c r="G49" s="859">
        <v>9.1693006071272407</v>
      </c>
      <c r="H49" s="860">
        <v>0.90282767815436671</v>
      </c>
      <c r="I49" s="861"/>
      <c r="J49" s="861"/>
      <c r="K49" s="861"/>
      <c r="L49" s="861"/>
      <c r="M49" s="861"/>
      <c r="N49" s="861"/>
      <c r="O49" s="861"/>
      <c r="P49" s="861"/>
    </row>
    <row r="50" spans="2:16" ht="14.1" customHeight="1">
      <c r="B50" s="857">
        <v>44</v>
      </c>
      <c r="C50" s="858" t="s">
        <v>881</v>
      </c>
      <c r="D50" s="859">
        <v>7210.4959549999994</v>
      </c>
      <c r="E50" s="859">
        <v>6654.6952309999997</v>
      </c>
      <c r="F50" s="859">
        <v>6418.3175449999999</v>
      </c>
      <c r="G50" s="859">
        <v>-7.7082176797365634</v>
      </c>
      <c r="H50" s="860">
        <v>-3.5520437494848238</v>
      </c>
      <c r="I50" s="861"/>
      <c r="J50" s="861"/>
      <c r="K50" s="861"/>
      <c r="L50" s="861"/>
      <c r="M50" s="861"/>
      <c r="N50" s="861"/>
      <c r="O50" s="861"/>
      <c r="P50" s="861"/>
    </row>
    <row r="51" spans="2:16" ht="14.1" customHeight="1">
      <c r="B51" s="857">
        <v>45</v>
      </c>
      <c r="C51" s="858" t="s">
        <v>952</v>
      </c>
      <c r="D51" s="859">
        <v>2037.6599680000002</v>
      </c>
      <c r="E51" s="859">
        <v>2765.7237010000003</v>
      </c>
      <c r="F51" s="859">
        <v>2805.3280650000002</v>
      </c>
      <c r="G51" s="859">
        <v>35.730384089284939</v>
      </c>
      <c r="H51" s="860">
        <v>1.431971096233525</v>
      </c>
      <c r="I51" s="861"/>
      <c r="J51" s="861"/>
      <c r="K51" s="861"/>
      <c r="L51" s="861"/>
      <c r="M51" s="861"/>
      <c r="N51" s="861"/>
      <c r="O51" s="861"/>
      <c r="P51" s="861"/>
    </row>
    <row r="52" spans="2:16" ht="14.1" customHeight="1">
      <c r="B52" s="857">
        <v>46</v>
      </c>
      <c r="C52" s="858" t="s">
        <v>953</v>
      </c>
      <c r="D52" s="859">
        <v>4326.4653869999993</v>
      </c>
      <c r="E52" s="859">
        <v>4081.092678</v>
      </c>
      <c r="F52" s="859">
        <v>5876.7704610000001</v>
      </c>
      <c r="G52" s="859">
        <v>-5.6714358500887556</v>
      </c>
      <c r="H52" s="860">
        <v>43.999926604950303</v>
      </c>
      <c r="I52" s="861"/>
      <c r="J52" s="861"/>
      <c r="K52" s="861"/>
      <c r="L52" s="861"/>
      <c r="M52" s="861"/>
      <c r="N52" s="861"/>
      <c r="O52" s="861"/>
      <c r="P52" s="861"/>
    </row>
    <row r="53" spans="2:16" ht="14.1" customHeight="1">
      <c r="B53" s="857">
        <v>47</v>
      </c>
      <c r="C53" s="858" t="s">
        <v>905</v>
      </c>
      <c r="D53" s="859">
        <v>7988.7011750000001</v>
      </c>
      <c r="E53" s="859">
        <v>7725.5531159999991</v>
      </c>
      <c r="F53" s="859">
        <v>10645.472528999999</v>
      </c>
      <c r="G53" s="859">
        <v>-3.2940030329774004</v>
      </c>
      <c r="H53" s="860">
        <v>37.79560335884176</v>
      </c>
      <c r="I53" s="861"/>
      <c r="J53" s="861" t="s">
        <v>131</v>
      </c>
      <c r="K53" s="861"/>
      <c r="L53" s="861"/>
      <c r="M53" s="861"/>
      <c r="N53" s="861"/>
      <c r="O53" s="861"/>
      <c r="P53" s="861"/>
    </row>
    <row r="54" spans="2:16" ht="14.1" customHeight="1">
      <c r="B54" s="857">
        <v>48</v>
      </c>
      <c r="C54" s="858" t="s">
        <v>954</v>
      </c>
      <c r="D54" s="859">
        <v>44126.274313999995</v>
      </c>
      <c r="E54" s="859">
        <v>62940.214993000001</v>
      </c>
      <c r="F54" s="859">
        <v>77844.13451199999</v>
      </c>
      <c r="G54" s="859">
        <v>42.636594572025501</v>
      </c>
      <c r="H54" s="860">
        <v>23.679486192822125</v>
      </c>
      <c r="I54" s="861"/>
      <c r="J54" s="861"/>
      <c r="K54" s="861"/>
      <c r="L54" s="861"/>
      <c r="M54" s="861"/>
      <c r="N54" s="861"/>
      <c r="O54" s="861"/>
      <c r="P54" s="861"/>
    </row>
    <row r="55" spans="2:16" ht="14.1" customHeight="1">
      <c r="B55" s="857">
        <v>49</v>
      </c>
      <c r="C55" s="858" t="s">
        <v>955</v>
      </c>
      <c r="D55" s="859">
        <v>1289.4897730000002</v>
      </c>
      <c r="E55" s="859">
        <v>1394.7475919999999</v>
      </c>
      <c r="F55" s="859">
        <v>2015.8095510000003</v>
      </c>
      <c r="G55" s="859">
        <v>8.1627494225966046</v>
      </c>
      <c r="H55" s="860">
        <v>44.528627442147268</v>
      </c>
      <c r="I55" s="861"/>
      <c r="J55" s="861"/>
      <c r="K55" s="861"/>
      <c r="L55" s="861"/>
      <c r="M55" s="861"/>
      <c r="N55" s="861"/>
      <c r="O55" s="861"/>
      <c r="P55" s="861"/>
    </row>
    <row r="56" spans="2:16" ht="14.1" customHeight="1">
      <c r="B56" s="862"/>
      <c r="C56" s="863" t="s">
        <v>886</v>
      </c>
      <c r="D56" s="864">
        <v>109914.93617299997</v>
      </c>
      <c r="E56" s="864">
        <v>105614.53696899999</v>
      </c>
      <c r="F56" s="864">
        <v>127100.513045</v>
      </c>
      <c r="G56" s="859">
        <v>-3.9124793715308925</v>
      </c>
      <c r="H56" s="860">
        <v>20.343767716660622</v>
      </c>
      <c r="I56" s="856"/>
      <c r="J56" s="856"/>
      <c r="K56" s="856"/>
      <c r="L56" s="856"/>
      <c r="M56" s="856"/>
      <c r="N56" s="856"/>
      <c r="O56" s="856"/>
      <c r="P56" s="856"/>
    </row>
    <row r="57" spans="2:16" ht="14.1" customHeight="1" thickBot="1">
      <c r="B57" s="865"/>
      <c r="C57" s="866" t="s">
        <v>887</v>
      </c>
      <c r="D57" s="867">
        <v>491655.86379800003</v>
      </c>
      <c r="E57" s="867">
        <v>477212.58763300005</v>
      </c>
      <c r="F57" s="867">
        <v>633669.56580899993</v>
      </c>
      <c r="G57" s="867">
        <v>-2.9376800377050216</v>
      </c>
      <c r="H57" s="868">
        <v>32.785593303821884</v>
      </c>
      <c r="I57" s="856"/>
      <c r="J57" s="856"/>
      <c r="K57" s="856"/>
      <c r="L57" s="856"/>
      <c r="M57" s="856"/>
      <c r="N57" s="856"/>
      <c r="O57" s="856"/>
      <c r="P57" s="856"/>
    </row>
    <row r="58" spans="2:16" ht="13.5" thickTop="1">
      <c r="B58" s="315" t="s">
        <v>956</v>
      </c>
      <c r="K58" s="315" t="s">
        <v>131</v>
      </c>
    </row>
  </sheetData>
  <mergeCells count="5">
    <mergeCell ref="B1:H1"/>
    <mergeCell ref="B2:H2"/>
    <mergeCell ref="B3:H3"/>
    <mergeCell ref="D4:F4"/>
    <mergeCell ref="G4:H4"/>
  </mergeCells>
  <printOptions horizontalCentered="1"/>
  <pageMargins left="1.5" right="1" top="1.5" bottom="1" header="0.5" footer="0.5"/>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B1:L57"/>
  <sheetViews>
    <sheetView view="pageBreakPreview" zoomScaleSheetLayoutView="100" workbookViewId="0">
      <selection activeCell="B2" sqref="B2:H2"/>
    </sheetView>
  </sheetViews>
  <sheetFormatPr defaultRowHeight="12.75"/>
  <cols>
    <col min="1" max="1" width="9.140625" style="315"/>
    <col min="2" max="2" width="6.140625" style="315" customWidth="1"/>
    <col min="3" max="3" width="41.140625" style="315" bestFit="1" customWidth="1"/>
    <col min="4" max="8" width="8.7109375" style="315" customWidth="1"/>
    <col min="9" max="257" width="9.140625" style="315"/>
    <col min="258" max="258" width="6.140625" style="315" customWidth="1"/>
    <col min="259" max="259" width="41.140625" style="315" bestFit="1" customWidth="1"/>
    <col min="260" max="264" width="10.7109375" style="315" customWidth="1"/>
    <col min="265" max="513" width="9.140625" style="315"/>
    <col min="514" max="514" width="6.140625" style="315" customWidth="1"/>
    <col min="515" max="515" width="41.140625" style="315" bestFit="1" customWidth="1"/>
    <col min="516" max="520" width="10.7109375" style="315" customWidth="1"/>
    <col min="521" max="769" width="9.140625" style="315"/>
    <col min="770" max="770" width="6.140625" style="315" customWidth="1"/>
    <col min="771" max="771" width="41.140625" style="315" bestFit="1" customWidth="1"/>
    <col min="772" max="776" width="10.7109375" style="315" customWidth="1"/>
    <col min="777" max="1025" width="9.140625" style="315"/>
    <col min="1026" max="1026" width="6.140625" style="315" customWidth="1"/>
    <col min="1027" max="1027" width="41.140625" style="315" bestFit="1" customWidth="1"/>
    <col min="1028" max="1032" width="10.7109375" style="315" customWidth="1"/>
    <col min="1033" max="1281" width="9.140625" style="315"/>
    <col min="1282" max="1282" width="6.140625" style="315" customWidth="1"/>
    <col min="1283" max="1283" width="41.140625" style="315" bestFit="1" customWidth="1"/>
    <col min="1284" max="1288" width="10.7109375" style="315" customWidth="1"/>
    <col min="1289" max="1537" width="9.140625" style="315"/>
    <col min="1538" max="1538" width="6.140625" style="315" customWidth="1"/>
    <col min="1539" max="1539" width="41.140625" style="315" bestFit="1" customWidth="1"/>
    <col min="1540" max="1544" width="10.7109375" style="315" customWidth="1"/>
    <col min="1545" max="1793" width="9.140625" style="315"/>
    <col min="1794" max="1794" width="6.140625" style="315" customWidth="1"/>
    <col min="1795" max="1795" width="41.140625" style="315" bestFit="1" customWidth="1"/>
    <col min="1796" max="1800" width="10.7109375" style="315" customWidth="1"/>
    <col min="1801" max="2049" width="9.140625" style="315"/>
    <col min="2050" max="2050" width="6.140625" style="315" customWidth="1"/>
    <col min="2051" max="2051" width="41.140625" style="315" bestFit="1" customWidth="1"/>
    <col min="2052" max="2056" width="10.7109375" style="315" customWidth="1"/>
    <col min="2057" max="2305" width="9.140625" style="315"/>
    <col min="2306" max="2306" width="6.140625" style="315" customWidth="1"/>
    <col min="2307" max="2307" width="41.140625" style="315" bestFit="1" customWidth="1"/>
    <col min="2308" max="2312" width="10.7109375" style="315" customWidth="1"/>
    <col min="2313" max="2561" width="9.140625" style="315"/>
    <col min="2562" max="2562" width="6.140625" style="315" customWidth="1"/>
    <col min="2563" max="2563" width="41.140625" style="315" bestFit="1" customWidth="1"/>
    <col min="2564" max="2568" width="10.7109375" style="315" customWidth="1"/>
    <col min="2569" max="2817" width="9.140625" style="315"/>
    <col min="2818" max="2818" width="6.140625" style="315" customWidth="1"/>
    <col min="2819" max="2819" width="41.140625" style="315" bestFit="1" customWidth="1"/>
    <col min="2820" max="2824" width="10.7109375" style="315" customWidth="1"/>
    <col min="2825" max="3073" width="9.140625" style="315"/>
    <col min="3074" max="3074" width="6.140625" style="315" customWidth="1"/>
    <col min="3075" max="3075" width="41.140625" style="315" bestFit="1" customWidth="1"/>
    <col min="3076" max="3080" width="10.7109375" style="315" customWidth="1"/>
    <col min="3081" max="3329" width="9.140625" style="315"/>
    <col min="3330" max="3330" width="6.140625" style="315" customWidth="1"/>
    <col min="3331" max="3331" width="41.140625" style="315" bestFit="1" customWidth="1"/>
    <col min="3332" max="3336" width="10.7109375" style="315" customWidth="1"/>
    <col min="3337" max="3585" width="9.140625" style="315"/>
    <col min="3586" max="3586" width="6.140625" style="315" customWidth="1"/>
    <col min="3587" max="3587" width="41.140625" style="315" bestFit="1" customWidth="1"/>
    <col min="3588" max="3592" width="10.7109375" style="315" customWidth="1"/>
    <col min="3593" max="3841" width="9.140625" style="315"/>
    <col min="3842" max="3842" width="6.140625" style="315" customWidth="1"/>
    <col min="3843" max="3843" width="41.140625" style="315" bestFit="1" customWidth="1"/>
    <col min="3844" max="3848" width="10.7109375" style="315" customWidth="1"/>
    <col min="3849" max="4097" width="9.140625" style="315"/>
    <col min="4098" max="4098" width="6.140625" style="315" customWidth="1"/>
    <col min="4099" max="4099" width="41.140625" style="315" bestFit="1" customWidth="1"/>
    <col min="4100" max="4104" width="10.7109375" style="315" customWidth="1"/>
    <col min="4105" max="4353" width="9.140625" style="315"/>
    <col min="4354" max="4354" width="6.140625" style="315" customWidth="1"/>
    <col min="4355" max="4355" width="41.140625" style="315" bestFit="1" customWidth="1"/>
    <col min="4356" max="4360" width="10.7109375" style="315" customWidth="1"/>
    <col min="4361" max="4609" width="9.140625" style="315"/>
    <col min="4610" max="4610" width="6.140625" style="315" customWidth="1"/>
    <col min="4611" max="4611" width="41.140625" style="315" bestFit="1" customWidth="1"/>
    <col min="4612" max="4616" width="10.7109375" style="315" customWidth="1"/>
    <col min="4617" max="4865" width="9.140625" style="315"/>
    <col min="4866" max="4866" width="6.140625" style="315" customWidth="1"/>
    <col min="4867" max="4867" width="41.140625" style="315" bestFit="1" customWidth="1"/>
    <col min="4868" max="4872" width="10.7109375" style="315" customWidth="1"/>
    <col min="4873" max="5121" width="9.140625" style="315"/>
    <col min="5122" max="5122" width="6.140625" style="315" customWidth="1"/>
    <col min="5123" max="5123" width="41.140625" style="315" bestFit="1" customWidth="1"/>
    <col min="5124" max="5128" width="10.7109375" style="315" customWidth="1"/>
    <col min="5129" max="5377" width="9.140625" style="315"/>
    <col min="5378" max="5378" width="6.140625" style="315" customWidth="1"/>
    <col min="5379" max="5379" width="41.140625" style="315" bestFit="1" customWidth="1"/>
    <col min="5380" max="5384" width="10.7109375" style="315" customWidth="1"/>
    <col min="5385" max="5633" width="9.140625" style="315"/>
    <col min="5634" max="5634" width="6.140625" style="315" customWidth="1"/>
    <col min="5635" max="5635" width="41.140625" style="315" bestFit="1" customWidth="1"/>
    <col min="5636" max="5640" width="10.7109375" style="315" customWidth="1"/>
    <col min="5641" max="5889" width="9.140625" style="315"/>
    <col min="5890" max="5890" width="6.140625" style="315" customWidth="1"/>
    <col min="5891" max="5891" width="41.140625" style="315" bestFit="1" customWidth="1"/>
    <col min="5892" max="5896" width="10.7109375" style="315" customWidth="1"/>
    <col min="5897" max="6145" width="9.140625" style="315"/>
    <col min="6146" max="6146" width="6.140625" style="315" customWidth="1"/>
    <col min="6147" max="6147" width="41.140625" style="315" bestFit="1" customWidth="1"/>
    <col min="6148" max="6152" width="10.7109375" style="315" customWidth="1"/>
    <col min="6153" max="6401" width="9.140625" style="315"/>
    <col min="6402" max="6402" width="6.140625" style="315" customWidth="1"/>
    <col min="6403" max="6403" width="41.140625" style="315" bestFit="1" customWidth="1"/>
    <col min="6404" max="6408" width="10.7109375" style="315" customWidth="1"/>
    <col min="6409" max="6657" width="9.140625" style="315"/>
    <col min="6658" max="6658" width="6.140625" style="315" customWidth="1"/>
    <col min="6659" max="6659" width="41.140625" style="315" bestFit="1" customWidth="1"/>
    <col min="6660" max="6664" width="10.7109375" style="315" customWidth="1"/>
    <col min="6665" max="6913" width="9.140625" style="315"/>
    <col min="6914" max="6914" width="6.140625" style="315" customWidth="1"/>
    <col min="6915" max="6915" width="41.140625" style="315" bestFit="1" customWidth="1"/>
    <col min="6916" max="6920" width="10.7109375" style="315" customWidth="1"/>
    <col min="6921" max="7169" width="9.140625" style="315"/>
    <col min="7170" max="7170" width="6.140625" style="315" customWidth="1"/>
    <col min="7171" max="7171" width="41.140625" style="315" bestFit="1" customWidth="1"/>
    <col min="7172" max="7176" width="10.7109375" style="315" customWidth="1"/>
    <col min="7177" max="7425" width="9.140625" style="315"/>
    <col min="7426" max="7426" width="6.140625" style="315" customWidth="1"/>
    <col min="7427" max="7427" width="41.140625" style="315" bestFit="1" customWidth="1"/>
    <col min="7428" max="7432" width="10.7109375" style="315" customWidth="1"/>
    <col min="7433" max="7681" width="9.140625" style="315"/>
    <col min="7682" max="7682" width="6.140625" style="315" customWidth="1"/>
    <col min="7683" max="7683" width="41.140625" style="315" bestFit="1" customWidth="1"/>
    <col min="7684" max="7688" width="10.7109375" style="315" customWidth="1"/>
    <col min="7689" max="7937" width="9.140625" style="315"/>
    <col min="7938" max="7938" width="6.140625" style="315" customWidth="1"/>
    <col min="7939" max="7939" width="41.140625" style="315" bestFit="1" customWidth="1"/>
    <col min="7940" max="7944" width="10.7109375" style="315" customWidth="1"/>
    <col min="7945" max="8193" width="9.140625" style="315"/>
    <col min="8194" max="8194" width="6.140625" style="315" customWidth="1"/>
    <col min="8195" max="8195" width="41.140625" style="315" bestFit="1" customWidth="1"/>
    <col min="8196" max="8200" width="10.7109375" style="315" customWidth="1"/>
    <col min="8201" max="8449" width="9.140625" style="315"/>
    <col min="8450" max="8450" width="6.140625" style="315" customWidth="1"/>
    <col min="8451" max="8451" width="41.140625" style="315" bestFit="1" customWidth="1"/>
    <col min="8452" max="8456" width="10.7109375" style="315" customWidth="1"/>
    <col min="8457" max="8705" width="9.140625" style="315"/>
    <col min="8706" max="8706" width="6.140625" style="315" customWidth="1"/>
    <col min="8707" max="8707" width="41.140625" style="315" bestFit="1" customWidth="1"/>
    <col min="8708" max="8712" width="10.7109375" style="315" customWidth="1"/>
    <col min="8713" max="8961" width="9.140625" style="315"/>
    <col min="8962" max="8962" width="6.140625" style="315" customWidth="1"/>
    <col min="8963" max="8963" width="41.140625" style="315" bestFit="1" customWidth="1"/>
    <col min="8964" max="8968" width="10.7109375" style="315" customWidth="1"/>
    <col min="8969" max="9217" width="9.140625" style="315"/>
    <col min="9218" max="9218" width="6.140625" style="315" customWidth="1"/>
    <col min="9219" max="9219" width="41.140625" style="315" bestFit="1" customWidth="1"/>
    <col min="9220" max="9224" width="10.7109375" style="315" customWidth="1"/>
    <col min="9225" max="9473" width="9.140625" style="315"/>
    <col min="9474" max="9474" width="6.140625" style="315" customWidth="1"/>
    <col min="9475" max="9475" width="41.140625" style="315" bestFit="1" customWidth="1"/>
    <col min="9476" max="9480" width="10.7109375" style="315" customWidth="1"/>
    <col min="9481" max="9729" width="9.140625" style="315"/>
    <col min="9730" max="9730" width="6.140625" style="315" customWidth="1"/>
    <col min="9731" max="9731" width="41.140625" style="315" bestFit="1" customWidth="1"/>
    <col min="9732" max="9736" width="10.7109375" style="315" customWidth="1"/>
    <col min="9737" max="9985" width="9.140625" style="315"/>
    <col min="9986" max="9986" width="6.140625" style="315" customWidth="1"/>
    <col min="9987" max="9987" width="41.140625" style="315" bestFit="1" customWidth="1"/>
    <col min="9988" max="9992" width="10.7109375" style="315" customWidth="1"/>
    <col min="9993" max="10241" width="9.140625" style="315"/>
    <col min="10242" max="10242" width="6.140625" style="315" customWidth="1"/>
    <col min="10243" max="10243" width="41.140625" style="315" bestFit="1" customWidth="1"/>
    <col min="10244" max="10248" width="10.7109375" style="315" customWidth="1"/>
    <col min="10249" max="10497" width="9.140625" style="315"/>
    <col min="10498" max="10498" width="6.140625" style="315" customWidth="1"/>
    <col min="10499" max="10499" width="41.140625" style="315" bestFit="1" customWidth="1"/>
    <col min="10500" max="10504" width="10.7109375" style="315" customWidth="1"/>
    <col min="10505" max="10753" width="9.140625" style="315"/>
    <col min="10754" max="10754" width="6.140625" style="315" customWidth="1"/>
    <col min="10755" max="10755" width="41.140625" style="315" bestFit="1" customWidth="1"/>
    <col min="10756" max="10760" width="10.7109375" style="315" customWidth="1"/>
    <col min="10761" max="11009" width="9.140625" style="315"/>
    <col min="11010" max="11010" width="6.140625" style="315" customWidth="1"/>
    <col min="11011" max="11011" width="41.140625" style="315" bestFit="1" customWidth="1"/>
    <col min="11012" max="11016" width="10.7109375" style="315" customWidth="1"/>
    <col min="11017" max="11265" width="9.140625" style="315"/>
    <col min="11266" max="11266" width="6.140625" style="315" customWidth="1"/>
    <col min="11267" max="11267" width="41.140625" style="315" bestFit="1" customWidth="1"/>
    <col min="11268" max="11272" width="10.7109375" style="315" customWidth="1"/>
    <col min="11273" max="11521" width="9.140625" style="315"/>
    <col min="11522" max="11522" width="6.140625" style="315" customWidth="1"/>
    <col min="11523" max="11523" width="41.140625" style="315" bestFit="1" customWidth="1"/>
    <col min="11524" max="11528" width="10.7109375" style="315" customWidth="1"/>
    <col min="11529" max="11777" width="9.140625" style="315"/>
    <col min="11778" max="11778" width="6.140625" style="315" customWidth="1"/>
    <col min="11779" max="11779" width="41.140625" style="315" bestFit="1" customWidth="1"/>
    <col min="11780" max="11784" width="10.7109375" style="315" customWidth="1"/>
    <col min="11785" max="12033" width="9.140625" style="315"/>
    <col min="12034" max="12034" width="6.140625" style="315" customWidth="1"/>
    <col min="12035" max="12035" width="41.140625" style="315" bestFit="1" customWidth="1"/>
    <col min="12036" max="12040" width="10.7109375" style="315" customWidth="1"/>
    <col min="12041" max="12289" width="9.140625" style="315"/>
    <col min="12290" max="12290" width="6.140625" style="315" customWidth="1"/>
    <col min="12291" max="12291" width="41.140625" style="315" bestFit="1" customWidth="1"/>
    <col min="12292" max="12296" width="10.7109375" style="315" customWidth="1"/>
    <col min="12297" max="12545" width="9.140625" style="315"/>
    <col min="12546" max="12546" width="6.140625" style="315" customWidth="1"/>
    <col min="12547" max="12547" width="41.140625" style="315" bestFit="1" customWidth="1"/>
    <col min="12548" max="12552" width="10.7109375" style="315" customWidth="1"/>
    <col min="12553" max="12801" width="9.140625" style="315"/>
    <col min="12802" max="12802" width="6.140625" style="315" customWidth="1"/>
    <col min="12803" max="12803" width="41.140625" style="315" bestFit="1" customWidth="1"/>
    <col min="12804" max="12808" width="10.7109375" style="315" customWidth="1"/>
    <col min="12809" max="13057" width="9.140625" style="315"/>
    <col min="13058" max="13058" width="6.140625" style="315" customWidth="1"/>
    <col min="13059" max="13059" width="41.140625" style="315" bestFit="1" customWidth="1"/>
    <col min="13060" max="13064" width="10.7109375" style="315" customWidth="1"/>
    <col min="13065" max="13313" width="9.140625" style="315"/>
    <col min="13314" max="13314" width="6.140625" style="315" customWidth="1"/>
    <col min="13315" max="13315" width="41.140625" style="315" bestFit="1" customWidth="1"/>
    <col min="13316" max="13320" width="10.7109375" style="315" customWidth="1"/>
    <col min="13321" max="13569" width="9.140625" style="315"/>
    <col min="13570" max="13570" width="6.140625" style="315" customWidth="1"/>
    <col min="13571" max="13571" width="41.140625" style="315" bestFit="1" customWidth="1"/>
    <col min="13572" max="13576" width="10.7109375" style="315" customWidth="1"/>
    <col min="13577" max="13825" width="9.140625" style="315"/>
    <col min="13826" max="13826" width="6.140625" style="315" customWidth="1"/>
    <col min="13827" max="13827" width="41.140625" style="315" bestFit="1" customWidth="1"/>
    <col min="13828" max="13832" width="10.7109375" style="315" customWidth="1"/>
    <col min="13833" max="14081" width="9.140625" style="315"/>
    <col min="14082" max="14082" width="6.140625" style="315" customWidth="1"/>
    <col min="14083" max="14083" width="41.140625" style="315" bestFit="1" customWidth="1"/>
    <col min="14084" max="14088" width="10.7109375" style="315" customWidth="1"/>
    <col min="14089" max="14337" width="9.140625" style="315"/>
    <col min="14338" max="14338" width="6.140625" style="315" customWidth="1"/>
    <col min="14339" max="14339" width="41.140625" style="315" bestFit="1" customWidth="1"/>
    <col min="14340" max="14344" width="10.7109375" style="315" customWidth="1"/>
    <col min="14345" max="14593" width="9.140625" style="315"/>
    <col min="14594" max="14594" width="6.140625" style="315" customWidth="1"/>
    <col min="14595" max="14595" width="41.140625" style="315" bestFit="1" customWidth="1"/>
    <col min="14596" max="14600" width="10.7109375" style="315" customWidth="1"/>
    <col min="14601" max="14849" width="9.140625" style="315"/>
    <col min="14850" max="14850" width="6.140625" style="315" customWidth="1"/>
    <col min="14851" max="14851" width="41.140625" style="315" bestFit="1" customWidth="1"/>
    <col min="14852" max="14856" width="10.7109375" style="315" customWidth="1"/>
    <col min="14857" max="15105" width="9.140625" style="315"/>
    <col min="15106" max="15106" width="6.140625" style="315" customWidth="1"/>
    <col min="15107" max="15107" width="41.140625" style="315" bestFit="1" customWidth="1"/>
    <col min="15108" max="15112" width="10.7109375" style="315" customWidth="1"/>
    <col min="15113" max="15361" width="9.140625" style="315"/>
    <col min="15362" max="15362" width="6.140625" style="315" customWidth="1"/>
    <col min="15363" max="15363" width="41.140625" style="315" bestFit="1" customWidth="1"/>
    <col min="15364" max="15368" width="10.7109375" style="315" customWidth="1"/>
    <col min="15369" max="15617" width="9.140625" style="315"/>
    <col min="15618" max="15618" width="6.140625" style="315" customWidth="1"/>
    <col min="15619" max="15619" width="41.140625" style="315" bestFit="1" customWidth="1"/>
    <col min="15620" max="15624" width="10.7109375" style="315" customWidth="1"/>
    <col min="15625" max="15873" width="9.140625" style="315"/>
    <col min="15874" max="15874" width="6.140625" style="315" customWidth="1"/>
    <col min="15875" max="15875" width="41.140625" style="315" bestFit="1" customWidth="1"/>
    <col min="15876" max="15880" width="10.7109375" style="315" customWidth="1"/>
    <col min="15881" max="16129" width="9.140625" style="315"/>
    <col min="16130" max="16130" width="6.140625" style="315" customWidth="1"/>
    <col min="16131" max="16131" width="41.140625" style="315" bestFit="1" customWidth="1"/>
    <col min="16132" max="16136" width="10.7109375" style="315" customWidth="1"/>
    <col min="16137" max="16384" width="9.140625" style="315"/>
  </cols>
  <sheetData>
    <row r="1" spans="2:12" s="1893" customFormat="1" ht="18.75">
      <c r="B1" s="2228" t="s">
        <v>1189</v>
      </c>
      <c r="C1" s="2228"/>
      <c r="D1" s="2228"/>
      <c r="E1" s="2228"/>
      <c r="F1" s="2228"/>
      <c r="G1" s="2228"/>
      <c r="H1" s="2228"/>
    </row>
    <row r="2" spans="2:12" s="1892" customFormat="1" ht="20.25">
      <c r="B2" s="2234" t="s">
        <v>307</v>
      </c>
      <c r="C2" s="2234"/>
      <c r="D2" s="2234"/>
      <c r="E2" s="2234"/>
      <c r="F2" s="2234"/>
      <c r="G2" s="2234"/>
      <c r="H2" s="2234"/>
    </row>
    <row r="3" spans="2:12" ht="15" customHeight="1" thickBot="1">
      <c r="B3" s="2235" t="s">
        <v>213</v>
      </c>
      <c r="C3" s="2235"/>
      <c r="D3" s="2235"/>
      <c r="E3" s="2235"/>
      <c r="F3" s="2235"/>
      <c r="G3" s="2235"/>
      <c r="H3" s="2235"/>
    </row>
    <row r="4" spans="2:12" ht="15" customHeight="1" thickTop="1">
      <c r="B4" s="869"/>
      <c r="C4" s="870"/>
      <c r="D4" s="2236" t="str">
        <f>'X-Other'!D4:F4</f>
        <v>Annual</v>
      </c>
      <c r="E4" s="2236"/>
      <c r="F4" s="2236"/>
      <c r="G4" s="2237" t="s">
        <v>55</v>
      </c>
      <c r="H4" s="2238"/>
    </row>
    <row r="5" spans="2:12" ht="15" customHeight="1">
      <c r="B5" s="871"/>
      <c r="C5" s="872"/>
      <c r="D5" s="873" t="s">
        <v>0</v>
      </c>
      <c r="E5" s="874" t="s">
        <v>832</v>
      </c>
      <c r="F5" s="874" t="s">
        <v>833</v>
      </c>
      <c r="G5" s="874" t="s">
        <v>832</v>
      </c>
      <c r="H5" s="875" t="s">
        <v>833</v>
      </c>
    </row>
    <row r="6" spans="2:12" ht="17.100000000000001" customHeight="1">
      <c r="B6" s="852"/>
      <c r="C6" s="853" t="s">
        <v>891</v>
      </c>
      <c r="D6" s="854">
        <v>69539.494665999999</v>
      </c>
      <c r="E6" s="854">
        <v>81535.053251999998</v>
      </c>
      <c r="F6" s="854">
        <v>88456.179139</v>
      </c>
      <c r="G6" s="854">
        <v>17.249993897158689</v>
      </c>
      <c r="H6" s="855">
        <v>8.4885280759048527</v>
      </c>
    </row>
    <row r="7" spans="2:12" ht="17.100000000000001" customHeight="1">
      <c r="B7" s="857">
        <v>1</v>
      </c>
      <c r="C7" s="858" t="s">
        <v>957</v>
      </c>
      <c r="D7" s="859">
        <v>1437.7486540000002</v>
      </c>
      <c r="E7" s="859">
        <v>1704.9794630000001</v>
      </c>
      <c r="F7" s="859">
        <v>1451.1009020000001</v>
      </c>
      <c r="G7" s="859">
        <v>18.586754246406684</v>
      </c>
      <c r="H7" s="860">
        <v>-14.890417539299122</v>
      </c>
    </row>
    <row r="8" spans="2:12" ht="17.100000000000001" customHeight="1">
      <c r="B8" s="857">
        <v>2</v>
      </c>
      <c r="C8" s="858" t="s">
        <v>958</v>
      </c>
      <c r="D8" s="859">
        <v>540.19257900000002</v>
      </c>
      <c r="E8" s="859">
        <v>569.87330200000008</v>
      </c>
      <c r="F8" s="859">
        <v>636.83340699999997</v>
      </c>
      <c r="G8" s="859">
        <v>5.494470704307858</v>
      </c>
      <c r="H8" s="860">
        <v>11.749998598811345</v>
      </c>
    </row>
    <row r="9" spans="2:12" ht="17.100000000000001" customHeight="1">
      <c r="B9" s="857">
        <v>3</v>
      </c>
      <c r="C9" s="858" t="s">
        <v>959</v>
      </c>
      <c r="D9" s="859">
        <v>469.64848199999989</v>
      </c>
      <c r="E9" s="859">
        <v>255.59769200000002</v>
      </c>
      <c r="F9" s="859">
        <v>410.14634000000001</v>
      </c>
      <c r="G9" s="859">
        <v>-45.576808656649703</v>
      </c>
      <c r="H9" s="860">
        <v>60.465588241696622</v>
      </c>
    </row>
    <row r="10" spans="2:12" ht="17.100000000000001" customHeight="1">
      <c r="B10" s="857">
        <v>4</v>
      </c>
      <c r="C10" s="858" t="s">
        <v>960</v>
      </c>
      <c r="D10" s="859">
        <v>1187.3324440000001</v>
      </c>
      <c r="E10" s="859">
        <v>1367.3058759999999</v>
      </c>
      <c r="F10" s="859">
        <v>1191.2641799999999</v>
      </c>
      <c r="G10" s="859">
        <v>15.157796193430698</v>
      </c>
      <c r="H10" s="860">
        <v>-12.875077851270788</v>
      </c>
    </row>
    <row r="11" spans="2:12" ht="17.100000000000001" customHeight="1">
      <c r="B11" s="857">
        <v>5</v>
      </c>
      <c r="C11" s="858" t="s">
        <v>922</v>
      </c>
      <c r="D11" s="859">
        <v>7620.0228010000001</v>
      </c>
      <c r="E11" s="859">
        <v>16119.632629999998</v>
      </c>
      <c r="F11" s="859">
        <v>8745.6098220000003</v>
      </c>
      <c r="G11" s="876">
        <v>111.54310231046244</v>
      </c>
      <c r="H11" s="877">
        <v>-45.745600890905656</v>
      </c>
      <c r="L11" s="789"/>
    </row>
    <row r="12" spans="2:12" ht="17.100000000000001" customHeight="1">
      <c r="B12" s="857">
        <v>6</v>
      </c>
      <c r="C12" s="858" t="s">
        <v>961</v>
      </c>
      <c r="D12" s="859">
        <v>281.677007</v>
      </c>
      <c r="E12" s="859">
        <v>345.49068899999997</v>
      </c>
      <c r="F12" s="859">
        <v>418.33080900000004</v>
      </c>
      <c r="G12" s="859">
        <v>22.654913398735445</v>
      </c>
      <c r="H12" s="860">
        <v>21.083092054037976</v>
      </c>
      <c r="L12" s="789"/>
    </row>
    <row r="13" spans="2:12" ht="17.100000000000001" customHeight="1">
      <c r="B13" s="857">
        <v>7</v>
      </c>
      <c r="C13" s="858" t="s">
        <v>928</v>
      </c>
      <c r="D13" s="859">
        <v>196.11491999999998</v>
      </c>
      <c r="E13" s="859">
        <v>198.100302</v>
      </c>
      <c r="F13" s="859">
        <v>203.090766</v>
      </c>
      <c r="G13" s="859">
        <v>1.0123564285675002</v>
      </c>
      <c r="H13" s="860">
        <v>2.5191602181403994</v>
      </c>
      <c r="L13" s="789"/>
    </row>
    <row r="14" spans="2:12" ht="17.100000000000001" customHeight="1">
      <c r="B14" s="857">
        <v>8</v>
      </c>
      <c r="C14" s="858" t="s">
        <v>962</v>
      </c>
      <c r="D14" s="859">
        <v>9091.2663919999977</v>
      </c>
      <c r="E14" s="859">
        <v>8960.504175</v>
      </c>
      <c r="F14" s="859">
        <v>8929.7312849999998</v>
      </c>
      <c r="G14" s="859">
        <v>-1.4383278562276445</v>
      </c>
      <c r="H14" s="860">
        <v>-0.34342810849703653</v>
      </c>
    </row>
    <row r="15" spans="2:12" ht="17.100000000000001" customHeight="1">
      <c r="B15" s="857">
        <v>9</v>
      </c>
      <c r="C15" s="858" t="s">
        <v>963</v>
      </c>
      <c r="D15" s="859">
        <v>214.05509300000003</v>
      </c>
      <c r="E15" s="859">
        <v>231.85468700000001</v>
      </c>
      <c r="F15" s="859">
        <v>225.70809399999999</v>
      </c>
      <c r="G15" s="859">
        <v>8.3154265336727917</v>
      </c>
      <c r="H15" s="860">
        <v>-2.6510540198827215</v>
      </c>
    </row>
    <row r="16" spans="2:12" ht="17.100000000000001" customHeight="1">
      <c r="B16" s="857">
        <v>10</v>
      </c>
      <c r="C16" s="858" t="s">
        <v>964</v>
      </c>
      <c r="D16" s="859">
        <v>451.12228900000002</v>
      </c>
      <c r="E16" s="859">
        <v>508.63830699999994</v>
      </c>
      <c r="F16" s="859">
        <v>365.832266</v>
      </c>
      <c r="G16" s="859">
        <v>12.749540291501745</v>
      </c>
      <c r="H16" s="860">
        <v>-28.076147438104769</v>
      </c>
    </row>
    <row r="17" spans="2:8" ht="17.100000000000001" customHeight="1">
      <c r="B17" s="857">
        <v>11</v>
      </c>
      <c r="C17" s="858" t="s">
        <v>849</v>
      </c>
      <c r="D17" s="859">
        <v>0</v>
      </c>
      <c r="E17" s="859">
        <v>0</v>
      </c>
      <c r="F17" s="859">
        <v>0</v>
      </c>
      <c r="G17" s="876" t="s">
        <v>270</v>
      </c>
      <c r="H17" s="877" t="s">
        <v>270</v>
      </c>
    </row>
    <row r="18" spans="2:8" ht="17.100000000000001" customHeight="1">
      <c r="B18" s="857">
        <v>12</v>
      </c>
      <c r="C18" s="858" t="s">
        <v>965</v>
      </c>
      <c r="D18" s="859">
        <v>908.224332</v>
      </c>
      <c r="E18" s="859">
        <v>1196.6725760000002</v>
      </c>
      <c r="F18" s="859">
        <v>1412.0184529999999</v>
      </c>
      <c r="G18" s="859">
        <v>31.759581178012326</v>
      </c>
      <c r="H18" s="860">
        <v>17.995388322494634</v>
      </c>
    </row>
    <row r="19" spans="2:8" ht="17.100000000000001" customHeight="1">
      <c r="B19" s="857">
        <v>13</v>
      </c>
      <c r="C19" s="858" t="s">
        <v>966</v>
      </c>
      <c r="D19" s="859">
        <v>1598.3990699999999</v>
      </c>
      <c r="E19" s="859">
        <v>1281.8472710000001</v>
      </c>
      <c r="F19" s="859">
        <v>1027.7977300000002</v>
      </c>
      <c r="G19" s="859">
        <v>-19.804303252003265</v>
      </c>
      <c r="H19" s="860">
        <v>-19.819017970979473</v>
      </c>
    </row>
    <row r="20" spans="2:8" ht="17.100000000000001" customHeight="1">
      <c r="B20" s="857">
        <v>14</v>
      </c>
      <c r="C20" s="858" t="s">
        <v>937</v>
      </c>
      <c r="D20" s="859">
        <v>475.50976500000007</v>
      </c>
      <c r="E20" s="859">
        <v>562.06177500000001</v>
      </c>
      <c r="F20" s="859">
        <v>567.368515</v>
      </c>
      <c r="G20" s="859">
        <v>18.201941657286454</v>
      </c>
      <c r="H20" s="860">
        <v>0.94415600491599605</v>
      </c>
    </row>
    <row r="21" spans="2:8" ht="17.100000000000001" customHeight="1">
      <c r="B21" s="857">
        <v>15</v>
      </c>
      <c r="C21" s="858" t="s">
        <v>967</v>
      </c>
      <c r="D21" s="859">
        <v>703.63363000000004</v>
      </c>
      <c r="E21" s="859">
        <v>834.89912199999992</v>
      </c>
      <c r="F21" s="859">
        <v>1259.9617189999999</v>
      </c>
      <c r="G21" s="859">
        <v>18.655374956992873</v>
      </c>
      <c r="H21" s="860">
        <v>50.911851000844621</v>
      </c>
    </row>
    <row r="22" spans="2:8" ht="17.100000000000001" customHeight="1">
      <c r="B22" s="857">
        <v>16</v>
      </c>
      <c r="C22" s="858" t="s">
        <v>968</v>
      </c>
      <c r="D22" s="859">
        <v>750.74735499999997</v>
      </c>
      <c r="E22" s="859">
        <v>648.11601300000007</v>
      </c>
      <c r="F22" s="859">
        <v>868.34766700000023</v>
      </c>
      <c r="G22" s="859">
        <v>-13.670556588241311</v>
      </c>
      <c r="H22" s="860">
        <v>33.980282786193129</v>
      </c>
    </row>
    <row r="23" spans="2:8" ht="17.100000000000001" customHeight="1">
      <c r="B23" s="857">
        <v>17</v>
      </c>
      <c r="C23" s="858" t="s">
        <v>969</v>
      </c>
      <c r="D23" s="859">
        <v>8323.4277579999998</v>
      </c>
      <c r="E23" s="859">
        <v>7917.7392710000004</v>
      </c>
      <c r="F23" s="859">
        <v>10475.830791999999</v>
      </c>
      <c r="G23" s="859">
        <v>-4.874055482851702</v>
      </c>
      <c r="H23" s="860">
        <v>32.308357644074277</v>
      </c>
    </row>
    <row r="24" spans="2:8" ht="17.100000000000001" customHeight="1">
      <c r="B24" s="857">
        <v>18</v>
      </c>
      <c r="C24" s="858" t="s">
        <v>970</v>
      </c>
      <c r="D24" s="859">
        <v>457.08433200000002</v>
      </c>
      <c r="E24" s="859">
        <v>636.15980399999989</v>
      </c>
      <c r="F24" s="859">
        <v>668.05744600000003</v>
      </c>
      <c r="G24" s="859">
        <v>39.177775185695907</v>
      </c>
      <c r="H24" s="860">
        <v>5.0140926539898487</v>
      </c>
    </row>
    <row r="25" spans="2:8" ht="17.100000000000001" customHeight="1">
      <c r="B25" s="857">
        <v>19</v>
      </c>
      <c r="C25" s="858" t="s">
        <v>971</v>
      </c>
      <c r="D25" s="859">
        <v>256.15035899999998</v>
      </c>
      <c r="E25" s="859">
        <v>250.579172</v>
      </c>
      <c r="F25" s="859">
        <v>28.980269000000003</v>
      </c>
      <c r="G25" s="859">
        <v>-2.1749674768170024</v>
      </c>
      <c r="H25" s="860">
        <v>-88.43468562502872</v>
      </c>
    </row>
    <row r="26" spans="2:8" ht="17.100000000000001" customHeight="1">
      <c r="B26" s="857">
        <v>20</v>
      </c>
      <c r="C26" s="858" t="s">
        <v>942</v>
      </c>
      <c r="D26" s="859">
        <v>492.55439200000001</v>
      </c>
      <c r="E26" s="859">
        <v>270.066689</v>
      </c>
      <c r="F26" s="859">
        <v>666.0369169999999</v>
      </c>
      <c r="G26" s="859">
        <v>-45.170179499688636</v>
      </c>
      <c r="H26" s="860">
        <v>146.61942554492526</v>
      </c>
    </row>
    <row r="27" spans="2:8" ht="17.100000000000001" customHeight="1">
      <c r="B27" s="857">
        <v>21</v>
      </c>
      <c r="C27" s="858" t="s">
        <v>972</v>
      </c>
      <c r="D27" s="859">
        <v>354.99270700000005</v>
      </c>
      <c r="E27" s="859">
        <v>295.47938299999998</v>
      </c>
      <c r="F27" s="859">
        <v>380.58456999999999</v>
      </c>
      <c r="G27" s="859">
        <v>-16.764661027247541</v>
      </c>
      <c r="H27" s="860">
        <v>28.802411232867655</v>
      </c>
    </row>
    <row r="28" spans="2:8" ht="17.100000000000001" customHeight="1">
      <c r="B28" s="857">
        <v>22</v>
      </c>
      <c r="C28" s="858" t="s">
        <v>973</v>
      </c>
      <c r="D28" s="859">
        <v>50.324722000000008</v>
      </c>
      <c r="E28" s="859">
        <v>0</v>
      </c>
      <c r="F28" s="859">
        <v>1.9980000000000001E-2</v>
      </c>
      <c r="G28" s="878">
        <v>-100</v>
      </c>
      <c r="H28" s="879" t="s">
        <v>270</v>
      </c>
    </row>
    <row r="29" spans="2:8" ht="17.100000000000001" customHeight="1">
      <c r="B29" s="857">
        <v>23</v>
      </c>
      <c r="C29" s="858" t="s">
        <v>974</v>
      </c>
      <c r="D29" s="859">
        <v>1537.924569</v>
      </c>
      <c r="E29" s="859">
        <v>1337.460419</v>
      </c>
      <c r="F29" s="859">
        <v>755.11962900000003</v>
      </c>
      <c r="G29" s="859">
        <v>-13.034719260018534</v>
      </c>
      <c r="H29" s="860">
        <v>-43.540786832062508</v>
      </c>
    </row>
    <row r="30" spans="2:8" ht="17.100000000000001" customHeight="1">
      <c r="B30" s="857">
        <v>24</v>
      </c>
      <c r="C30" s="858" t="s">
        <v>975</v>
      </c>
      <c r="D30" s="859">
        <v>517.62316199999998</v>
      </c>
      <c r="E30" s="859">
        <v>750.81185300000004</v>
      </c>
      <c r="F30" s="859">
        <v>719.53663599999993</v>
      </c>
      <c r="G30" s="859">
        <v>45.04989500450526</v>
      </c>
      <c r="H30" s="860">
        <v>-4.1655198802515514</v>
      </c>
    </row>
    <row r="31" spans="2:8" ht="17.100000000000001" customHeight="1">
      <c r="B31" s="857">
        <v>25</v>
      </c>
      <c r="C31" s="858" t="s">
        <v>899</v>
      </c>
      <c r="D31" s="859">
        <v>4080.3944679999995</v>
      </c>
      <c r="E31" s="859">
        <v>5617.8777809999992</v>
      </c>
      <c r="F31" s="859">
        <v>5559.8428519999998</v>
      </c>
      <c r="G31" s="859">
        <v>37.679771528403109</v>
      </c>
      <c r="H31" s="860">
        <v>-1.033040077807982</v>
      </c>
    </row>
    <row r="32" spans="2:8" ht="17.100000000000001" customHeight="1">
      <c r="B32" s="857">
        <v>26</v>
      </c>
      <c r="C32" s="858" t="s">
        <v>976</v>
      </c>
      <c r="D32" s="859">
        <v>50.871259999999999</v>
      </c>
      <c r="E32" s="859">
        <v>49.337108999999998</v>
      </c>
      <c r="F32" s="859">
        <v>70.812986999999993</v>
      </c>
      <c r="G32" s="859">
        <v>-3.0157519196497162</v>
      </c>
      <c r="H32" s="860">
        <v>43.528853707257156</v>
      </c>
    </row>
    <row r="33" spans="2:10" ht="17.100000000000001" customHeight="1">
      <c r="B33" s="857">
        <v>27</v>
      </c>
      <c r="C33" s="858" t="s">
        <v>875</v>
      </c>
      <c r="D33" s="859">
        <v>1685.738323</v>
      </c>
      <c r="E33" s="859">
        <v>2409.341308</v>
      </c>
      <c r="F33" s="859">
        <v>2176.4499620000001</v>
      </c>
      <c r="G33" s="859">
        <v>42.924988720209569</v>
      </c>
      <c r="H33" s="860">
        <v>-9.666183252107345</v>
      </c>
    </row>
    <row r="34" spans="2:10" ht="17.100000000000001" customHeight="1">
      <c r="B34" s="857">
        <v>28</v>
      </c>
      <c r="C34" s="858" t="s">
        <v>977</v>
      </c>
      <c r="D34" s="859">
        <v>225.23485300000004</v>
      </c>
      <c r="E34" s="859">
        <v>201.80343099999999</v>
      </c>
      <c r="F34" s="859">
        <v>148.28938899999997</v>
      </c>
      <c r="G34" s="859">
        <v>-10.403106663070503</v>
      </c>
      <c r="H34" s="860">
        <v>-26.517904940872896</v>
      </c>
    </row>
    <row r="35" spans="2:10" ht="17.100000000000001" customHeight="1">
      <c r="B35" s="857">
        <v>29</v>
      </c>
      <c r="C35" s="858" t="s">
        <v>978</v>
      </c>
      <c r="D35" s="859">
        <v>709.08878900000002</v>
      </c>
      <c r="E35" s="859">
        <v>820.04113600000005</v>
      </c>
      <c r="F35" s="859">
        <v>832.22120199999995</v>
      </c>
      <c r="G35" s="859">
        <v>15.64717264201451</v>
      </c>
      <c r="H35" s="860">
        <v>1.4852993911271142</v>
      </c>
    </row>
    <row r="36" spans="2:10" ht="17.100000000000001" customHeight="1">
      <c r="B36" s="857">
        <v>30</v>
      </c>
      <c r="C36" s="858" t="s">
        <v>979</v>
      </c>
      <c r="D36" s="859">
        <v>548.33099600000014</v>
      </c>
      <c r="E36" s="859">
        <v>173.28607599999998</v>
      </c>
      <c r="F36" s="859">
        <v>632.90820699999983</v>
      </c>
      <c r="G36" s="859">
        <v>-68.397541400340614</v>
      </c>
      <c r="H36" s="860">
        <v>265.23892837183286</v>
      </c>
    </row>
    <row r="37" spans="2:10" ht="17.100000000000001" customHeight="1">
      <c r="B37" s="857">
        <v>31</v>
      </c>
      <c r="C37" s="858" t="s">
        <v>980</v>
      </c>
      <c r="D37" s="859">
        <v>1046.987676</v>
      </c>
      <c r="E37" s="859">
        <v>458.45849699999997</v>
      </c>
      <c r="F37" s="859">
        <v>837.92590299999995</v>
      </c>
      <c r="G37" s="859">
        <v>-56.211662514354181</v>
      </c>
      <c r="H37" s="860">
        <v>82.770285311126003</v>
      </c>
    </row>
    <row r="38" spans="2:10" ht="17.100000000000001" customHeight="1">
      <c r="B38" s="857">
        <v>32</v>
      </c>
      <c r="C38" s="858" t="s">
        <v>981</v>
      </c>
      <c r="D38" s="859">
        <v>15397.361800000001</v>
      </c>
      <c r="E38" s="859">
        <v>17989.784369000001</v>
      </c>
      <c r="F38" s="859">
        <v>24230.626078000001</v>
      </c>
      <c r="G38" s="859">
        <v>16.836797125855682</v>
      </c>
      <c r="H38" s="860">
        <v>34.69103120409946</v>
      </c>
    </row>
    <row r="39" spans="2:10" ht="17.100000000000001" customHeight="1">
      <c r="B39" s="857">
        <v>33</v>
      </c>
      <c r="C39" s="858" t="s">
        <v>982</v>
      </c>
      <c r="D39" s="859">
        <v>348.89189599999997</v>
      </c>
      <c r="E39" s="859">
        <v>313.82369599999998</v>
      </c>
      <c r="F39" s="859">
        <v>331.86217400000004</v>
      </c>
      <c r="G39" s="859">
        <v>-10.051308271144251</v>
      </c>
      <c r="H39" s="860">
        <v>5.7479655710893383</v>
      </c>
    </row>
    <row r="40" spans="2:10" ht="17.100000000000001" customHeight="1">
      <c r="B40" s="857">
        <v>34</v>
      </c>
      <c r="C40" s="858" t="s">
        <v>983</v>
      </c>
      <c r="D40" s="859">
        <v>510.69402400000001</v>
      </c>
      <c r="E40" s="859">
        <v>617.18087400000002</v>
      </c>
      <c r="F40" s="859">
        <v>734.65579400000013</v>
      </c>
      <c r="G40" s="859">
        <v>20.851399271513699</v>
      </c>
      <c r="H40" s="860">
        <v>19.03411543501592</v>
      </c>
    </row>
    <row r="41" spans="2:10" ht="17.100000000000001" customHeight="1">
      <c r="B41" s="857">
        <v>35</v>
      </c>
      <c r="C41" s="858" t="s">
        <v>984</v>
      </c>
      <c r="D41" s="859">
        <v>1322.3939439999997</v>
      </c>
      <c r="E41" s="859">
        <v>1583.373374</v>
      </c>
      <c r="F41" s="859">
        <v>2787.4050670000001</v>
      </c>
      <c r="G41" s="859">
        <v>19.735376979312619</v>
      </c>
      <c r="H41" s="860">
        <v>76.042183907533598</v>
      </c>
    </row>
    <row r="42" spans="2:10" ht="17.100000000000001" customHeight="1">
      <c r="B42" s="857">
        <v>36</v>
      </c>
      <c r="C42" s="858" t="s">
        <v>985</v>
      </c>
      <c r="D42" s="859">
        <v>198.039975</v>
      </c>
      <c r="E42" s="859">
        <v>136.04118599999998</v>
      </c>
      <c r="F42" s="859">
        <v>159.05351400000001</v>
      </c>
      <c r="G42" s="859">
        <v>-31.306199165092821</v>
      </c>
      <c r="H42" s="860">
        <v>16.915706689002292</v>
      </c>
      <c r="J42" s="315" t="s">
        <v>131</v>
      </c>
    </row>
    <row r="43" spans="2:10" ht="17.100000000000001" customHeight="1">
      <c r="B43" s="857">
        <v>37</v>
      </c>
      <c r="C43" s="858" t="s">
        <v>986</v>
      </c>
      <c r="D43" s="859">
        <v>4440.6401839999999</v>
      </c>
      <c r="E43" s="859">
        <v>3684.5597410000005</v>
      </c>
      <c r="F43" s="859">
        <v>7146.4804349999995</v>
      </c>
      <c r="G43" s="859">
        <v>-17.026383847180881</v>
      </c>
      <c r="H43" s="860">
        <v>93.957512901132219</v>
      </c>
    </row>
    <row r="44" spans="2:10" ht="17.100000000000001" customHeight="1">
      <c r="B44" s="857">
        <v>38</v>
      </c>
      <c r="C44" s="858" t="s">
        <v>987</v>
      </c>
      <c r="D44" s="859">
        <v>258.93820599999998</v>
      </c>
      <c r="E44" s="859">
        <v>486.51234299999999</v>
      </c>
      <c r="F44" s="859">
        <v>438.29886799999997</v>
      </c>
      <c r="G44" s="859">
        <v>87.887430949452096</v>
      </c>
      <c r="H44" s="860">
        <v>-9.910020926231681</v>
      </c>
    </row>
    <row r="45" spans="2:10" ht="17.100000000000001" customHeight="1">
      <c r="B45" s="857">
        <v>39</v>
      </c>
      <c r="C45" s="858" t="s">
        <v>988</v>
      </c>
      <c r="D45" s="859">
        <v>158.84525299999999</v>
      </c>
      <c r="E45" s="859">
        <v>206.06952000000001</v>
      </c>
      <c r="F45" s="859">
        <v>209.74559899999997</v>
      </c>
      <c r="G45" s="859">
        <v>29.729731363139962</v>
      </c>
      <c r="H45" s="860">
        <v>1.7839023451891194</v>
      </c>
    </row>
    <row r="46" spans="2:10" ht="17.100000000000001" customHeight="1">
      <c r="B46" s="857">
        <v>40</v>
      </c>
      <c r="C46" s="858" t="s">
        <v>989</v>
      </c>
      <c r="D46" s="859">
        <v>641.26620500000013</v>
      </c>
      <c r="E46" s="859">
        <v>543.69233999999994</v>
      </c>
      <c r="F46" s="859">
        <v>752.29291400000011</v>
      </c>
      <c r="G46" s="859">
        <v>-15.215812752833301</v>
      </c>
      <c r="H46" s="860">
        <v>38.367392485242704</v>
      </c>
    </row>
    <row r="47" spans="2:10" ht="17.100000000000001" customHeight="1">
      <c r="B47" s="857"/>
      <c r="C47" s="863" t="s">
        <v>990</v>
      </c>
      <c r="D47" s="864">
        <v>30626.915783999997</v>
      </c>
      <c r="E47" s="864">
        <v>34159.264387999989</v>
      </c>
      <c r="F47" s="864">
        <v>38788.843624000008</v>
      </c>
      <c r="G47" s="859">
        <v>11.53347803256554</v>
      </c>
      <c r="H47" s="860">
        <v>13.552924276748683</v>
      </c>
    </row>
    <row r="48" spans="2:10" ht="17.100000000000001" customHeight="1" thickBot="1">
      <c r="B48" s="880"/>
      <c r="C48" s="866" t="s">
        <v>991</v>
      </c>
      <c r="D48" s="867">
        <v>100166.41044999998</v>
      </c>
      <c r="E48" s="867">
        <v>115694.31763999996</v>
      </c>
      <c r="F48" s="867">
        <v>127245.02276300002</v>
      </c>
      <c r="G48" s="867">
        <v>15.502110058891489</v>
      </c>
      <c r="H48" s="868">
        <v>9.9838136899184491</v>
      </c>
    </row>
    <row r="49" spans="2:11" ht="15" customHeight="1" thickTop="1">
      <c r="B49" s="820" t="s">
        <v>889</v>
      </c>
      <c r="C49" s="884"/>
      <c r="D49" s="884"/>
      <c r="E49" s="884"/>
      <c r="F49" s="884"/>
      <c r="G49" s="884"/>
      <c r="H49" s="884"/>
      <c r="I49" s="884"/>
      <c r="J49" s="884"/>
    </row>
    <row r="50" spans="2:11" ht="15" customHeight="1">
      <c r="B50" s="881"/>
      <c r="C50" s="884"/>
      <c r="D50" s="884"/>
      <c r="E50" s="884"/>
      <c r="F50" s="884"/>
      <c r="G50" s="884"/>
      <c r="H50" s="884"/>
      <c r="I50" s="884"/>
      <c r="J50" s="884"/>
    </row>
    <row r="51" spans="2:11" ht="15" customHeight="1">
      <c r="B51" s="881"/>
      <c r="C51" s="884"/>
      <c r="D51" s="884"/>
      <c r="E51" s="884"/>
      <c r="F51" s="884"/>
      <c r="G51" s="884"/>
      <c r="H51" s="884"/>
      <c r="I51" s="884"/>
      <c r="J51" s="884"/>
    </row>
    <row r="52" spans="2:11" ht="15" customHeight="1">
      <c r="B52" s="881"/>
      <c r="C52" s="884"/>
      <c r="D52" s="884"/>
      <c r="E52" s="884"/>
      <c r="F52" s="884"/>
      <c r="G52" s="884"/>
      <c r="H52" s="884"/>
      <c r="I52" s="884"/>
      <c r="J52" s="884"/>
    </row>
    <row r="53" spans="2:11" ht="15" customHeight="1">
      <c r="B53" s="881"/>
      <c r="C53" s="884"/>
      <c r="D53" s="884"/>
      <c r="E53" s="884"/>
      <c r="F53" s="884"/>
      <c r="G53" s="884"/>
      <c r="H53" s="884"/>
      <c r="I53" s="884"/>
      <c r="J53" s="884"/>
    </row>
    <row r="54" spans="2:11" ht="15" customHeight="1">
      <c r="B54" s="881"/>
      <c r="C54" s="882"/>
      <c r="D54" s="882"/>
      <c r="E54" s="883"/>
      <c r="F54" s="883"/>
      <c r="G54" s="883"/>
      <c r="H54" s="861"/>
    </row>
    <row r="55" spans="2:11" ht="15" customHeight="1">
      <c r="B55" s="881"/>
      <c r="C55" s="882"/>
      <c r="D55" s="882"/>
      <c r="E55" s="883"/>
      <c r="F55" s="883"/>
      <c r="G55" s="883"/>
      <c r="H55" s="861"/>
    </row>
    <row r="56" spans="2:11" ht="15" customHeight="1">
      <c r="B56" s="882"/>
      <c r="C56" s="885"/>
      <c r="D56" s="885"/>
      <c r="E56" s="886"/>
      <c r="F56" s="886"/>
      <c r="G56" s="886"/>
      <c r="H56" s="856"/>
      <c r="K56" s="315" t="s">
        <v>131</v>
      </c>
    </row>
    <row r="57" spans="2:11" ht="15" customHeight="1">
      <c r="B57" s="882"/>
      <c r="C57" s="885"/>
      <c r="D57" s="885"/>
      <c r="E57" s="886"/>
      <c r="F57" s="886"/>
      <c r="G57" s="886"/>
      <c r="H57" s="856"/>
    </row>
  </sheetData>
  <mergeCells count="5">
    <mergeCell ref="B1:H1"/>
    <mergeCell ref="B2:H2"/>
    <mergeCell ref="B3:H3"/>
    <mergeCell ref="D4:F4"/>
    <mergeCell ref="G4:H4"/>
  </mergeCells>
  <printOptions horizontalCentered="1"/>
  <pageMargins left="1.5" right="1" top="1.5" bottom="1" header="0.3" footer="0.3"/>
  <pageSetup paperSize="9" scale="80" orientation="portrait"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B1:M75"/>
  <sheetViews>
    <sheetView view="pageBreakPreview" zoomScaleSheetLayoutView="100" workbookViewId="0">
      <selection activeCell="I11" sqref="I11"/>
    </sheetView>
  </sheetViews>
  <sheetFormatPr defaultRowHeight="12.75"/>
  <cols>
    <col min="1" max="1" width="9.140625" style="1"/>
    <col min="2" max="2" width="4.7109375" style="1" customWidth="1"/>
    <col min="3" max="3" width="30" style="1" bestFit="1" customWidth="1"/>
    <col min="4" max="8" width="10.7109375" style="1" customWidth="1"/>
    <col min="9" max="257" width="9.140625" style="1"/>
    <col min="258" max="258" width="4.7109375" style="1" customWidth="1"/>
    <col min="259" max="259" width="30" style="1" bestFit="1" customWidth="1"/>
    <col min="260" max="264" width="10.7109375" style="1" customWidth="1"/>
    <col min="265" max="513" width="9.140625" style="1"/>
    <col min="514" max="514" width="4.7109375" style="1" customWidth="1"/>
    <col min="515" max="515" width="30" style="1" bestFit="1" customWidth="1"/>
    <col min="516" max="520" width="10.7109375" style="1" customWidth="1"/>
    <col min="521" max="769" width="9.140625" style="1"/>
    <col min="770" max="770" width="4.7109375" style="1" customWidth="1"/>
    <col min="771" max="771" width="30" style="1" bestFit="1" customWidth="1"/>
    <col min="772" max="776" width="10.7109375" style="1" customWidth="1"/>
    <col min="777" max="1025" width="9.140625" style="1"/>
    <col min="1026" max="1026" width="4.7109375" style="1" customWidth="1"/>
    <col min="1027" max="1027" width="30" style="1" bestFit="1" customWidth="1"/>
    <col min="1028" max="1032" width="10.7109375" style="1" customWidth="1"/>
    <col min="1033" max="1281" width="9.140625" style="1"/>
    <col min="1282" max="1282" width="4.7109375" style="1" customWidth="1"/>
    <col min="1283" max="1283" width="30" style="1" bestFit="1" customWidth="1"/>
    <col min="1284" max="1288" width="10.7109375" style="1" customWidth="1"/>
    <col min="1289" max="1537" width="9.140625" style="1"/>
    <col min="1538" max="1538" width="4.7109375" style="1" customWidth="1"/>
    <col min="1539" max="1539" width="30" style="1" bestFit="1" customWidth="1"/>
    <col min="1540" max="1544" width="10.7109375" style="1" customWidth="1"/>
    <col min="1545" max="1793" width="9.140625" style="1"/>
    <col min="1794" max="1794" width="4.7109375" style="1" customWidth="1"/>
    <col min="1795" max="1795" width="30" style="1" bestFit="1" customWidth="1"/>
    <col min="1796" max="1800" width="10.7109375" style="1" customWidth="1"/>
    <col min="1801" max="2049" width="9.140625" style="1"/>
    <col min="2050" max="2050" width="4.7109375" style="1" customWidth="1"/>
    <col min="2051" max="2051" width="30" style="1" bestFit="1" customWidth="1"/>
    <col min="2052" max="2056" width="10.7109375" style="1" customWidth="1"/>
    <col min="2057" max="2305" width="9.140625" style="1"/>
    <col min="2306" max="2306" width="4.7109375" style="1" customWidth="1"/>
    <col min="2307" max="2307" width="30" style="1" bestFit="1" customWidth="1"/>
    <col min="2308" max="2312" width="10.7109375" style="1" customWidth="1"/>
    <col min="2313" max="2561" width="9.140625" style="1"/>
    <col min="2562" max="2562" width="4.7109375" style="1" customWidth="1"/>
    <col min="2563" max="2563" width="30" style="1" bestFit="1" customWidth="1"/>
    <col min="2564" max="2568" width="10.7109375" style="1" customWidth="1"/>
    <col min="2569" max="2817" width="9.140625" style="1"/>
    <col min="2818" max="2818" width="4.7109375" style="1" customWidth="1"/>
    <col min="2819" max="2819" width="30" style="1" bestFit="1" customWidth="1"/>
    <col min="2820" max="2824" width="10.7109375" style="1" customWidth="1"/>
    <col min="2825" max="3073" width="9.140625" style="1"/>
    <col min="3074" max="3074" width="4.7109375" style="1" customWidth="1"/>
    <col min="3075" max="3075" width="30" style="1" bestFit="1" customWidth="1"/>
    <col min="3076" max="3080" width="10.7109375" style="1" customWidth="1"/>
    <col min="3081" max="3329" width="9.140625" style="1"/>
    <col min="3330" max="3330" width="4.7109375" style="1" customWidth="1"/>
    <col min="3331" max="3331" width="30" style="1" bestFit="1" customWidth="1"/>
    <col min="3332" max="3336" width="10.7109375" style="1" customWidth="1"/>
    <col min="3337" max="3585" width="9.140625" style="1"/>
    <col min="3586" max="3586" width="4.7109375" style="1" customWidth="1"/>
    <col min="3587" max="3587" width="30" style="1" bestFit="1" customWidth="1"/>
    <col min="3588" max="3592" width="10.7109375" style="1" customWidth="1"/>
    <col min="3593" max="3841" width="9.140625" style="1"/>
    <col min="3842" max="3842" width="4.7109375" style="1" customWidth="1"/>
    <col min="3843" max="3843" width="30" style="1" bestFit="1" customWidth="1"/>
    <col min="3844" max="3848" width="10.7109375" style="1" customWidth="1"/>
    <col min="3849" max="4097" width="9.140625" style="1"/>
    <col min="4098" max="4098" width="4.7109375" style="1" customWidth="1"/>
    <col min="4099" max="4099" width="30" style="1" bestFit="1" customWidth="1"/>
    <col min="4100" max="4104" width="10.7109375" style="1" customWidth="1"/>
    <col min="4105" max="4353" width="9.140625" style="1"/>
    <col min="4354" max="4354" width="4.7109375" style="1" customWidth="1"/>
    <col min="4355" max="4355" width="30" style="1" bestFit="1" customWidth="1"/>
    <col min="4356" max="4360" width="10.7109375" style="1" customWidth="1"/>
    <col min="4361" max="4609" width="9.140625" style="1"/>
    <col min="4610" max="4610" width="4.7109375" style="1" customWidth="1"/>
    <col min="4611" max="4611" width="30" style="1" bestFit="1" customWidth="1"/>
    <col min="4612" max="4616" width="10.7109375" style="1" customWidth="1"/>
    <col min="4617" max="4865" width="9.140625" style="1"/>
    <col min="4866" max="4866" width="4.7109375" style="1" customWidth="1"/>
    <col min="4867" max="4867" width="30" style="1" bestFit="1" customWidth="1"/>
    <col min="4868" max="4872" width="10.7109375" style="1" customWidth="1"/>
    <col min="4873" max="5121" width="9.140625" style="1"/>
    <col min="5122" max="5122" width="4.7109375" style="1" customWidth="1"/>
    <col min="5123" max="5123" width="30" style="1" bestFit="1" customWidth="1"/>
    <col min="5124" max="5128" width="10.7109375" style="1" customWidth="1"/>
    <col min="5129" max="5377" width="9.140625" style="1"/>
    <col min="5378" max="5378" width="4.7109375" style="1" customWidth="1"/>
    <col min="5379" max="5379" width="30" style="1" bestFit="1" customWidth="1"/>
    <col min="5380" max="5384" width="10.7109375" style="1" customWidth="1"/>
    <col min="5385" max="5633" width="9.140625" style="1"/>
    <col min="5634" max="5634" width="4.7109375" style="1" customWidth="1"/>
    <col min="5635" max="5635" width="30" style="1" bestFit="1" customWidth="1"/>
    <col min="5636" max="5640" width="10.7109375" style="1" customWidth="1"/>
    <col min="5641" max="5889" width="9.140625" style="1"/>
    <col min="5890" max="5890" width="4.7109375" style="1" customWidth="1"/>
    <col min="5891" max="5891" width="30" style="1" bestFit="1" customWidth="1"/>
    <col min="5892" max="5896" width="10.7109375" style="1" customWidth="1"/>
    <col min="5897" max="6145" width="9.140625" style="1"/>
    <col min="6146" max="6146" width="4.7109375" style="1" customWidth="1"/>
    <col min="6147" max="6147" width="30" style="1" bestFit="1" customWidth="1"/>
    <col min="6148" max="6152" width="10.7109375" style="1" customWidth="1"/>
    <col min="6153" max="6401" width="9.140625" style="1"/>
    <col min="6402" max="6402" width="4.7109375" style="1" customWidth="1"/>
    <col min="6403" max="6403" width="30" style="1" bestFit="1" customWidth="1"/>
    <col min="6404" max="6408" width="10.7109375" style="1" customWidth="1"/>
    <col min="6409" max="6657" width="9.140625" style="1"/>
    <col min="6658" max="6658" width="4.7109375" style="1" customWidth="1"/>
    <col min="6659" max="6659" width="30" style="1" bestFit="1" customWidth="1"/>
    <col min="6660" max="6664" width="10.7109375" style="1" customWidth="1"/>
    <col min="6665" max="6913" width="9.140625" style="1"/>
    <col min="6914" max="6914" width="4.7109375" style="1" customWidth="1"/>
    <col min="6915" max="6915" width="30" style="1" bestFit="1" customWidth="1"/>
    <col min="6916" max="6920" width="10.7109375" style="1" customWidth="1"/>
    <col min="6921" max="7169" width="9.140625" style="1"/>
    <col min="7170" max="7170" width="4.7109375" style="1" customWidth="1"/>
    <col min="7171" max="7171" width="30" style="1" bestFit="1" customWidth="1"/>
    <col min="7172" max="7176" width="10.7109375" style="1" customWidth="1"/>
    <col min="7177" max="7425" width="9.140625" style="1"/>
    <col min="7426" max="7426" width="4.7109375" style="1" customWidth="1"/>
    <col min="7427" max="7427" width="30" style="1" bestFit="1" customWidth="1"/>
    <col min="7428" max="7432" width="10.7109375" style="1" customWidth="1"/>
    <col min="7433" max="7681" width="9.140625" style="1"/>
    <col min="7682" max="7682" width="4.7109375" style="1" customWidth="1"/>
    <col min="7683" max="7683" width="30" style="1" bestFit="1" customWidth="1"/>
    <col min="7684" max="7688" width="10.7109375" style="1" customWidth="1"/>
    <col min="7689" max="7937" width="9.140625" style="1"/>
    <col min="7938" max="7938" width="4.7109375" style="1" customWidth="1"/>
    <col min="7939" max="7939" width="30" style="1" bestFit="1" customWidth="1"/>
    <col min="7940" max="7944" width="10.7109375" style="1" customWidth="1"/>
    <col min="7945" max="8193" width="9.140625" style="1"/>
    <col min="8194" max="8194" width="4.7109375" style="1" customWidth="1"/>
    <col min="8195" max="8195" width="30" style="1" bestFit="1" customWidth="1"/>
    <col min="8196" max="8200" width="10.7109375" style="1" customWidth="1"/>
    <col min="8201" max="8449" width="9.140625" style="1"/>
    <col min="8450" max="8450" width="4.7109375" style="1" customWidth="1"/>
    <col min="8451" max="8451" width="30" style="1" bestFit="1" customWidth="1"/>
    <col min="8452" max="8456" width="10.7109375" style="1" customWidth="1"/>
    <col min="8457" max="8705" width="9.140625" style="1"/>
    <col min="8706" max="8706" width="4.7109375" style="1" customWidth="1"/>
    <col min="8707" max="8707" width="30" style="1" bestFit="1" customWidth="1"/>
    <col min="8708" max="8712" width="10.7109375" style="1" customWidth="1"/>
    <col min="8713" max="8961" width="9.140625" style="1"/>
    <col min="8962" max="8962" width="4.7109375" style="1" customWidth="1"/>
    <col min="8963" max="8963" width="30" style="1" bestFit="1" customWidth="1"/>
    <col min="8964" max="8968" width="10.7109375" style="1" customWidth="1"/>
    <col min="8969" max="9217" width="9.140625" style="1"/>
    <col min="9218" max="9218" width="4.7109375" style="1" customWidth="1"/>
    <col min="9219" max="9219" width="30" style="1" bestFit="1" customWidth="1"/>
    <col min="9220" max="9224" width="10.7109375" style="1" customWidth="1"/>
    <col min="9225" max="9473" width="9.140625" style="1"/>
    <col min="9474" max="9474" width="4.7109375" style="1" customWidth="1"/>
    <col min="9475" max="9475" width="30" style="1" bestFit="1" customWidth="1"/>
    <col min="9476" max="9480" width="10.7109375" style="1" customWidth="1"/>
    <col min="9481" max="9729" width="9.140625" style="1"/>
    <col min="9730" max="9730" width="4.7109375" style="1" customWidth="1"/>
    <col min="9731" max="9731" width="30" style="1" bestFit="1" customWidth="1"/>
    <col min="9732" max="9736" width="10.7109375" style="1" customWidth="1"/>
    <col min="9737" max="9985" width="9.140625" style="1"/>
    <col min="9986" max="9986" width="4.7109375" style="1" customWidth="1"/>
    <col min="9987" max="9987" width="30" style="1" bestFit="1" customWidth="1"/>
    <col min="9988" max="9992" width="10.7109375" style="1" customWidth="1"/>
    <col min="9993" max="10241" width="9.140625" style="1"/>
    <col min="10242" max="10242" width="4.7109375" style="1" customWidth="1"/>
    <col min="10243" max="10243" width="30" style="1" bestFit="1" customWidth="1"/>
    <col min="10244" max="10248" width="10.7109375" style="1" customWidth="1"/>
    <col min="10249" max="10497" width="9.140625" style="1"/>
    <col min="10498" max="10498" width="4.7109375" style="1" customWidth="1"/>
    <col min="10499" max="10499" width="30" style="1" bestFit="1" customWidth="1"/>
    <col min="10500" max="10504" width="10.7109375" style="1" customWidth="1"/>
    <col min="10505" max="10753" width="9.140625" style="1"/>
    <col min="10754" max="10754" width="4.7109375" style="1" customWidth="1"/>
    <col min="10755" max="10755" width="30" style="1" bestFit="1" customWidth="1"/>
    <col min="10756" max="10760" width="10.7109375" style="1" customWidth="1"/>
    <col min="10761" max="11009" width="9.140625" style="1"/>
    <col min="11010" max="11010" width="4.7109375" style="1" customWidth="1"/>
    <col min="11011" max="11011" width="30" style="1" bestFit="1" customWidth="1"/>
    <col min="11012" max="11016" width="10.7109375" style="1" customWidth="1"/>
    <col min="11017" max="11265" width="9.140625" style="1"/>
    <col min="11266" max="11266" width="4.7109375" style="1" customWidth="1"/>
    <col min="11267" max="11267" width="30" style="1" bestFit="1" customWidth="1"/>
    <col min="11268" max="11272" width="10.7109375" style="1" customWidth="1"/>
    <col min="11273" max="11521" width="9.140625" style="1"/>
    <col min="11522" max="11522" width="4.7109375" style="1" customWidth="1"/>
    <col min="11523" max="11523" width="30" style="1" bestFit="1" customWidth="1"/>
    <col min="11524" max="11528" width="10.7109375" style="1" customWidth="1"/>
    <col min="11529" max="11777" width="9.140625" style="1"/>
    <col min="11778" max="11778" width="4.7109375" style="1" customWidth="1"/>
    <col min="11779" max="11779" width="30" style="1" bestFit="1" customWidth="1"/>
    <col min="11780" max="11784" width="10.7109375" style="1" customWidth="1"/>
    <col min="11785" max="12033" width="9.140625" style="1"/>
    <col min="12034" max="12034" width="4.7109375" style="1" customWidth="1"/>
    <col min="12035" max="12035" width="30" style="1" bestFit="1" customWidth="1"/>
    <col min="12036" max="12040" width="10.7109375" style="1" customWidth="1"/>
    <col min="12041" max="12289" width="9.140625" style="1"/>
    <col min="12290" max="12290" width="4.7109375" style="1" customWidth="1"/>
    <col min="12291" max="12291" width="30" style="1" bestFit="1" customWidth="1"/>
    <col min="12292" max="12296" width="10.7109375" style="1" customWidth="1"/>
    <col min="12297" max="12545" width="9.140625" style="1"/>
    <col min="12546" max="12546" width="4.7109375" style="1" customWidth="1"/>
    <col min="12547" max="12547" width="30" style="1" bestFit="1" customWidth="1"/>
    <col min="12548" max="12552" width="10.7109375" style="1" customWidth="1"/>
    <col min="12553" max="12801" width="9.140625" style="1"/>
    <col min="12802" max="12802" width="4.7109375" style="1" customWidth="1"/>
    <col min="12803" max="12803" width="30" style="1" bestFit="1" customWidth="1"/>
    <col min="12804" max="12808" width="10.7109375" style="1" customWidth="1"/>
    <col min="12809" max="13057" width="9.140625" style="1"/>
    <col min="13058" max="13058" width="4.7109375" style="1" customWidth="1"/>
    <col min="13059" max="13059" width="30" style="1" bestFit="1" customWidth="1"/>
    <col min="13060" max="13064" width="10.7109375" style="1" customWidth="1"/>
    <col min="13065" max="13313" width="9.140625" style="1"/>
    <col min="13314" max="13314" width="4.7109375" style="1" customWidth="1"/>
    <col min="13315" max="13315" width="30" style="1" bestFit="1" customWidth="1"/>
    <col min="13316" max="13320" width="10.7109375" style="1" customWidth="1"/>
    <col min="13321" max="13569" width="9.140625" style="1"/>
    <col min="13570" max="13570" width="4.7109375" style="1" customWidth="1"/>
    <col min="13571" max="13571" width="30" style="1" bestFit="1" customWidth="1"/>
    <col min="13572" max="13576" width="10.7109375" style="1" customWidth="1"/>
    <col min="13577" max="13825" width="9.140625" style="1"/>
    <col min="13826" max="13826" width="4.7109375" style="1" customWidth="1"/>
    <col min="13827" max="13827" width="30" style="1" bestFit="1" customWidth="1"/>
    <col min="13828" max="13832" width="10.7109375" style="1" customWidth="1"/>
    <col min="13833" max="14081" width="9.140625" style="1"/>
    <col min="14082" max="14082" width="4.7109375" style="1" customWidth="1"/>
    <col min="14083" max="14083" width="30" style="1" bestFit="1" customWidth="1"/>
    <col min="14084" max="14088" width="10.7109375" style="1" customWidth="1"/>
    <col min="14089" max="14337" width="9.140625" style="1"/>
    <col min="14338" max="14338" width="4.7109375" style="1" customWidth="1"/>
    <col min="14339" max="14339" width="30" style="1" bestFit="1" customWidth="1"/>
    <col min="14340" max="14344" width="10.7109375" style="1" customWidth="1"/>
    <col min="14345" max="14593" width="9.140625" style="1"/>
    <col min="14594" max="14594" width="4.7109375" style="1" customWidth="1"/>
    <col min="14595" max="14595" width="30" style="1" bestFit="1" customWidth="1"/>
    <col min="14596" max="14600" width="10.7109375" style="1" customWidth="1"/>
    <col min="14601" max="14849" width="9.140625" style="1"/>
    <col min="14850" max="14850" width="4.7109375" style="1" customWidth="1"/>
    <col min="14851" max="14851" width="30" style="1" bestFit="1" customWidth="1"/>
    <col min="14852" max="14856" width="10.7109375" style="1" customWidth="1"/>
    <col min="14857" max="15105" width="9.140625" style="1"/>
    <col min="15106" max="15106" width="4.7109375" style="1" customWidth="1"/>
    <col min="15107" max="15107" width="30" style="1" bestFit="1" customWidth="1"/>
    <col min="15108" max="15112" width="10.7109375" style="1" customWidth="1"/>
    <col min="15113" max="15361" width="9.140625" style="1"/>
    <col min="15362" max="15362" width="4.7109375" style="1" customWidth="1"/>
    <col min="15363" max="15363" width="30" style="1" bestFit="1" customWidth="1"/>
    <col min="15364" max="15368" width="10.7109375" style="1" customWidth="1"/>
    <col min="15369" max="15617" width="9.140625" style="1"/>
    <col min="15618" max="15618" width="4.7109375" style="1" customWidth="1"/>
    <col min="15619" max="15619" width="30" style="1" bestFit="1" customWidth="1"/>
    <col min="15620" max="15624" width="10.7109375" style="1" customWidth="1"/>
    <col min="15625" max="15873" width="9.140625" style="1"/>
    <col min="15874" max="15874" width="4.7109375" style="1" customWidth="1"/>
    <col min="15875" max="15875" width="30" style="1" bestFit="1" customWidth="1"/>
    <col min="15876" max="15880" width="10.7109375" style="1" customWidth="1"/>
    <col min="15881" max="16129" width="9.140625" style="1"/>
    <col min="16130" max="16130" width="4.7109375" style="1" customWidth="1"/>
    <col min="16131" max="16131" width="30" style="1" bestFit="1" customWidth="1"/>
    <col min="16132" max="16136" width="10.7109375" style="1" customWidth="1"/>
    <col min="16137" max="16384" width="9.140625" style="1"/>
  </cols>
  <sheetData>
    <row r="1" spans="2:12" s="1896" customFormat="1" ht="18.75">
      <c r="B1" s="2228" t="s">
        <v>1168</v>
      </c>
      <c r="C1" s="2228"/>
      <c r="D1" s="2228"/>
      <c r="E1" s="2228"/>
      <c r="F1" s="2228"/>
      <c r="G1" s="2228"/>
      <c r="H1" s="2228"/>
    </row>
    <row r="2" spans="2:12" s="1897" customFormat="1" ht="20.25">
      <c r="B2" s="2239" t="s">
        <v>308</v>
      </c>
      <c r="C2" s="2239"/>
      <c r="D2" s="2239"/>
      <c r="E2" s="2239"/>
      <c r="F2" s="2239"/>
      <c r="G2" s="2239"/>
      <c r="H2" s="2239"/>
    </row>
    <row r="3" spans="2:12" ht="15" customHeight="1" thickBot="1">
      <c r="B3" s="2240" t="s">
        <v>213</v>
      </c>
      <c r="C3" s="2240"/>
      <c r="D3" s="2240"/>
      <c r="E3" s="2240"/>
      <c r="F3" s="2240"/>
      <c r="G3" s="2240"/>
      <c r="H3" s="2240"/>
    </row>
    <row r="4" spans="2:12" ht="12" customHeight="1" thickTop="1">
      <c r="B4" s="887"/>
      <c r="C4" s="888"/>
      <c r="D4" s="2241" t="str">
        <f>'M-China'!D4:F4</f>
        <v>Annual</v>
      </c>
      <c r="E4" s="2241"/>
      <c r="F4" s="2241"/>
      <c r="G4" s="2242" t="s">
        <v>55</v>
      </c>
      <c r="H4" s="2243"/>
    </row>
    <row r="5" spans="2:12" ht="12" customHeight="1">
      <c r="B5" s="889"/>
      <c r="C5" s="890"/>
      <c r="D5" s="891" t="s">
        <v>0</v>
      </c>
      <c r="E5" s="892" t="s">
        <v>832</v>
      </c>
      <c r="F5" s="892" t="s">
        <v>833</v>
      </c>
      <c r="G5" s="893" t="s">
        <v>1</v>
      </c>
      <c r="H5" s="781" t="s">
        <v>833</v>
      </c>
    </row>
    <row r="6" spans="2:12" ht="12" customHeight="1">
      <c r="B6" s="894"/>
      <c r="C6" s="895" t="s">
        <v>834</v>
      </c>
      <c r="D6" s="896">
        <v>133584.996935</v>
      </c>
      <c r="E6" s="896">
        <v>123472.80018299996</v>
      </c>
      <c r="F6" s="896">
        <v>159666.39015800008</v>
      </c>
      <c r="G6" s="896">
        <v>-7.569859627964405</v>
      </c>
      <c r="H6" s="897">
        <v>29.31300652561319</v>
      </c>
    </row>
    <row r="7" spans="2:12" ht="12" customHeight="1">
      <c r="B7" s="898">
        <v>1</v>
      </c>
      <c r="C7" s="899" t="s">
        <v>992</v>
      </c>
      <c r="D7" s="900">
        <v>16984.403323999999</v>
      </c>
      <c r="E7" s="900">
        <v>7679.238510000001</v>
      </c>
      <c r="F7" s="900">
        <v>17277.251235</v>
      </c>
      <c r="G7" s="900">
        <v>-54.786527595298161</v>
      </c>
      <c r="H7" s="901">
        <v>124.98651672950834</v>
      </c>
    </row>
    <row r="8" spans="2:12" ht="12" customHeight="1">
      <c r="B8" s="898">
        <v>2</v>
      </c>
      <c r="C8" s="899" t="s">
        <v>958</v>
      </c>
      <c r="D8" s="900">
        <v>31.328102999999999</v>
      </c>
      <c r="E8" s="900">
        <v>52.140698</v>
      </c>
      <c r="F8" s="900">
        <v>43.847043000000006</v>
      </c>
      <c r="G8" s="900">
        <v>66.434265106955252</v>
      </c>
      <c r="H8" s="901">
        <v>-15.906298377516919</v>
      </c>
    </row>
    <row r="9" spans="2:12" ht="12" customHeight="1">
      <c r="B9" s="898">
        <v>3</v>
      </c>
      <c r="C9" s="899" t="s">
        <v>993</v>
      </c>
      <c r="D9" s="900">
        <v>4377.2794860000004</v>
      </c>
      <c r="E9" s="900">
        <v>2097.7641520000002</v>
      </c>
      <c r="F9" s="900">
        <v>1036.8595250000001</v>
      </c>
      <c r="G9" s="900">
        <v>-52.076074678133999</v>
      </c>
      <c r="H9" s="901">
        <v>-50.573112615569187</v>
      </c>
    </row>
    <row r="10" spans="2:12" ht="12" customHeight="1">
      <c r="B10" s="898">
        <v>4</v>
      </c>
      <c r="C10" s="899" t="s">
        <v>994</v>
      </c>
      <c r="D10" s="900">
        <v>2.2263280000000001</v>
      </c>
      <c r="E10" s="900">
        <v>2.2631789999999992</v>
      </c>
      <c r="F10" s="900">
        <v>0.44756200000000002</v>
      </c>
      <c r="G10" s="900">
        <v>1.6552367845168874</v>
      </c>
      <c r="H10" s="901">
        <v>-80.224189072097246</v>
      </c>
    </row>
    <row r="11" spans="2:12" ht="12" customHeight="1">
      <c r="B11" s="898">
        <v>5</v>
      </c>
      <c r="C11" s="899" t="s">
        <v>959</v>
      </c>
      <c r="D11" s="900">
        <v>591.44877699999995</v>
      </c>
      <c r="E11" s="900">
        <v>245.11397400000001</v>
      </c>
      <c r="F11" s="900">
        <v>432.72491399999996</v>
      </c>
      <c r="G11" s="900">
        <v>-58.557024119097974</v>
      </c>
      <c r="H11" s="901">
        <v>76.54028733588234</v>
      </c>
      <c r="L11" s="902"/>
    </row>
    <row r="12" spans="2:12" ht="12" customHeight="1">
      <c r="B12" s="898">
        <v>6</v>
      </c>
      <c r="C12" s="899" t="s">
        <v>922</v>
      </c>
      <c r="D12" s="900">
        <v>956.8064270000001</v>
      </c>
      <c r="E12" s="900">
        <v>1686.5686050000002</v>
      </c>
      <c r="F12" s="900">
        <v>3299.8402189999997</v>
      </c>
      <c r="G12" s="900">
        <v>76.270618320167273</v>
      </c>
      <c r="H12" s="901">
        <v>95.654075927732549</v>
      </c>
      <c r="L12" s="902"/>
    </row>
    <row r="13" spans="2:12" ht="12" customHeight="1">
      <c r="B13" s="898">
        <v>7</v>
      </c>
      <c r="C13" s="899" t="s">
        <v>995</v>
      </c>
      <c r="D13" s="900">
        <v>31.205981999999999</v>
      </c>
      <c r="E13" s="900">
        <v>37.056787</v>
      </c>
      <c r="F13" s="900">
        <v>36.428236999999996</v>
      </c>
      <c r="G13" s="900">
        <v>18.748985370817678</v>
      </c>
      <c r="H13" s="901">
        <v>-1.6961805134374117</v>
      </c>
      <c r="L13" s="902"/>
    </row>
    <row r="14" spans="2:12" ht="12" customHeight="1">
      <c r="B14" s="898">
        <v>8</v>
      </c>
      <c r="C14" s="899" t="s">
        <v>996</v>
      </c>
      <c r="D14" s="900">
        <v>75.019568000000007</v>
      </c>
      <c r="E14" s="900">
        <v>49.304449000000005</v>
      </c>
      <c r="F14" s="900">
        <v>127.377706</v>
      </c>
      <c r="G14" s="900">
        <v>-34.277882005398908</v>
      </c>
      <c r="H14" s="901">
        <v>158.34931448072768</v>
      </c>
    </row>
    <row r="15" spans="2:12" ht="12" customHeight="1">
      <c r="B15" s="898">
        <v>9</v>
      </c>
      <c r="C15" s="899" t="s">
        <v>997</v>
      </c>
      <c r="D15" s="900">
        <v>29.950970999999999</v>
      </c>
      <c r="E15" s="900">
        <v>22.913381000000001</v>
      </c>
      <c r="F15" s="900">
        <v>31.435428999999999</v>
      </c>
      <c r="G15" s="900">
        <v>-23.497034536876953</v>
      </c>
      <c r="H15" s="901">
        <v>37.192450996210454</v>
      </c>
    </row>
    <row r="16" spans="2:12" ht="12" customHeight="1">
      <c r="B16" s="898">
        <v>10</v>
      </c>
      <c r="C16" s="899" t="s">
        <v>998</v>
      </c>
      <c r="D16" s="900">
        <v>1360.4184580000001</v>
      </c>
      <c r="E16" s="900">
        <v>1345.8884909999999</v>
      </c>
      <c r="F16" s="900">
        <v>2536.4474719999998</v>
      </c>
      <c r="G16" s="900">
        <v>-1.0680512980808317</v>
      </c>
      <c r="H16" s="901">
        <v>88.458961419263659</v>
      </c>
    </row>
    <row r="17" spans="2:8" ht="12" customHeight="1">
      <c r="B17" s="898">
        <v>11</v>
      </c>
      <c r="C17" s="899" t="s">
        <v>999</v>
      </c>
      <c r="D17" s="900">
        <v>2531.4285979999995</v>
      </c>
      <c r="E17" s="900">
        <v>1717.7200990000001</v>
      </c>
      <c r="F17" s="900">
        <v>1755.5806179999997</v>
      </c>
      <c r="G17" s="900">
        <v>-32.144240593745536</v>
      </c>
      <c r="H17" s="901">
        <v>2.2041145715207477</v>
      </c>
    </row>
    <row r="18" spans="2:8" ht="12" customHeight="1">
      <c r="B18" s="898">
        <v>12</v>
      </c>
      <c r="C18" s="899" t="s">
        <v>961</v>
      </c>
      <c r="D18" s="900">
        <v>1093.2336250000001</v>
      </c>
      <c r="E18" s="900">
        <v>1112.518765</v>
      </c>
      <c r="F18" s="900">
        <v>1280.5051490000001</v>
      </c>
      <c r="G18" s="900">
        <v>1.7640456311431194</v>
      </c>
      <c r="H18" s="901">
        <v>15.099644993403771</v>
      </c>
    </row>
    <row r="19" spans="2:8" ht="12" customHeight="1">
      <c r="B19" s="898">
        <v>13</v>
      </c>
      <c r="C19" s="899" t="s">
        <v>1000</v>
      </c>
      <c r="D19" s="900">
        <v>13.750064999999999</v>
      </c>
      <c r="E19" s="900">
        <v>9.6951530000000012</v>
      </c>
      <c r="F19" s="900">
        <v>0</v>
      </c>
      <c r="G19" s="900">
        <v>-29.490129683023298</v>
      </c>
      <c r="H19" s="901">
        <v>-100</v>
      </c>
    </row>
    <row r="20" spans="2:8" ht="12" customHeight="1">
      <c r="B20" s="898">
        <v>14</v>
      </c>
      <c r="C20" s="899" t="s">
        <v>1001</v>
      </c>
      <c r="D20" s="900">
        <v>5104.240538</v>
      </c>
      <c r="E20" s="900">
        <v>3118.9932859999994</v>
      </c>
      <c r="F20" s="900">
        <v>5773.0913839999994</v>
      </c>
      <c r="G20" s="900">
        <v>-38.894077134889137</v>
      </c>
      <c r="H20" s="901">
        <v>85.094703791548994</v>
      </c>
    </row>
    <row r="21" spans="2:8" ht="12" customHeight="1">
      <c r="B21" s="898">
        <v>15</v>
      </c>
      <c r="C21" s="899" t="s">
        <v>1002</v>
      </c>
      <c r="D21" s="900">
        <v>12843.857850999999</v>
      </c>
      <c r="E21" s="900">
        <v>12719.662918</v>
      </c>
      <c r="F21" s="900">
        <v>13529.129772</v>
      </c>
      <c r="G21" s="900">
        <v>-0.96695972846140421</v>
      </c>
      <c r="H21" s="901">
        <v>6.363901773328422</v>
      </c>
    </row>
    <row r="22" spans="2:8" ht="12" customHeight="1">
      <c r="B22" s="898">
        <v>16</v>
      </c>
      <c r="C22" s="899" t="s">
        <v>1003</v>
      </c>
      <c r="D22" s="900">
        <v>0</v>
      </c>
      <c r="E22" s="900">
        <v>4.0634700000000006</v>
      </c>
      <c r="F22" s="900">
        <v>4.172841</v>
      </c>
      <c r="G22" s="900" t="s">
        <v>270</v>
      </c>
      <c r="H22" s="901">
        <v>2.6915665674903266</v>
      </c>
    </row>
    <row r="23" spans="2:8" ht="12" customHeight="1">
      <c r="B23" s="898">
        <v>17</v>
      </c>
      <c r="C23" s="899" t="s">
        <v>1004</v>
      </c>
      <c r="D23" s="900">
        <v>3.30674</v>
      </c>
      <c r="E23" s="900">
        <v>7.3037910000000004</v>
      </c>
      <c r="F23" s="900">
        <v>10.27678</v>
      </c>
      <c r="G23" s="900">
        <v>120.87587775271115</v>
      </c>
      <c r="H23" s="901">
        <v>40.704738128459582</v>
      </c>
    </row>
    <row r="24" spans="2:8" ht="12" customHeight="1">
      <c r="B24" s="898">
        <v>18</v>
      </c>
      <c r="C24" s="899" t="s">
        <v>1005</v>
      </c>
      <c r="D24" s="900">
        <v>22.535098000000001</v>
      </c>
      <c r="E24" s="900">
        <v>214.60240099999999</v>
      </c>
      <c r="F24" s="900">
        <v>17.969704</v>
      </c>
      <c r="G24" s="900">
        <v>852.30294095015677</v>
      </c>
      <c r="H24" s="901">
        <v>-91.626513069627777</v>
      </c>
    </row>
    <row r="25" spans="2:8" ht="12" customHeight="1">
      <c r="B25" s="898">
        <v>19</v>
      </c>
      <c r="C25" s="899" t="s">
        <v>1006</v>
      </c>
      <c r="D25" s="900">
        <v>3039.1788640000004</v>
      </c>
      <c r="E25" s="900">
        <v>2661.2852119999998</v>
      </c>
      <c r="F25" s="900">
        <v>8767.6943210000009</v>
      </c>
      <c r="G25" s="900">
        <v>-12.434070810252933</v>
      </c>
      <c r="H25" s="901">
        <v>229.45338896656381</v>
      </c>
    </row>
    <row r="26" spans="2:8" ht="12" customHeight="1">
      <c r="B26" s="898">
        <v>20</v>
      </c>
      <c r="C26" s="899" t="s">
        <v>962</v>
      </c>
      <c r="D26" s="900">
        <v>1913.2548029999998</v>
      </c>
      <c r="E26" s="900">
        <v>1770.571058</v>
      </c>
      <c r="F26" s="900">
        <v>1663.116757</v>
      </c>
      <c r="G26" s="900">
        <v>-7.4576446783915316</v>
      </c>
      <c r="H26" s="901">
        <v>-6.0689064420480321</v>
      </c>
    </row>
    <row r="27" spans="2:8" ht="12" customHeight="1">
      <c r="B27" s="898">
        <v>21</v>
      </c>
      <c r="C27" s="899" t="s">
        <v>963</v>
      </c>
      <c r="D27" s="900">
        <v>13.038574000000001</v>
      </c>
      <c r="E27" s="900">
        <v>11.652035000000001</v>
      </c>
      <c r="F27" s="900">
        <v>3.1622149999999998</v>
      </c>
      <c r="G27" s="900">
        <v>-10.634130695580652</v>
      </c>
      <c r="H27" s="901">
        <v>-72.861264148279673</v>
      </c>
    </row>
    <row r="28" spans="2:8" ht="12" customHeight="1">
      <c r="B28" s="898">
        <v>22</v>
      </c>
      <c r="C28" s="899" t="s">
        <v>1007</v>
      </c>
      <c r="D28" s="900">
        <v>9.6359129999999986</v>
      </c>
      <c r="E28" s="900">
        <v>8.7678379999999994</v>
      </c>
      <c r="F28" s="900">
        <v>19.877389999999998</v>
      </c>
      <c r="G28" s="900">
        <v>-9.0087467580913199</v>
      </c>
      <c r="H28" s="901">
        <v>126.70799802642341</v>
      </c>
    </row>
    <row r="29" spans="2:8" ht="12" customHeight="1">
      <c r="B29" s="898">
        <v>23</v>
      </c>
      <c r="C29" s="899" t="s">
        <v>1008</v>
      </c>
      <c r="D29" s="900">
        <v>2.6083439999999998</v>
      </c>
      <c r="E29" s="900">
        <v>2.4904540000000002</v>
      </c>
      <c r="F29" s="900">
        <v>2.6747300000000003</v>
      </c>
      <c r="G29" s="900">
        <v>-4.5197259257214455</v>
      </c>
      <c r="H29" s="901">
        <v>7.3992934621559101</v>
      </c>
    </row>
    <row r="30" spans="2:8" ht="12" customHeight="1">
      <c r="B30" s="898">
        <v>24</v>
      </c>
      <c r="C30" s="899" t="s">
        <v>965</v>
      </c>
      <c r="D30" s="900">
        <v>240.41413099999997</v>
      </c>
      <c r="E30" s="900">
        <v>188.94016299999998</v>
      </c>
      <c r="F30" s="900">
        <v>375.87853800000005</v>
      </c>
      <c r="G30" s="900">
        <v>-21.410541795482061</v>
      </c>
      <c r="H30" s="901">
        <v>98.940517480129444</v>
      </c>
    </row>
    <row r="31" spans="2:8" ht="12" customHeight="1">
      <c r="B31" s="898">
        <v>25</v>
      </c>
      <c r="C31" s="899" t="s">
        <v>1009</v>
      </c>
      <c r="D31" s="900">
        <v>6389.5691600000009</v>
      </c>
      <c r="E31" s="900">
        <v>16074.278783000002</v>
      </c>
      <c r="F31" s="900">
        <v>27432.105969999997</v>
      </c>
      <c r="G31" s="900">
        <v>151.57062049861275</v>
      </c>
      <c r="H31" s="901">
        <v>70.658393700449693</v>
      </c>
    </row>
    <row r="32" spans="2:8" ht="12" customHeight="1">
      <c r="B32" s="898">
        <v>26</v>
      </c>
      <c r="C32" s="899" t="s">
        <v>934</v>
      </c>
      <c r="D32" s="900">
        <v>100.133594</v>
      </c>
      <c r="E32" s="900">
        <v>107.55874</v>
      </c>
      <c r="F32" s="900">
        <v>186.22073900000001</v>
      </c>
      <c r="G32" s="900">
        <v>7.4152396846956208</v>
      </c>
      <c r="H32" s="901">
        <v>73.133990784942284</v>
      </c>
    </row>
    <row r="33" spans="2:8" ht="12" customHeight="1">
      <c r="B33" s="898">
        <v>27</v>
      </c>
      <c r="C33" s="899" t="s">
        <v>935</v>
      </c>
      <c r="D33" s="900">
        <v>0</v>
      </c>
      <c r="E33" s="900">
        <v>11.583809</v>
      </c>
      <c r="F33" s="900">
        <v>0</v>
      </c>
      <c r="G33" s="900" t="s">
        <v>270</v>
      </c>
      <c r="H33" s="901">
        <v>-100</v>
      </c>
    </row>
    <row r="34" spans="2:8" ht="12" customHeight="1">
      <c r="B34" s="898">
        <v>28</v>
      </c>
      <c r="C34" s="899" t="s">
        <v>1010</v>
      </c>
      <c r="D34" s="900">
        <v>41.078621000000005</v>
      </c>
      <c r="E34" s="900">
        <v>51.886709000000003</v>
      </c>
      <c r="F34" s="900">
        <v>21.003651000000001</v>
      </c>
      <c r="G34" s="900">
        <v>26.310737159360812</v>
      </c>
      <c r="H34" s="901">
        <v>-59.520171148260722</v>
      </c>
    </row>
    <row r="35" spans="2:8" ht="12" customHeight="1">
      <c r="B35" s="898">
        <v>29</v>
      </c>
      <c r="C35" s="899" t="s">
        <v>966</v>
      </c>
      <c r="D35" s="900">
        <v>4217.2689380000002</v>
      </c>
      <c r="E35" s="900">
        <v>5316.7966100000003</v>
      </c>
      <c r="F35" s="900">
        <v>5439.8597570000002</v>
      </c>
      <c r="G35" s="900">
        <v>26.07203116909686</v>
      </c>
      <c r="H35" s="901">
        <v>2.3146107708641495</v>
      </c>
    </row>
    <row r="36" spans="2:8" ht="12" customHeight="1">
      <c r="B36" s="898">
        <v>30</v>
      </c>
      <c r="C36" s="899" t="s">
        <v>937</v>
      </c>
      <c r="D36" s="900">
        <v>5312.862658</v>
      </c>
      <c r="E36" s="900">
        <v>9030.0086140000003</v>
      </c>
      <c r="F36" s="900">
        <v>3406.451513</v>
      </c>
      <c r="G36" s="900">
        <v>69.965030065341466</v>
      </c>
      <c r="H36" s="901">
        <v>-62.276320448701625</v>
      </c>
    </row>
    <row r="37" spans="2:8" ht="12" customHeight="1">
      <c r="B37" s="898">
        <v>31</v>
      </c>
      <c r="C37" s="899" t="s">
        <v>968</v>
      </c>
      <c r="D37" s="900">
        <v>421.60385300000002</v>
      </c>
      <c r="E37" s="900">
        <v>627.92457100000001</v>
      </c>
      <c r="F37" s="900">
        <v>946.43905199999995</v>
      </c>
      <c r="G37" s="900">
        <v>48.937104471860692</v>
      </c>
      <c r="H37" s="901">
        <v>50.724958969633946</v>
      </c>
    </row>
    <row r="38" spans="2:8" ht="12" customHeight="1">
      <c r="B38" s="898">
        <v>32</v>
      </c>
      <c r="C38" s="899" t="s">
        <v>1011</v>
      </c>
      <c r="D38" s="900">
        <v>5955.6239039999991</v>
      </c>
      <c r="E38" s="900">
        <v>6670.2148459999999</v>
      </c>
      <c r="F38" s="900">
        <v>6474.1086319999995</v>
      </c>
      <c r="G38" s="900">
        <v>11.99859080288897</v>
      </c>
      <c r="H38" s="901">
        <v>-2.9400284477733294</v>
      </c>
    </row>
    <row r="39" spans="2:8" ht="12" customHeight="1">
      <c r="B39" s="898">
        <v>33</v>
      </c>
      <c r="C39" s="899" t="s">
        <v>970</v>
      </c>
      <c r="D39" s="900">
        <v>938.16928499999995</v>
      </c>
      <c r="E39" s="900">
        <v>564.52179899999999</v>
      </c>
      <c r="F39" s="900">
        <v>673.33335299999999</v>
      </c>
      <c r="G39" s="900">
        <v>-39.827298971954725</v>
      </c>
      <c r="H39" s="901">
        <v>19.274995968756215</v>
      </c>
    </row>
    <row r="40" spans="2:8" ht="12" customHeight="1">
      <c r="B40" s="898">
        <v>34</v>
      </c>
      <c r="C40" s="899" t="s">
        <v>1012</v>
      </c>
      <c r="D40" s="900">
        <v>2262.4159609999997</v>
      </c>
      <c r="E40" s="900">
        <v>1724.1084049999999</v>
      </c>
      <c r="F40" s="900">
        <v>2441.328047</v>
      </c>
      <c r="G40" s="900">
        <v>-23.793482952713291</v>
      </c>
      <c r="H40" s="901">
        <v>41.599451630769124</v>
      </c>
    </row>
    <row r="41" spans="2:8" ht="12" customHeight="1">
      <c r="B41" s="898">
        <v>35</v>
      </c>
      <c r="C41" s="899" t="s">
        <v>1013</v>
      </c>
      <c r="D41" s="900">
        <v>465.486963</v>
      </c>
      <c r="E41" s="900">
        <v>744.34227899999996</v>
      </c>
      <c r="F41" s="900">
        <v>607.67433000000005</v>
      </c>
      <c r="G41" s="900">
        <v>59.906149509067973</v>
      </c>
      <c r="H41" s="901">
        <v>-18.360901006941177</v>
      </c>
    </row>
    <row r="42" spans="2:8" ht="12" customHeight="1">
      <c r="B42" s="898">
        <v>36</v>
      </c>
      <c r="C42" s="899" t="s">
        <v>971</v>
      </c>
      <c r="D42" s="900">
        <v>122.05490699999999</v>
      </c>
      <c r="E42" s="900">
        <v>68.54044900000001</v>
      </c>
      <c r="F42" s="900">
        <v>23.081367999999998</v>
      </c>
      <c r="G42" s="900">
        <v>-43.844577260625819</v>
      </c>
      <c r="H42" s="901">
        <v>-66.324457547688382</v>
      </c>
    </row>
    <row r="43" spans="2:8" ht="12" customHeight="1">
      <c r="B43" s="898">
        <v>37</v>
      </c>
      <c r="C43" s="899" t="s">
        <v>941</v>
      </c>
      <c r="D43" s="900">
        <v>2035.4619539999999</v>
      </c>
      <c r="E43" s="900">
        <v>3116.2111580000001</v>
      </c>
      <c r="F43" s="900">
        <v>2494.166968</v>
      </c>
      <c r="G43" s="900">
        <v>53.096015962182918</v>
      </c>
      <c r="H43" s="901">
        <v>-19.961554543666765</v>
      </c>
    </row>
    <row r="44" spans="2:8" ht="12" customHeight="1">
      <c r="B44" s="898">
        <v>38</v>
      </c>
      <c r="C44" s="899" t="s">
        <v>1014</v>
      </c>
      <c r="D44" s="900">
        <v>351.577157</v>
      </c>
      <c r="E44" s="900">
        <v>215.60371800000001</v>
      </c>
      <c r="F44" s="900">
        <v>146.08679599999999</v>
      </c>
      <c r="G44" s="900">
        <v>-38.675276903726704</v>
      </c>
      <c r="H44" s="901">
        <v>-32.242914289632068</v>
      </c>
    </row>
    <row r="45" spans="2:8" ht="12" customHeight="1">
      <c r="B45" s="898">
        <v>39</v>
      </c>
      <c r="C45" s="899" t="s">
        <v>1015</v>
      </c>
      <c r="D45" s="900">
        <v>6579.6151769999997</v>
      </c>
      <c r="E45" s="900">
        <v>9122.3381270000009</v>
      </c>
      <c r="F45" s="900">
        <v>8905.3980040000006</v>
      </c>
      <c r="G45" s="900">
        <v>38.645466058386802</v>
      </c>
      <c r="H45" s="901">
        <v>-2.378119731803281</v>
      </c>
    </row>
    <row r="46" spans="2:8" ht="12" customHeight="1">
      <c r="B46" s="898">
        <v>40</v>
      </c>
      <c r="C46" s="899" t="s">
        <v>1016</v>
      </c>
      <c r="D46" s="900">
        <v>555.53403300000002</v>
      </c>
      <c r="E46" s="900">
        <v>221.15651199999996</v>
      </c>
      <c r="F46" s="900">
        <v>713.39283499999999</v>
      </c>
      <c r="G46" s="900">
        <v>-60.190285587777851</v>
      </c>
      <c r="H46" s="901">
        <v>222.57374135110257</v>
      </c>
    </row>
    <row r="47" spans="2:8" ht="12" customHeight="1">
      <c r="B47" s="898">
        <v>41</v>
      </c>
      <c r="C47" s="899" t="s">
        <v>974</v>
      </c>
      <c r="D47" s="900">
        <v>17.120677999999998</v>
      </c>
      <c r="E47" s="900">
        <v>2.0388609999999998</v>
      </c>
      <c r="F47" s="900">
        <v>8.9807999999999999E-2</v>
      </c>
      <c r="G47" s="900">
        <v>-88.091236807327377</v>
      </c>
      <c r="H47" s="901">
        <v>-95.595187705292318</v>
      </c>
    </row>
    <row r="48" spans="2:8" ht="12" customHeight="1">
      <c r="B48" s="898">
        <v>42</v>
      </c>
      <c r="C48" s="899" t="s">
        <v>975</v>
      </c>
      <c r="D48" s="900">
        <v>940.79356800000005</v>
      </c>
      <c r="E48" s="900">
        <v>908.92208800000003</v>
      </c>
      <c r="F48" s="900">
        <v>833.3957059999999</v>
      </c>
      <c r="G48" s="900">
        <v>-3.3877229908952842</v>
      </c>
      <c r="H48" s="901">
        <v>-8.3094451105472587</v>
      </c>
    </row>
    <row r="49" spans="2:13" ht="12" customHeight="1">
      <c r="B49" s="898">
        <v>43</v>
      </c>
      <c r="C49" s="899" t="s">
        <v>899</v>
      </c>
      <c r="D49" s="900">
        <v>959.34204599999998</v>
      </c>
      <c r="E49" s="900">
        <v>1504.5935780000002</v>
      </c>
      <c r="F49" s="900">
        <v>1078.5173010000001</v>
      </c>
      <c r="G49" s="900">
        <v>56.835988193516556</v>
      </c>
      <c r="H49" s="901">
        <v>-28.31836339261578</v>
      </c>
    </row>
    <row r="50" spans="2:13" ht="12" customHeight="1">
      <c r="B50" s="898">
        <v>44</v>
      </c>
      <c r="C50" s="899" t="s">
        <v>1017</v>
      </c>
      <c r="D50" s="900">
        <v>165.77943599999998</v>
      </c>
      <c r="E50" s="900">
        <v>225.18409199999999</v>
      </c>
      <c r="F50" s="900">
        <v>203.01764</v>
      </c>
      <c r="G50" s="900">
        <v>35.833549343237024</v>
      </c>
      <c r="H50" s="901">
        <v>-9.843702458342392</v>
      </c>
    </row>
    <row r="51" spans="2:13" ht="12" customHeight="1">
      <c r="B51" s="898">
        <v>45</v>
      </c>
      <c r="C51" s="899" t="s">
        <v>1018</v>
      </c>
      <c r="D51" s="900">
        <v>24699.321574999998</v>
      </c>
      <c r="E51" s="900">
        <v>7242.7557849999994</v>
      </c>
      <c r="F51" s="900">
        <v>9873.2925930000001</v>
      </c>
      <c r="G51" s="900">
        <v>-70.676296662613908</v>
      </c>
      <c r="H51" s="901">
        <v>36.319556893633433</v>
      </c>
    </row>
    <row r="52" spans="2:13" ht="12" customHeight="1">
      <c r="B52" s="898">
        <v>46</v>
      </c>
      <c r="C52" s="899" t="s">
        <v>1019</v>
      </c>
      <c r="D52" s="900">
        <v>424.33796899999999</v>
      </c>
      <c r="E52" s="900">
        <v>342.76235700000001</v>
      </c>
      <c r="F52" s="900">
        <v>1832.796302</v>
      </c>
      <c r="G52" s="900">
        <v>-19.22420757968986</v>
      </c>
      <c r="H52" s="901">
        <v>434.71341428545486</v>
      </c>
    </row>
    <row r="53" spans="2:13" ht="12" customHeight="1">
      <c r="B53" s="898">
        <v>47</v>
      </c>
      <c r="C53" s="899" t="s">
        <v>979</v>
      </c>
      <c r="D53" s="900">
        <v>6.7851669999999995</v>
      </c>
      <c r="E53" s="900">
        <v>61.294713000000002</v>
      </c>
      <c r="F53" s="900">
        <v>34.941637</v>
      </c>
      <c r="G53" s="900">
        <v>803.36336600116113</v>
      </c>
      <c r="H53" s="901">
        <v>-42.994044200843227</v>
      </c>
    </row>
    <row r="54" spans="2:13" ht="12" customHeight="1">
      <c r="B54" s="898">
        <v>48</v>
      </c>
      <c r="C54" s="899" t="s">
        <v>980</v>
      </c>
      <c r="D54" s="900">
        <v>950.67015200000003</v>
      </c>
      <c r="E54" s="900">
        <v>768.78266800000006</v>
      </c>
      <c r="F54" s="900">
        <v>677.14632199999994</v>
      </c>
      <c r="G54" s="900">
        <v>-19.132554400424667</v>
      </c>
      <c r="H54" s="901">
        <v>-11.919668563599842</v>
      </c>
    </row>
    <row r="55" spans="2:13" ht="12" customHeight="1">
      <c r="B55" s="898">
        <v>49</v>
      </c>
      <c r="C55" s="899" t="s">
        <v>1020</v>
      </c>
      <c r="D55" s="900">
        <v>159.93161599999999</v>
      </c>
      <c r="E55" s="900">
        <v>158.63696100000001</v>
      </c>
      <c r="F55" s="900">
        <v>179.05371700000001</v>
      </c>
      <c r="G55" s="900">
        <v>-0.80950535758982767</v>
      </c>
      <c r="H55" s="901">
        <v>12.870112911454484</v>
      </c>
    </row>
    <row r="56" spans="2:13" ht="12" customHeight="1">
      <c r="B56" s="898">
        <v>50</v>
      </c>
      <c r="C56" s="899" t="s">
        <v>1021</v>
      </c>
      <c r="D56" s="900">
        <v>495.02263500000004</v>
      </c>
      <c r="E56" s="900">
        <v>553.51373000000001</v>
      </c>
      <c r="F56" s="900">
        <v>661.63095199999987</v>
      </c>
      <c r="G56" s="900">
        <v>11.815842522029314</v>
      </c>
      <c r="H56" s="901">
        <v>19.532888913162068</v>
      </c>
    </row>
    <row r="57" spans="2:13" ht="12" customHeight="1">
      <c r="B57" s="898">
        <v>51</v>
      </c>
      <c r="C57" s="899" t="s">
        <v>1022</v>
      </c>
      <c r="D57" s="900">
        <v>3856.1571999999996</v>
      </c>
      <c r="E57" s="900">
        <v>5488.1799179999998</v>
      </c>
      <c r="F57" s="900">
        <v>6901.7445050000006</v>
      </c>
      <c r="G57" s="900">
        <v>42.322515223186429</v>
      </c>
      <c r="H57" s="901">
        <v>25.75652781286972</v>
      </c>
      <c r="M57" s="1" t="s">
        <v>131</v>
      </c>
    </row>
    <row r="58" spans="2:13" ht="12" customHeight="1">
      <c r="B58" s="898">
        <v>52</v>
      </c>
      <c r="C58" s="899" t="s">
        <v>1023</v>
      </c>
      <c r="D58" s="900">
        <v>290.92056600000001</v>
      </c>
      <c r="E58" s="900">
        <v>120.446136</v>
      </c>
      <c r="F58" s="900">
        <v>99.945382000000009</v>
      </c>
      <c r="G58" s="900">
        <v>-58.598273866963403</v>
      </c>
      <c r="H58" s="901">
        <v>-17.020682174478381</v>
      </c>
    </row>
    <row r="59" spans="2:13" ht="12" customHeight="1">
      <c r="B59" s="898">
        <v>53</v>
      </c>
      <c r="C59" s="899" t="s">
        <v>1024</v>
      </c>
      <c r="D59" s="900">
        <v>117.49787000000001</v>
      </c>
      <c r="E59" s="900">
        <v>112.13377700000001</v>
      </c>
      <c r="F59" s="900">
        <v>102.93312299999998</v>
      </c>
      <c r="G59" s="900">
        <v>-4.5652682895443064</v>
      </c>
      <c r="H59" s="901">
        <v>-8.2050692005139751</v>
      </c>
    </row>
    <row r="60" spans="2:13" ht="12" customHeight="1">
      <c r="B60" s="898">
        <v>54</v>
      </c>
      <c r="C60" s="899" t="s">
        <v>951</v>
      </c>
      <c r="D60" s="900">
        <v>869.03105100000005</v>
      </c>
      <c r="E60" s="900">
        <v>709.65934700000003</v>
      </c>
      <c r="F60" s="900">
        <v>707.87089400000013</v>
      </c>
      <c r="G60" s="900">
        <v>-18.339011456105041</v>
      </c>
      <c r="H60" s="901">
        <v>-0.25201570409244312</v>
      </c>
    </row>
    <row r="61" spans="2:13" ht="12" customHeight="1">
      <c r="B61" s="898">
        <v>55</v>
      </c>
      <c r="C61" s="899" t="s">
        <v>1025</v>
      </c>
      <c r="D61" s="900">
        <v>2641.3068490000001</v>
      </c>
      <c r="E61" s="900">
        <v>2941.1012700000001</v>
      </c>
      <c r="F61" s="900">
        <v>2146.0153399999999</v>
      </c>
      <c r="G61" s="900">
        <v>11.350230705436687</v>
      </c>
      <c r="H61" s="901">
        <v>-27.033612820819329</v>
      </c>
    </row>
    <row r="62" spans="2:13" ht="12" customHeight="1">
      <c r="B62" s="898">
        <v>56</v>
      </c>
      <c r="C62" s="899" t="s">
        <v>983</v>
      </c>
      <c r="D62" s="900">
        <v>107.529994</v>
      </c>
      <c r="E62" s="900">
        <v>85.236209000000002</v>
      </c>
      <c r="F62" s="900">
        <v>166.36050699999998</v>
      </c>
      <c r="G62" s="900">
        <v>-20.732619960901317</v>
      </c>
      <c r="H62" s="901">
        <v>95.17586358163814</v>
      </c>
    </row>
    <row r="63" spans="2:13" ht="12" customHeight="1">
      <c r="B63" s="898">
        <v>57</v>
      </c>
      <c r="C63" s="899" t="s">
        <v>984</v>
      </c>
      <c r="D63" s="900">
        <v>4772.2814899999994</v>
      </c>
      <c r="E63" s="900">
        <v>5876.9056860000001</v>
      </c>
      <c r="F63" s="900">
        <v>7618.1258530000005</v>
      </c>
      <c r="G63" s="900">
        <v>23.146668911183625</v>
      </c>
      <c r="H63" s="901">
        <v>29.628179522226219</v>
      </c>
    </row>
    <row r="64" spans="2:13" ht="12" customHeight="1">
      <c r="B64" s="898">
        <v>58</v>
      </c>
      <c r="C64" s="899" t="s">
        <v>1026</v>
      </c>
      <c r="D64" s="900">
        <v>408.96213400000005</v>
      </c>
      <c r="E64" s="900">
        <v>463.08743000000004</v>
      </c>
      <c r="F64" s="900">
        <v>596.11083099999996</v>
      </c>
      <c r="G64" s="900">
        <v>13.234794006625549</v>
      </c>
      <c r="H64" s="901">
        <v>28.725331845003865</v>
      </c>
    </row>
    <row r="65" spans="2:11" ht="12" customHeight="1">
      <c r="B65" s="898">
        <v>59</v>
      </c>
      <c r="C65" s="899" t="s">
        <v>1027</v>
      </c>
      <c r="D65" s="900">
        <v>0.7081559999999999</v>
      </c>
      <c r="E65" s="900">
        <v>1.3911309999999997</v>
      </c>
      <c r="F65" s="900">
        <v>7.3567239999999998</v>
      </c>
      <c r="G65" s="900">
        <v>96.444145075378856</v>
      </c>
      <c r="H65" s="901">
        <v>428.83042646594754</v>
      </c>
    </row>
    <row r="66" spans="2:11" ht="12" customHeight="1">
      <c r="B66" s="898">
        <v>60</v>
      </c>
      <c r="C66" s="899" t="s">
        <v>986</v>
      </c>
      <c r="D66" s="900">
        <v>1792.4187040000002</v>
      </c>
      <c r="E66" s="900">
        <v>1364.292158</v>
      </c>
      <c r="F66" s="900">
        <v>2305.9800370000003</v>
      </c>
      <c r="G66" s="900">
        <v>-23.885409421614696</v>
      </c>
      <c r="H66" s="901">
        <v>69.023916430075985</v>
      </c>
    </row>
    <row r="67" spans="2:11" ht="12" customHeight="1">
      <c r="B67" s="898">
        <v>61</v>
      </c>
      <c r="C67" s="899" t="s">
        <v>1028</v>
      </c>
      <c r="D67" s="900">
        <v>383.83949399999989</v>
      </c>
      <c r="E67" s="900">
        <v>487.43943100000001</v>
      </c>
      <c r="F67" s="900">
        <v>480.6748</v>
      </c>
      <c r="G67" s="900">
        <v>26.990431839199999</v>
      </c>
      <c r="H67" s="901">
        <v>-1.3877890399884336</v>
      </c>
      <c r="K67" s="1" t="s">
        <v>131</v>
      </c>
    </row>
    <row r="68" spans="2:11" ht="12" customHeight="1">
      <c r="B68" s="898">
        <v>62</v>
      </c>
      <c r="C68" s="899" t="s">
        <v>989</v>
      </c>
      <c r="D68" s="900">
        <v>1877.1487480000001</v>
      </c>
      <c r="E68" s="900">
        <v>1854.8139450000001</v>
      </c>
      <c r="F68" s="900">
        <v>2729.9660699999999</v>
      </c>
      <c r="G68" s="900">
        <v>-1.1898259540591312</v>
      </c>
      <c r="H68" s="901">
        <v>47.182744520502297</v>
      </c>
    </row>
    <row r="69" spans="2:11" ht="12" customHeight="1">
      <c r="B69" s="898">
        <v>63</v>
      </c>
      <c r="C69" s="899" t="s">
        <v>1029</v>
      </c>
      <c r="D69" s="900">
        <v>413.090149</v>
      </c>
      <c r="E69" s="900">
        <v>349.65058100000005</v>
      </c>
      <c r="F69" s="900">
        <v>500.648886</v>
      </c>
      <c r="G69" s="900">
        <v>-15.357318046332779</v>
      </c>
      <c r="H69" s="901">
        <v>43.185486655890884</v>
      </c>
    </row>
    <row r="70" spans="2:11" ht="12" customHeight="1">
      <c r="B70" s="898">
        <v>64</v>
      </c>
      <c r="C70" s="899" t="s">
        <v>1030</v>
      </c>
      <c r="D70" s="900">
        <v>215.97295500000001</v>
      </c>
      <c r="E70" s="900">
        <v>1416.384333</v>
      </c>
      <c r="F70" s="900">
        <v>1992.334672</v>
      </c>
      <c r="G70" s="900">
        <v>555.81560107838493</v>
      </c>
      <c r="H70" s="901">
        <v>40.66342203744216</v>
      </c>
    </row>
    <row r="71" spans="2:11" ht="12" customHeight="1">
      <c r="B71" s="903"/>
      <c r="C71" s="904" t="s">
        <v>886</v>
      </c>
      <c r="D71" s="905">
        <v>49276.877764999983</v>
      </c>
      <c r="E71" s="905">
        <v>57219.408839999989</v>
      </c>
      <c r="F71" s="905">
        <v>69532.225202000016</v>
      </c>
      <c r="G71" s="905">
        <v>16.118170296579464</v>
      </c>
      <c r="H71" s="906">
        <v>21.518601138347648</v>
      </c>
      <c r="J71" s="1" t="s">
        <v>131</v>
      </c>
    </row>
    <row r="72" spans="2:11" ht="12" customHeight="1" thickBot="1">
      <c r="B72" s="907"/>
      <c r="C72" s="908" t="s">
        <v>887</v>
      </c>
      <c r="D72" s="909">
        <v>182861.87469999999</v>
      </c>
      <c r="E72" s="909">
        <v>180692.209023</v>
      </c>
      <c r="F72" s="909">
        <v>229198.61536000005</v>
      </c>
      <c r="G72" s="909">
        <v>-1.1865052135987924</v>
      </c>
      <c r="H72" s="910">
        <v>26.84476912384514</v>
      </c>
    </row>
    <row r="73" spans="2:11" ht="13.5" thickTop="1">
      <c r="B73" s="315" t="s">
        <v>889</v>
      </c>
    </row>
    <row r="75" spans="2:11">
      <c r="H75" s="1" t="s">
        <v>131</v>
      </c>
    </row>
  </sheetData>
  <mergeCells count="5">
    <mergeCell ref="B1:H1"/>
    <mergeCell ref="B2:H2"/>
    <mergeCell ref="B3:H3"/>
    <mergeCell ref="D4:F4"/>
    <mergeCell ref="G4:H4"/>
  </mergeCells>
  <printOptions horizontalCentered="1"/>
  <pageMargins left="1.5" right="1" top="1.5" bottom="1" header="0.5" footer="0.5"/>
  <pageSetup paperSize="9" scale="76" orientation="portrait"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K22"/>
  <sheetViews>
    <sheetView view="pageBreakPreview" zoomScaleSheetLayoutView="100" workbookViewId="0">
      <selection activeCell="M17" sqref="M17"/>
    </sheetView>
  </sheetViews>
  <sheetFormatPr defaultRowHeight="15"/>
  <cols>
    <col min="2" max="2" width="30.140625" customWidth="1"/>
    <col min="3" max="8" width="10.28515625" customWidth="1"/>
    <col min="256" max="256" width="3.7109375" customWidth="1"/>
    <col min="258" max="258" width="30.140625" customWidth="1"/>
    <col min="259" max="259" width="12.140625" customWidth="1"/>
    <col min="260" max="260" width="11.7109375" customWidth="1"/>
    <col min="261" max="261" width="10.85546875" customWidth="1"/>
    <col min="262" max="262" width="13.140625" customWidth="1"/>
    <col min="263" max="263" width="12.5703125" customWidth="1"/>
    <col min="264" max="264" width="12.28515625" customWidth="1"/>
    <col min="512" max="512" width="3.7109375" customWidth="1"/>
    <col min="514" max="514" width="30.140625" customWidth="1"/>
    <col min="515" max="515" width="12.140625" customWidth="1"/>
    <col min="516" max="516" width="11.7109375" customWidth="1"/>
    <col min="517" max="517" width="10.85546875" customWidth="1"/>
    <col min="518" max="518" width="13.140625" customWidth="1"/>
    <col min="519" max="519" width="12.5703125" customWidth="1"/>
    <col min="520" max="520" width="12.28515625" customWidth="1"/>
    <col min="768" max="768" width="3.7109375" customWidth="1"/>
    <col min="770" max="770" width="30.140625" customWidth="1"/>
    <col min="771" max="771" width="12.140625" customWidth="1"/>
    <col min="772" max="772" width="11.7109375" customWidth="1"/>
    <col min="773" max="773" width="10.85546875" customWidth="1"/>
    <col min="774" max="774" width="13.140625" customWidth="1"/>
    <col min="775" max="775" width="12.5703125" customWidth="1"/>
    <col min="776" max="776" width="12.28515625" customWidth="1"/>
    <col min="1024" max="1024" width="3.7109375" customWidth="1"/>
    <col min="1026" max="1026" width="30.140625" customWidth="1"/>
    <col min="1027" max="1027" width="12.140625" customWidth="1"/>
    <col min="1028" max="1028" width="11.7109375" customWidth="1"/>
    <col min="1029" max="1029" width="10.85546875" customWidth="1"/>
    <col min="1030" max="1030" width="13.140625" customWidth="1"/>
    <col min="1031" max="1031" width="12.5703125" customWidth="1"/>
    <col min="1032" max="1032" width="12.28515625" customWidth="1"/>
    <col min="1280" max="1280" width="3.7109375" customWidth="1"/>
    <col min="1282" max="1282" width="30.140625" customWidth="1"/>
    <col min="1283" max="1283" width="12.140625" customWidth="1"/>
    <col min="1284" max="1284" width="11.7109375" customWidth="1"/>
    <col min="1285" max="1285" width="10.85546875" customWidth="1"/>
    <col min="1286" max="1286" width="13.140625" customWidth="1"/>
    <col min="1287" max="1287" width="12.5703125" customWidth="1"/>
    <col min="1288" max="1288" width="12.28515625" customWidth="1"/>
    <col min="1536" max="1536" width="3.7109375" customWidth="1"/>
    <col min="1538" max="1538" width="30.140625" customWidth="1"/>
    <col min="1539" max="1539" width="12.140625" customWidth="1"/>
    <col min="1540" max="1540" width="11.7109375" customWidth="1"/>
    <col min="1541" max="1541" width="10.85546875" customWidth="1"/>
    <col min="1542" max="1542" width="13.140625" customWidth="1"/>
    <col min="1543" max="1543" width="12.5703125" customWidth="1"/>
    <col min="1544" max="1544" width="12.28515625" customWidth="1"/>
    <col min="1792" max="1792" width="3.7109375" customWidth="1"/>
    <col min="1794" max="1794" width="30.140625" customWidth="1"/>
    <col min="1795" max="1795" width="12.140625" customWidth="1"/>
    <col min="1796" max="1796" width="11.7109375" customWidth="1"/>
    <col min="1797" max="1797" width="10.85546875" customWidth="1"/>
    <col min="1798" max="1798" width="13.140625" customWidth="1"/>
    <col min="1799" max="1799" width="12.5703125" customWidth="1"/>
    <col min="1800" max="1800" width="12.28515625" customWidth="1"/>
    <col min="2048" max="2048" width="3.7109375" customWidth="1"/>
    <col min="2050" max="2050" width="30.140625" customWidth="1"/>
    <col min="2051" max="2051" width="12.140625" customWidth="1"/>
    <col min="2052" max="2052" width="11.7109375" customWidth="1"/>
    <col min="2053" max="2053" width="10.85546875" customWidth="1"/>
    <col min="2054" max="2054" width="13.140625" customWidth="1"/>
    <col min="2055" max="2055" width="12.5703125" customWidth="1"/>
    <col min="2056" max="2056" width="12.28515625" customWidth="1"/>
    <col min="2304" max="2304" width="3.7109375" customWidth="1"/>
    <col min="2306" max="2306" width="30.140625" customWidth="1"/>
    <col min="2307" max="2307" width="12.140625" customWidth="1"/>
    <col min="2308" max="2308" width="11.7109375" customWidth="1"/>
    <col min="2309" max="2309" width="10.85546875" customWidth="1"/>
    <col min="2310" max="2310" width="13.140625" customWidth="1"/>
    <col min="2311" max="2311" width="12.5703125" customWidth="1"/>
    <col min="2312" max="2312" width="12.28515625" customWidth="1"/>
    <col min="2560" max="2560" width="3.7109375" customWidth="1"/>
    <col min="2562" max="2562" width="30.140625" customWidth="1"/>
    <col min="2563" max="2563" width="12.140625" customWidth="1"/>
    <col min="2564" max="2564" width="11.7109375" customWidth="1"/>
    <col min="2565" max="2565" width="10.85546875" customWidth="1"/>
    <col min="2566" max="2566" width="13.140625" customWidth="1"/>
    <col min="2567" max="2567" width="12.5703125" customWidth="1"/>
    <col min="2568" max="2568" width="12.28515625" customWidth="1"/>
    <col min="2816" max="2816" width="3.7109375" customWidth="1"/>
    <col min="2818" max="2818" width="30.140625" customWidth="1"/>
    <col min="2819" max="2819" width="12.140625" customWidth="1"/>
    <col min="2820" max="2820" width="11.7109375" customWidth="1"/>
    <col min="2821" max="2821" width="10.85546875" customWidth="1"/>
    <col min="2822" max="2822" width="13.140625" customWidth="1"/>
    <col min="2823" max="2823" width="12.5703125" customWidth="1"/>
    <col min="2824" max="2824" width="12.28515625" customWidth="1"/>
    <col min="3072" max="3072" width="3.7109375" customWidth="1"/>
    <col min="3074" max="3074" width="30.140625" customWidth="1"/>
    <col min="3075" max="3075" width="12.140625" customWidth="1"/>
    <col min="3076" max="3076" width="11.7109375" customWidth="1"/>
    <col min="3077" max="3077" width="10.85546875" customWidth="1"/>
    <col min="3078" max="3078" width="13.140625" customWidth="1"/>
    <col min="3079" max="3079" width="12.5703125" customWidth="1"/>
    <col min="3080" max="3080" width="12.28515625" customWidth="1"/>
    <col min="3328" max="3328" width="3.7109375" customWidth="1"/>
    <col min="3330" max="3330" width="30.140625" customWidth="1"/>
    <col min="3331" max="3331" width="12.140625" customWidth="1"/>
    <col min="3332" max="3332" width="11.7109375" customWidth="1"/>
    <col min="3333" max="3333" width="10.85546875" customWidth="1"/>
    <col min="3334" max="3334" width="13.140625" customWidth="1"/>
    <col min="3335" max="3335" width="12.5703125" customWidth="1"/>
    <col min="3336" max="3336" width="12.28515625" customWidth="1"/>
    <col min="3584" max="3584" width="3.7109375" customWidth="1"/>
    <col min="3586" max="3586" width="30.140625" customWidth="1"/>
    <col min="3587" max="3587" width="12.140625" customWidth="1"/>
    <col min="3588" max="3588" width="11.7109375" customWidth="1"/>
    <col min="3589" max="3589" width="10.85546875" customWidth="1"/>
    <col min="3590" max="3590" width="13.140625" customWidth="1"/>
    <col min="3591" max="3591" width="12.5703125" customWidth="1"/>
    <col min="3592" max="3592" width="12.28515625" customWidth="1"/>
    <col min="3840" max="3840" width="3.7109375" customWidth="1"/>
    <col min="3842" max="3842" width="30.140625" customWidth="1"/>
    <col min="3843" max="3843" width="12.140625" customWidth="1"/>
    <col min="3844" max="3844" width="11.7109375" customWidth="1"/>
    <col min="3845" max="3845" width="10.85546875" customWidth="1"/>
    <col min="3846" max="3846" width="13.140625" customWidth="1"/>
    <col min="3847" max="3847" width="12.5703125" customWidth="1"/>
    <col min="3848" max="3848" width="12.28515625" customWidth="1"/>
    <col min="4096" max="4096" width="3.7109375" customWidth="1"/>
    <col min="4098" max="4098" width="30.140625" customWidth="1"/>
    <col min="4099" max="4099" width="12.140625" customWidth="1"/>
    <col min="4100" max="4100" width="11.7109375" customWidth="1"/>
    <col min="4101" max="4101" width="10.85546875" customWidth="1"/>
    <col min="4102" max="4102" width="13.140625" customWidth="1"/>
    <col min="4103" max="4103" width="12.5703125" customWidth="1"/>
    <col min="4104" max="4104" width="12.28515625" customWidth="1"/>
    <col min="4352" max="4352" width="3.7109375" customWidth="1"/>
    <col min="4354" max="4354" width="30.140625" customWidth="1"/>
    <col min="4355" max="4355" width="12.140625" customWidth="1"/>
    <col min="4356" max="4356" width="11.7109375" customWidth="1"/>
    <col min="4357" max="4357" width="10.85546875" customWidth="1"/>
    <col min="4358" max="4358" width="13.140625" customWidth="1"/>
    <col min="4359" max="4359" width="12.5703125" customWidth="1"/>
    <col min="4360" max="4360" width="12.28515625" customWidth="1"/>
    <col min="4608" max="4608" width="3.7109375" customWidth="1"/>
    <col min="4610" max="4610" width="30.140625" customWidth="1"/>
    <col min="4611" max="4611" width="12.140625" customWidth="1"/>
    <col min="4612" max="4612" width="11.7109375" customWidth="1"/>
    <col min="4613" max="4613" width="10.85546875" customWidth="1"/>
    <col min="4614" max="4614" width="13.140625" customWidth="1"/>
    <col min="4615" max="4615" width="12.5703125" customWidth="1"/>
    <col min="4616" max="4616" width="12.28515625" customWidth="1"/>
    <col min="4864" max="4864" width="3.7109375" customWidth="1"/>
    <col min="4866" max="4866" width="30.140625" customWidth="1"/>
    <col min="4867" max="4867" width="12.140625" customWidth="1"/>
    <col min="4868" max="4868" width="11.7109375" customWidth="1"/>
    <col min="4869" max="4869" width="10.85546875" customWidth="1"/>
    <col min="4870" max="4870" width="13.140625" customWidth="1"/>
    <col min="4871" max="4871" width="12.5703125" customWidth="1"/>
    <col min="4872" max="4872" width="12.28515625" customWidth="1"/>
    <col min="5120" max="5120" width="3.7109375" customWidth="1"/>
    <col min="5122" max="5122" width="30.140625" customWidth="1"/>
    <col min="5123" max="5123" width="12.140625" customWidth="1"/>
    <col min="5124" max="5124" width="11.7109375" customWidth="1"/>
    <col min="5125" max="5125" width="10.85546875" customWidth="1"/>
    <col min="5126" max="5126" width="13.140625" customWidth="1"/>
    <col min="5127" max="5127" width="12.5703125" customWidth="1"/>
    <col min="5128" max="5128" width="12.28515625" customWidth="1"/>
    <col min="5376" max="5376" width="3.7109375" customWidth="1"/>
    <col min="5378" max="5378" width="30.140625" customWidth="1"/>
    <col min="5379" max="5379" width="12.140625" customWidth="1"/>
    <col min="5380" max="5380" width="11.7109375" customWidth="1"/>
    <col min="5381" max="5381" width="10.85546875" customWidth="1"/>
    <col min="5382" max="5382" width="13.140625" customWidth="1"/>
    <col min="5383" max="5383" width="12.5703125" customWidth="1"/>
    <col min="5384" max="5384" width="12.28515625" customWidth="1"/>
    <col min="5632" max="5632" width="3.7109375" customWidth="1"/>
    <col min="5634" max="5634" width="30.140625" customWidth="1"/>
    <col min="5635" max="5635" width="12.140625" customWidth="1"/>
    <col min="5636" max="5636" width="11.7109375" customWidth="1"/>
    <col min="5637" max="5637" width="10.85546875" customWidth="1"/>
    <col min="5638" max="5638" width="13.140625" customWidth="1"/>
    <col min="5639" max="5639" width="12.5703125" customWidth="1"/>
    <col min="5640" max="5640" width="12.28515625" customWidth="1"/>
    <col min="5888" max="5888" width="3.7109375" customWidth="1"/>
    <col min="5890" max="5890" width="30.140625" customWidth="1"/>
    <col min="5891" max="5891" width="12.140625" customWidth="1"/>
    <col min="5892" max="5892" width="11.7109375" customWidth="1"/>
    <col min="5893" max="5893" width="10.85546875" customWidth="1"/>
    <col min="5894" max="5894" width="13.140625" customWidth="1"/>
    <col min="5895" max="5895" width="12.5703125" customWidth="1"/>
    <col min="5896" max="5896" width="12.28515625" customWidth="1"/>
    <col min="6144" max="6144" width="3.7109375" customWidth="1"/>
    <col min="6146" max="6146" width="30.140625" customWidth="1"/>
    <col min="6147" max="6147" width="12.140625" customWidth="1"/>
    <col min="6148" max="6148" width="11.7109375" customWidth="1"/>
    <col min="6149" max="6149" width="10.85546875" customWidth="1"/>
    <col min="6150" max="6150" width="13.140625" customWidth="1"/>
    <col min="6151" max="6151" width="12.5703125" customWidth="1"/>
    <col min="6152" max="6152" width="12.28515625" customWidth="1"/>
    <col min="6400" max="6400" width="3.7109375" customWidth="1"/>
    <col min="6402" max="6402" width="30.140625" customWidth="1"/>
    <col min="6403" max="6403" width="12.140625" customWidth="1"/>
    <col min="6404" max="6404" width="11.7109375" customWidth="1"/>
    <col min="6405" max="6405" width="10.85546875" customWidth="1"/>
    <col min="6406" max="6406" width="13.140625" customWidth="1"/>
    <col min="6407" max="6407" width="12.5703125" customWidth="1"/>
    <col min="6408" max="6408" width="12.28515625" customWidth="1"/>
    <col min="6656" max="6656" width="3.7109375" customWidth="1"/>
    <col min="6658" max="6658" width="30.140625" customWidth="1"/>
    <col min="6659" max="6659" width="12.140625" customWidth="1"/>
    <col min="6660" max="6660" width="11.7109375" customWidth="1"/>
    <col min="6661" max="6661" width="10.85546875" customWidth="1"/>
    <col min="6662" max="6662" width="13.140625" customWidth="1"/>
    <col min="6663" max="6663" width="12.5703125" customWidth="1"/>
    <col min="6664" max="6664" width="12.28515625" customWidth="1"/>
    <col min="6912" max="6912" width="3.7109375" customWidth="1"/>
    <col min="6914" max="6914" width="30.140625" customWidth="1"/>
    <col min="6915" max="6915" width="12.140625" customWidth="1"/>
    <col min="6916" max="6916" width="11.7109375" customWidth="1"/>
    <col min="6917" max="6917" width="10.85546875" customWidth="1"/>
    <col min="6918" max="6918" width="13.140625" customWidth="1"/>
    <col min="6919" max="6919" width="12.5703125" customWidth="1"/>
    <col min="6920" max="6920" width="12.28515625" customWidth="1"/>
    <col min="7168" max="7168" width="3.7109375" customWidth="1"/>
    <col min="7170" max="7170" width="30.140625" customWidth="1"/>
    <col min="7171" max="7171" width="12.140625" customWidth="1"/>
    <col min="7172" max="7172" width="11.7109375" customWidth="1"/>
    <col min="7173" max="7173" width="10.85546875" customWidth="1"/>
    <col min="7174" max="7174" width="13.140625" customWidth="1"/>
    <col min="7175" max="7175" width="12.5703125" customWidth="1"/>
    <col min="7176" max="7176" width="12.28515625" customWidth="1"/>
    <col min="7424" max="7424" width="3.7109375" customWidth="1"/>
    <col min="7426" max="7426" width="30.140625" customWidth="1"/>
    <col min="7427" max="7427" width="12.140625" customWidth="1"/>
    <col min="7428" max="7428" width="11.7109375" customWidth="1"/>
    <col min="7429" max="7429" width="10.85546875" customWidth="1"/>
    <col min="7430" max="7430" width="13.140625" customWidth="1"/>
    <col min="7431" max="7431" width="12.5703125" customWidth="1"/>
    <col min="7432" max="7432" width="12.28515625" customWidth="1"/>
    <col min="7680" max="7680" width="3.7109375" customWidth="1"/>
    <col min="7682" max="7682" width="30.140625" customWidth="1"/>
    <col min="7683" max="7683" width="12.140625" customWidth="1"/>
    <col min="7684" max="7684" width="11.7109375" customWidth="1"/>
    <col min="7685" max="7685" width="10.85546875" customWidth="1"/>
    <col min="7686" max="7686" width="13.140625" customWidth="1"/>
    <col min="7687" max="7687" width="12.5703125" customWidth="1"/>
    <col min="7688" max="7688" width="12.28515625" customWidth="1"/>
    <col min="7936" max="7936" width="3.7109375" customWidth="1"/>
    <col min="7938" max="7938" width="30.140625" customWidth="1"/>
    <col min="7939" max="7939" width="12.140625" customWidth="1"/>
    <col min="7940" max="7940" width="11.7109375" customWidth="1"/>
    <col min="7941" max="7941" width="10.85546875" customWidth="1"/>
    <col min="7942" max="7942" width="13.140625" customWidth="1"/>
    <col min="7943" max="7943" width="12.5703125" customWidth="1"/>
    <col min="7944" max="7944" width="12.28515625" customWidth="1"/>
    <col min="8192" max="8192" width="3.7109375" customWidth="1"/>
    <col min="8194" max="8194" width="30.140625" customWidth="1"/>
    <col min="8195" max="8195" width="12.140625" customWidth="1"/>
    <col min="8196" max="8196" width="11.7109375" customWidth="1"/>
    <col min="8197" max="8197" width="10.85546875" customWidth="1"/>
    <col min="8198" max="8198" width="13.140625" customWidth="1"/>
    <col min="8199" max="8199" width="12.5703125" customWidth="1"/>
    <col min="8200" max="8200" width="12.28515625" customWidth="1"/>
    <col min="8448" max="8448" width="3.7109375" customWidth="1"/>
    <col min="8450" max="8450" width="30.140625" customWidth="1"/>
    <col min="8451" max="8451" width="12.140625" customWidth="1"/>
    <col min="8452" max="8452" width="11.7109375" customWidth="1"/>
    <col min="8453" max="8453" width="10.85546875" customWidth="1"/>
    <col min="8454" max="8454" width="13.140625" customWidth="1"/>
    <col min="8455" max="8455" width="12.5703125" customWidth="1"/>
    <col min="8456" max="8456" width="12.28515625" customWidth="1"/>
    <col min="8704" max="8704" width="3.7109375" customWidth="1"/>
    <col min="8706" max="8706" width="30.140625" customWidth="1"/>
    <col min="8707" max="8707" width="12.140625" customWidth="1"/>
    <col min="8708" max="8708" width="11.7109375" customWidth="1"/>
    <col min="8709" max="8709" width="10.85546875" customWidth="1"/>
    <col min="8710" max="8710" width="13.140625" customWidth="1"/>
    <col min="8711" max="8711" width="12.5703125" customWidth="1"/>
    <col min="8712" max="8712" width="12.28515625" customWidth="1"/>
    <col min="8960" max="8960" width="3.7109375" customWidth="1"/>
    <col min="8962" max="8962" width="30.140625" customWidth="1"/>
    <col min="8963" max="8963" width="12.140625" customWidth="1"/>
    <col min="8964" max="8964" width="11.7109375" customWidth="1"/>
    <col min="8965" max="8965" width="10.85546875" customWidth="1"/>
    <col min="8966" max="8966" width="13.140625" customWidth="1"/>
    <col min="8967" max="8967" width="12.5703125" customWidth="1"/>
    <col min="8968" max="8968" width="12.28515625" customWidth="1"/>
    <col min="9216" max="9216" width="3.7109375" customWidth="1"/>
    <col min="9218" max="9218" width="30.140625" customWidth="1"/>
    <col min="9219" max="9219" width="12.140625" customWidth="1"/>
    <col min="9220" max="9220" width="11.7109375" customWidth="1"/>
    <col min="9221" max="9221" width="10.85546875" customWidth="1"/>
    <col min="9222" max="9222" width="13.140625" customWidth="1"/>
    <col min="9223" max="9223" width="12.5703125" customWidth="1"/>
    <col min="9224" max="9224" width="12.28515625" customWidth="1"/>
    <col min="9472" max="9472" width="3.7109375" customWidth="1"/>
    <col min="9474" max="9474" width="30.140625" customWidth="1"/>
    <col min="9475" max="9475" width="12.140625" customWidth="1"/>
    <col min="9476" max="9476" width="11.7109375" customWidth="1"/>
    <col min="9477" max="9477" width="10.85546875" customWidth="1"/>
    <col min="9478" max="9478" width="13.140625" customWidth="1"/>
    <col min="9479" max="9479" width="12.5703125" customWidth="1"/>
    <col min="9480" max="9480" width="12.28515625" customWidth="1"/>
    <col min="9728" max="9728" width="3.7109375" customWidth="1"/>
    <col min="9730" max="9730" width="30.140625" customWidth="1"/>
    <col min="9731" max="9731" width="12.140625" customWidth="1"/>
    <col min="9732" max="9732" width="11.7109375" customWidth="1"/>
    <col min="9733" max="9733" width="10.85546875" customWidth="1"/>
    <col min="9734" max="9734" width="13.140625" customWidth="1"/>
    <col min="9735" max="9735" width="12.5703125" customWidth="1"/>
    <col min="9736" max="9736" width="12.28515625" customWidth="1"/>
    <col min="9984" max="9984" width="3.7109375" customWidth="1"/>
    <col min="9986" max="9986" width="30.140625" customWidth="1"/>
    <col min="9987" max="9987" width="12.140625" customWidth="1"/>
    <col min="9988" max="9988" width="11.7109375" customWidth="1"/>
    <col min="9989" max="9989" width="10.85546875" customWidth="1"/>
    <col min="9990" max="9990" width="13.140625" customWidth="1"/>
    <col min="9991" max="9991" width="12.5703125" customWidth="1"/>
    <col min="9992" max="9992" width="12.28515625" customWidth="1"/>
    <col min="10240" max="10240" width="3.7109375" customWidth="1"/>
    <col min="10242" max="10242" width="30.140625" customWidth="1"/>
    <col min="10243" max="10243" width="12.140625" customWidth="1"/>
    <col min="10244" max="10244" width="11.7109375" customWidth="1"/>
    <col min="10245" max="10245" width="10.85546875" customWidth="1"/>
    <col min="10246" max="10246" width="13.140625" customWidth="1"/>
    <col min="10247" max="10247" width="12.5703125" customWidth="1"/>
    <col min="10248" max="10248" width="12.28515625" customWidth="1"/>
    <col min="10496" max="10496" width="3.7109375" customWidth="1"/>
    <col min="10498" max="10498" width="30.140625" customWidth="1"/>
    <col min="10499" max="10499" width="12.140625" customWidth="1"/>
    <col min="10500" max="10500" width="11.7109375" customWidth="1"/>
    <col min="10501" max="10501" width="10.85546875" customWidth="1"/>
    <col min="10502" max="10502" width="13.140625" customWidth="1"/>
    <col min="10503" max="10503" width="12.5703125" customWidth="1"/>
    <col min="10504" max="10504" width="12.28515625" customWidth="1"/>
    <col min="10752" max="10752" width="3.7109375" customWidth="1"/>
    <col min="10754" max="10754" width="30.140625" customWidth="1"/>
    <col min="10755" max="10755" width="12.140625" customWidth="1"/>
    <col min="10756" max="10756" width="11.7109375" customWidth="1"/>
    <col min="10757" max="10757" width="10.85546875" customWidth="1"/>
    <col min="10758" max="10758" width="13.140625" customWidth="1"/>
    <col min="10759" max="10759" width="12.5703125" customWidth="1"/>
    <col min="10760" max="10760" width="12.28515625" customWidth="1"/>
    <col min="11008" max="11008" width="3.7109375" customWidth="1"/>
    <col min="11010" max="11010" width="30.140625" customWidth="1"/>
    <col min="11011" max="11011" width="12.140625" customWidth="1"/>
    <col min="11012" max="11012" width="11.7109375" customWidth="1"/>
    <col min="11013" max="11013" width="10.85546875" customWidth="1"/>
    <col min="11014" max="11014" width="13.140625" customWidth="1"/>
    <col min="11015" max="11015" width="12.5703125" customWidth="1"/>
    <col min="11016" max="11016" width="12.28515625" customWidth="1"/>
    <col min="11264" max="11264" width="3.7109375" customWidth="1"/>
    <col min="11266" max="11266" width="30.140625" customWidth="1"/>
    <col min="11267" max="11267" width="12.140625" customWidth="1"/>
    <col min="11268" max="11268" width="11.7109375" customWidth="1"/>
    <col min="11269" max="11269" width="10.85546875" customWidth="1"/>
    <col min="11270" max="11270" width="13.140625" customWidth="1"/>
    <col min="11271" max="11271" width="12.5703125" customWidth="1"/>
    <col min="11272" max="11272" width="12.28515625" customWidth="1"/>
    <col min="11520" max="11520" width="3.7109375" customWidth="1"/>
    <col min="11522" max="11522" width="30.140625" customWidth="1"/>
    <col min="11523" max="11523" width="12.140625" customWidth="1"/>
    <col min="11524" max="11524" width="11.7109375" customWidth="1"/>
    <col min="11525" max="11525" width="10.85546875" customWidth="1"/>
    <col min="11526" max="11526" width="13.140625" customWidth="1"/>
    <col min="11527" max="11527" width="12.5703125" customWidth="1"/>
    <col min="11528" max="11528" width="12.28515625" customWidth="1"/>
    <col min="11776" max="11776" width="3.7109375" customWidth="1"/>
    <col min="11778" max="11778" width="30.140625" customWidth="1"/>
    <col min="11779" max="11779" width="12.140625" customWidth="1"/>
    <col min="11780" max="11780" width="11.7109375" customWidth="1"/>
    <col min="11781" max="11781" width="10.85546875" customWidth="1"/>
    <col min="11782" max="11782" width="13.140625" customWidth="1"/>
    <col min="11783" max="11783" width="12.5703125" customWidth="1"/>
    <col min="11784" max="11784" width="12.28515625" customWidth="1"/>
    <col min="12032" max="12032" width="3.7109375" customWidth="1"/>
    <col min="12034" max="12034" width="30.140625" customWidth="1"/>
    <col min="12035" max="12035" width="12.140625" customWidth="1"/>
    <col min="12036" max="12036" width="11.7109375" customWidth="1"/>
    <col min="12037" max="12037" width="10.85546875" customWidth="1"/>
    <col min="12038" max="12038" width="13.140625" customWidth="1"/>
    <col min="12039" max="12039" width="12.5703125" customWidth="1"/>
    <col min="12040" max="12040" width="12.28515625" customWidth="1"/>
    <col min="12288" max="12288" width="3.7109375" customWidth="1"/>
    <col min="12290" max="12290" width="30.140625" customWidth="1"/>
    <col min="12291" max="12291" width="12.140625" customWidth="1"/>
    <col min="12292" max="12292" width="11.7109375" customWidth="1"/>
    <col min="12293" max="12293" width="10.85546875" customWidth="1"/>
    <col min="12294" max="12294" width="13.140625" customWidth="1"/>
    <col min="12295" max="12295" width="12.5703125" customWidth="1"/>
    <col min="12296" max="12296" width="12.28515625" customWidth="1"/>
    <col min="12544" max="12544" width="3.7109375" customWidth="1"/>
    <col min="12546" max="12546" width="30.140625" customWidth="1"/>
    <col min="12547" max="12547" width="12.140625" customWidth="1"/>
    <col min="12548" max="12548" width="11.7109375" customWidth="1"/>
    <col min="12549" max="12549" width="10.85546875" customWidth="1"/>
    <col min="12550" max="12550" width="13.140625" customWidth="1"/>
    <col min="12551" max="12551" width="12.5703125" customWidth="1"/>
    <col min="12552" max="12552" width="12.28515625" customWidth="1"/>
    <col min="12800" max="12800" width="3.7109375" customWidth="1"/>
    <col min="12802" max="12802" width="30.140625" customWidth="1"/>
    <col min="12803" max="12803" width="12.140625" customWidth="1"/>
    <col min="12804" max="12804" width="11.7109375" customWidth="1"/>
    <col min="12805" max="12805" width="10.85546875" customWidth="1"/>
    <col min="12806" max="12806" width="13.140625" customWidth="1"/>
    <col min="12807" max="12807" width="12.5703125" customWidth="1"/>
    <col min="12808" max="12808" width="12.28515625" customWidth="1"/>
    <col min="13056" max="13056" width="3.7109375" customWidth="1"/>
    <col min="13058" max="13058" width="30.140625" customWidth="1"/>
    <col min="13059" max="13059" width="12.140625" customWidth="1"/>
    <col min="13060" max="13060" width="11.7109375" customWidth="1"/>
    <col min="13061" max="13061" width="10.85546875" customWidth="1"/>
    <col min="13062" max="13062" width="13.140625" customWidth="1"/>
    <col min="13063" max="13063" width="12.5703125" customWidth="1"/>
    <col min="13064" max="13064" width="12.28515625" customWidth="1"/>
    <col min="13312" max="13312" width="3.7109375" customWidth="1"/>
    <col min="13314" max="13314" width="30.140625" customWidth="1"/>
    <col min="13315" max="13315" width="12.140625" customWidth="1"/>
    <col min="13316" max="13316" width="11.7109375" customWidth="1"/>
    <col min="13317" max="13317" width="10.85546875" customWidth="1"/>
    <col min="13318" max="13318" width="13.140625" customWidth="1"/>
    <col min="13319" max="13319" width="12.5703125" customWidth="1"/>
    <col min="13320" max="13320" width="12.28515625" customWidth="1"/>
    <col min="13568" max="13568" width="3.7109375" customWidth="1"/>
    <col min="13570" max="13570" width="30.140625" customWidth="1"/>
    <col min="13571" max="13571" width="12.140625" customWidth="1"/>
    <col min="13572" max="13572" width="11.7109375" customWidth="1"/>
    <col min="13573" max="13573" width="10.85546875" customWidth="1"/>
    <col min="13574" max="13574" width="13.140625" customWidth="1"/>
    <col min="13575" max="13575" width="12.5703125" customWidth="1"/>
    <col min="13576" max="13576" width="12.28515625" customWidth="1"/>
    <col min="13824" max="13824" width="3.7109375" customWidth="1"/>
    <col min="13826" max="13826" width="30.140625" customWidth="1"/>
    <col min="13827" max="13827" width="12.140625" customWidth="1"/>
    <col min="13828" max="13828" width="11.7109375" customWidth="1"/>
    <col min="13829" max="13829" width="10.85546875" customWidth="1"/>
    <col min="13830" max="13830" width="13.140625" customWidth="1"/>
    <col min="13831" max="13831" width="12.5703125" customWidth="1"/>
    <col min="13832" max="13832" width="12.28515625" customWidth="1"/>
    <col min="14080" max="14080" width="3.7109375" customWidth="1"/>
    <col min="14082" max="14082" width="30.140625" customWidth="1"/>
    <col min="14083" max="14083" width="12.140625" customWidth="1"/>
    <col min="14084" max="14084" width="11.7109375" customWidth="1"/>
    <col min="14085" max="14085" width="10.85546875" customWidth="1"/>
    <col min="14086" max="14086" width="13.140625" customWidth="1"/>
    <col min="14087" max="14087" width="12.5703125" customWidth="1"/>
    <col min="14088" max="14088" width="12.28515625" customWidth="1"/>
    <col min="14336" max="14336" width="3.7109375" customWidth="1"/>
    <col min="14338" max="14338" width="30.140625" customWidth="1"/>
    <col min="14339" max="14339" width="12.140625" customWidth="1"/>
    <col min="14340" max="14340" width="11.7109375" customWidth="1"/>
    <col min="14341" max="14341" width="10.85546875" customWidth="1"/>
    <col min="14342" max="14342" width="13.140625" customWidth="1"/>
    <col min="14343" max="14343" width="12.5703125" customWidth="1"/>
    <col min="14344" max="14344" width="12.28515625" customWidth="1"/>
    <col min="14592" max="14592" width="3.7109375" customWidth="1"/>
    <col min="14594" max="14594" width="30.140625" customWidth="1"/>
    <col min="14595" max="14595" width="12.140625" customWidth="1"/>
    <col min="14596" max="14596" width="11.7109375" customWidth="1"/>
    <col min="14597" max="14597" width="10.85546875" customWidth="1"/>
    <col min="14598" max="14598" width="13.140625" customWidth="1"/>
    <col min="14599" max="14599" width="12.5703125" customWidth="1"/>
    <col min="14600" max="14600" width="12.28515625" customWidth="1"/>
    <col min="14848" max="14848" width="3.7109375" customWidth="1"/>
    <col min="14850" max="14850" width="30.140625" customWidth="1"/>
    <col min="14851" max="14851" width="12.140625" customWidth="1"/>
    <col min="14852" max="14852" width="11.7109375" customWidth="1"/>
    <col min="14853" max="14853" width="10.85546875" customWidth="1"/>
    <col min="14854" max="14854" width="13.140625" customWidth="1"/>
    <col min="14855" max="14855" width="12.5703125" customWidth="1"/>
    <col min="14856" max="14856" width="12.28515625" customWidth="1"/>
    <col min="15104" max="15104" width="3.7109375" customWidth="1"/>
    <col min="15106" max="15106" width="30.140625" customWidth="1"/>
    <col min="15107" max="15107" width="12.140625" customWidth="1"/>
    <col min="15108" max="15108" width="11.7109375" customWidth="1"/>
    <col min="15109" max="15109" width="10.85546875" customWidth="1"/>
    <col min="15110" max="15110" width="13.140625" customWidth="1"/>
    <col min="15111" max="15111" width="12.5703125" customWidth="1"/>
    <col min="15112" max="15112" width="12.28515625" customWidth="1"/>
    <col min="15360" max="15360" width="3.7109375" customWidth="1"/>
    <col min="15362" max="15362" width="30.140625" customWidth="1"/>
    <col min="15363" max="15363" width="12.140625" customWidth="1"/>
    <col min="15364" max="15364" width="11.7109375" customWidth="1"/>
    <col min="15365" max="15365" width="10.85546875" customWidth="1"/>
    <col min="15366" max="15366" width="13.140625" customWidth="1"/>
    <col min="15367" max="15367" width="12.5703125" customWidth="1"/>
    <col min="15368" max="15368" width="12.28515625" customWidth="1"/>
    <col min="15616" max="15616" width="3.7109375" customWidth="1"/>
    <col min="15618" max="15618" width="30.140625" customWidth="1"/>
    <col min="15619" max="15619" width="12.140625" customWidth="1"/>
    <col min="15620" max="15620" width="11.7109375" customWidth="1"/>
    <col min="15621" max="15621" width="10.85546875" customWidth="1"/>
    <col min="15622" max="15622" width="13.140625" customWidth="1"/>
    <col min="15623" max="15623" width="12.5703125" customWidth="1"/>
    <col min="15624" max="15624" width="12.28515625" customWidth="1"/>
    <col min="15872" max="15872" width="3.7109375" customWidth="1"/>
    <col min="15874" max="15874" width="30.140625" customWidth="1"/>
    <col min="15875" max="15875" width="12.140625" customWidth="1"/>
    <col min="15876" max="15876" width="11.7109375" customWidth="1"/>
    <col min="15877" max="15877" width="10.85546875" customWidth="1"/>
    <col min="15878" max="15878" width="13.140625" customWidth="1"/>
    <col min="15879" max="15879" width="12.5703125" customWidth="1"/>
    <col min="15880" max="15880" width="12.28515625" customWidth="1"/>
    <col min="16128" max="16128" width="3.7109375" customWidth="1"/>
    <col min="16130" max="16130" width="30.140625" customWidth="1"/>
    <col min="16131" max="16131" width="12.140625" customWidth="1"/>
    <col min="16132" max="16132" width="11.7109375" customWidth="1"/>
    <col min="16133" max="16133" width="10.85546875" customWidth="1"/>
    <col min="16134" max="16134" width="13.140625" customWidth="1"/>
    <col min="16135" max="16135" width="12.5703125" customWidth="1"/>
    <col min="16136" max="16136" width="12.28515625" customWidth="1"/>
  </cols>
  <sheetData>
    <row r="1" spans="1:11">
      <c r="A1" s="2244" t="s">
        <v>1190</v>
      </c>
      <c r="B1" s="2244"/>
      <c r="C1" s="2244"/>
      <c r="D1" s="2244"/>
      <c r="E1" s="2244"/>
      <c r="F1" s="2244"/>
      <c r="G1" s="2244"/>
      <c r="H1" s="2244"/>
    </row>
    <row r="2" spans="1:11" s="1880" customFormat="1" ht="16.5">
      <c r="A2" s="2245" t="s">
        <v>1169</v>
      </c>
      <c r="B2" s="2245"/>
      <c r="C2" s="2245"/>
      <c r="D2" s="2245"/>
      <c r="E2" s="2245"/>
      <c r="F2" s="2245"/>
      <c r="G2" s="2245"/>
      <c r="H2" s="2245"/>
      <c r="I2" s="1898"/>
    </row>
    <row r="3" spans="1:11" ht="17.25" customHeight="1">
      <c r="A3" s="2246" t="s">
        <v>1170</v>
      </c>
      <c r="B3" s="2246"/>
      <c r="C3" s="2246"/>
      <c r="D3" s="2246"/>
      <c r="E3" s="2246"/>
      <c r="F3" s="2246"/>
      <c r="G3" s="2246"/>
      <c r="H3" s="2246"/>
      <c r="I3" s="1110"/>
    </row>
    <row r="4" spans="1:11" ht="15.75" thickBot="1">
      <c r="A4" s="1111"/>
      <c r="B4" s="2247" t="s">
        <v>1031</v>
      </c>
      <c r="C4" s="2247"/>
      <c r="D4" s="2247"/>
      <c r="E4" s="2247"/>
      <c r="F4" s="2247"/>
      <c r="G4" s="2247"/>
      <c r="H4" s="2247"/>
    </row>
    <row r="5" spans="1:11" ht="15" customHeight="1" thickTop="1">
      <c r="A5" s="2248" t="s">
        <v>94</v>
      </c>
      <c r="B5" s="2250" t="s">
        <v>1171</v>
      </c>
      <c r="C5" s="2252" t="s">
        <v>1172</v>
      </c>
      <c r="D5" s="2252"/>
      <c r="E5" s="2252"/>
      <c r="F5" s="2252" t="s">
        <v>1173</v>
      </c>
      <c r="G5" s="2252"/>
      <c r="H5" s="2253"/>
    </row>
    <row r="6" spans="1:11">
      <c r="A6" s="2249"/>
      <c r="B6" s="2251"/>
      <c r="C6" s="1112" t="s">
        <v>1</v>
      </c>
      <c r="D6" s="1112" t="s">
        <v>130</v>
      </c>
      <c r="E6" s="1112" t="s">
        <v>1174</v>
      </c>
      <c r="F6" s="1112" t="s">
        <v>1</v>
      </c>
      <c r="G6" s="1112" t="s">
        <v>130</v>
      </c>
      <c r="H6" s="1113" t="s">
        <v>1174</v>
      </c>
    </row>
    <row r="7" spans="1:11">
      <c r="A7" s="1114">
        <v>1</v>
      </c>
      <c r="B7" s="1115" t="s">
        <v>1175</v>
      </c>
      <c r="C7" s="1116">
        <v>9636.6039579999997</v>
      </c>
      <c r="D7" s="1116">
        <v>14835.495916000002</v>
      </c>
      <c r="E7" s="1117">
        <f>D7/C7*100-100</f>
        <v>53.949420155261748</v>
      </c>
      <c r="F7" s="1116">
        <v>182716.11232800002</v>
      </c>
      <c r="G7" s="1116">
        <v>328836.64804400003</v>
      </c>
      <c r="H7" s="1118">
        <f>G7/F7*100-100</f>
        <v>79.971346727043965</v>
      </c>
      <c r="I7" s="1119"/>
      <c r="J7" s="1120"/>
      <c r="K7" s="1090"/>
    </row>
    <row r="8" spans="1:11">
      <c r="A8" s="1114">
        <v>2</v>
      </c>
      <c r="B8" s="1116" t="s">
        <v>1176</v>
      </c>
      <c r="C8" s="1116">
        <v>3726.6973010000002</v>
      </c>
      <c r="D8" s="1121">
        <v>4042.695271</v>
      </c>
      <c r="E8" s="1122">
        <f t="shared" ref="E8:E21" si="0">D8/C8*100-100</f>
        <v>8.4793033744706463</v>
      </c>
      <c r="F8" s="1116">
        <v>106018.051949</v>
      </c>
      <c r="G8" s="1116">
        <v>141074.146439</v>
      </c>
      <c r="H8" s="1123">
        <f t="shared" ref="H8:H21" si="1">G8/F8*100-100</f>
        <v>33.06615604186328</v>
      </c>
      <c r="I8" s="1119"/>
      <c r="J8" s="1120"/>
      <c r="K8" s="1090"/>
    </row>
    <row r="9" spans="1:11">
      <c r="A9" s="1114">
        <v>3</v>
      </c>
      <c r="B9" s="1116" t="s">
        <v>1177</v>
      </c>
      <c r="C9" s="1116">
        <v>4314.7311079999999</v>
      </c>
      <c r="D9" s="1116">
        <v>3083.6616490000001</v>
      </c>
      <c r="E9" s="1117">
        <f t="shared" si="0"/>
        <v>-28.531777025860492</v>
      </c>
      <c r="F9" s="1116">
        <v>180713.90747900002</v>
      </c>
      <c r="G9" s="1116">
        <v>171241.20604299998</v>
      </c>
      <c r="H9" s="1123">
        <f t="shared" si="1"/>
        <v>-5.2418220424461879</v>
      </c>
      <c r="I9" s="1119"/>
      <c r="J9" s="1120"/>
      <c r="K9" s="1090"/>
    </row>
    <row r="10" spans="1:11">
      <c r="A10" s="1114">
        <v>4</v>
      </c>
      <c r="B10" s="1116" t="s">
        <v>1178</v>
      </c>
      <c r="C10" s="1116">
        <v>21222.857174999994</v>
      </c>
      <c r="D10" s="1116">
        <v>21254.342494</v>
      </c>
      <c r="E10" s="1117">
        <f t="shared" si="0"/>
        <v>0.14835570319482372</v>
      </c>
      <c r="F10" s="1116">
        <v>113907.499907</v>
      </c>
      <c r="G10" s="1116">
        <v>109217.837721</v>
      </c>
      <c r="H10" s="1123">
        <f t="shared" si="1"/>
        <v>-4.1170793756590882</v>
      </c>
      <c r="I10" s="1119"/>
      <c r="J10" s="1120"/>
      <c r="K10" s="1090"/>
    </row>
    <row r="11" spans="1:11">
      <c r="A11" s="1114">
        <v>5</v>
      </c>
      <c r="B11" s="1116" t="s">
        <v>1179</v>
      </c>
      <c r="C11" s="1116">
        <v>22305.755042000001</v>
      </c>
      <c r="D11" s="1116">
        <v>20886.375737000002</v>
      </c>
      <c r="E11" s="1117">
        <f t="shared" si="0"/>
        <v>-6.3632874221357554</v>
      </c>
      <c r="F11" s="1116">
        <v>92990.424069000001</v>
      </c>
      <c r="G11" s="1116">
        <v>124515.167141</v>
      </c>
      <c r="H11" s="1123">
        <f t="shared" si="1"/>
        <v>33.901063886544136</v>
      </c>
      <c r="I11" s="1119"/>
      <c r="J11" s="1120"/>
      <c r="K11" s="1090"/>
    </row>
    <row r="12" spans="1:11">
      <c r="A12" s="1114">
        <v>6</v>
      </c>
      <c r="B12" s="1116" t="s">
        <v>1180</v>
      </c>
      <c r="C12" s="1116">
        <v>1875.0079890000002</v>
      </c>
      <c r="D12" s="1116">
        <v>2067.1310229999999</v>
      </c>
      <c r="E12" s="1117">
        <f t="shared" si="0"/>
        <v>10.246518154968754</v>
      </c>
      <c r="F12" s="1116">
        <v>25834.583983</v>
      </c>
      <c r="G12" s="1116">
        <v>30587.492414999997</v>
      </c>
      <c r="H12" s="1123">
        <f t="shared" si="1"/>
        <v>18.397464558080628</v>
      </c>
      <c r="I12" s="1119"/>
      <c r="J12" s="1120"/>
      <c r="K12" s="1090"/>
    </row>
    <row r="13" spans="1:11">
      <c r="A13" s="1114">
        <v>7</v>
      </c>
      <c r="B13" s="1116" t="s">
        <v>1181</v>
      </c>
      <c r="C13" s="1116">
        <v>5296.56646</v>
      </c>
      <c r="D13" s="1116">
        <v>4849.5273829999996</v>
      </c>
      <c r="E13" s="1117">
        <f t="shared" si="0"/>
        <v>-8.4401674249925378</v>
      </c>
      <c r="F13" s="1116">
        <v>29917.074080999999</v>
      </c>
      <c r="G13" s="1116">
        <v>30438.871095999995</v>
      </c>
      <c r="H13" s="1123">
        <f t="shared" si="1"/>
        <v>1.7441445429698064</v>
      </c>
      <c r="I13" s="1119"/>
      <c r="J13" s="1120"/>
      <c r="K13" s="1090"/>
    </row>
    <row r="14" spans="1:11">
      <c r="A14" s="1114">
        <v>8</v>
      </c>
      <c r="B14" s="1116" t="s">
        <v>1182</v>
      </c>
      <c r="C14" s="1116">
        <v>434.67601499999995</v>
      </c>
      <c r="D14" s="1116">
        <v>583.62258900000006</v>
      </c>
      <c r="E14" s="1117">
        <f t="shared" si="0"/>
        <v>34.266112888699439</v>
      </c>
      <c r="F14" s="1116">
        <v>13643.396193999999</v>
      </c>
      <c r="G14" s="1116">
        <v>17666.059002999998</v>
      </c>
      <c r="H14" s="1123">
        <f t="shared" si="1"/>
        <v>29.48432158533268</v>
      </c>
      <c r="I14" s="1119"/>
      <c r="J14" s="1120"/>
      <c r="K14" s="1090"/>
    </row>
    <row r="15" spans="1:11">
      <c r="A15" s="1114">
        <v>9</v>
      </c>
      <c r="B15" s="1116" t="s">
        <v>1183</v>
      </c>
      <c r="C15" s="1116">
        <v>725.25581599999998</v>
      </c>
      <c r="D15" s="1116">
        <v>513.37360100000001</v>
      </c>
      <c r="E15" s="1117">
        <f t="shared" si="0"/>
        <v>-29.21482466264014</v>
      </c>
      <c r="F15" s="1116">
        <v>12962.890439000001</v>
      </c>
      <c r="G15" s="1116">
        <v>12314.900529000002</v>
      </c>
      <c r="H15" s="1123">
        <f t="shared" si="1"/>
        <v>-4.9988072725698771</v>
      </c>
      <c r="I15" s="1119"/>
      <c r="J15" s="1120"/>
      <c r="K15" s="1090"/>
    </row>
    <row r="16" spans="1:11">
      <c r="A16" s="1114">
        <v>10</v>
      </c>
      <c r="B16" s="1116" t="s">
        <v>1184</v>
      </c>
      <c r="C16" s="1116">
        <v>2.82586</v>
      </c>
      <c r="D16" s="1116">
        <v>0.17</v>
      </c>
      <c r="E16" s="1117">
        <f t="shared" si="0"/>
        <v>-93.984132264160294</v>
      </c>
      <c r="F16" s="1116">
        <v>3041.4508150000001</v>
      </c>
      <c r="G16" s="1116">
        <v>5465.8857530000014</v>
      </c>
      <c r="H16" s="1123">
        <f t="shared" si="1"/>
        <v>79.713106851606312</v>
      </c>
      <c r="I16" s="1119"/>
      <c r="J16" s="1120"/>
      <c r="K16" s="1090"/>
    </row>
    <row r="17" spans="1:11">
      <c r="A17" s="1114">
        <v>11</v>
      </c>
      <c r="B17" s="1116" t="s">
        <v>1185</v>
      </c>
      <c r="C17" s="1116">
        <v>0</v>
      </c>
      <c r="D17" s="1116">
        <v>0</v>
      </c>
      <c r="E17" s="1124" t="s">
        <v>270</v>
      </c>
      <c r="F17" s="1125">
        <v>0</v>
      </c>
      <c r="G17" s="1116">
        <v>0</v>
      </c>
      <c r="H17" s="1126" t="s">
        <v>270</v>
      </c>
      <c r="I17" s="1119"/>
      <c r="J17" s="1120"/>
      <c r="K17" s="1090" t="s">
        <v>131</v>
      </c>
    </row>
    <row r="18" spans="1:11">
      <c r="A18" s="1114">
        <v>12</v>
      </c>
      <c r="B18" s="1116" t="s">
        <v>1186</v>
      </c>
      <c r="C18" s="1116">
        <v>15.165678999999999</v>
      </c>
      <c r="D18" s="1116">
        <v>32.980640000000001</v>
      </c>
      <c r="E18" s="1124">
        <f t="shared" si="0"/>
        <v>117.46893099873739</v>
      </c>
      <c r="F18" s="1125">
        <v>1195.1310590000001</v>
      </c>
      <c r="G18" s="1116">
        <v>1283.0639079999999</v>
      </c>
      <c r="H18" s="1123">
        <f t="shared" si="1"/>
        <v>7.3575904782840809</v>
      </c>
      <c r="I18" s="1119"/>
      <c r="J18" s="1120"/>
      <c r="K18" s="1090"/>
    </row>
    <row r="19" spans="1:11" ht="15.75" customHeight="1">
      <c r="A19" s="1127">
        <v>13</v>
      </c>
      <c r="B19" s="1116" t="s">
        <v>1187</v>
      </c>
      <c r="C19" s="1116">
        <v>561.0371560000001</v>
      </c>
      <c r="D19" s="1116">
        <v>775.49952700000188</v>
      </c>
      <c r="E19" s="1117">
        <f t="shared" si="0"/>
        <v>38.226054853308455</v>
      </c>
      <c r="F19" s="1125">
        <v>10658.580776999999</v>
      </c>
      <c r="G19" s="1116">
        <v>15743.594964000014</v>
      </c>
      <c r="H19" s="1123">
        <f t="shared" si="1"/>
        <v>47.708173286755908</v>
      </c>
      <c r="I19" s="1119"/>
      <c r="J19" s="1120"/>
      <c r="K19" s="1090"/>
    </row>
    <row r="20" spans="1:11">
      <c r="A20" s="1114">
        <v>14</v>
      </c>
      <c r="B20" s="1116" t="s">
        <v>1188</v>
      </c>
      <c r="C20" s="1116"/>
      <c r="D20" s="1116">
        <v>124.0855910000007</v>
      </c>
      <c r="E20" s="1124" t="s">
        <v>270</v>
      </c>
      <c r="F20" s="1125"/>
      <c r="G20" s="1116">
        <v>1727.2988640000369</v>
      </c>
      <c r="H20" s="1126" t="s">
        <v>270</v>
      </c>
      <c r="J20" s="1120"/>
      <c r="K20" s="1090"/>
    </row>
    <row r="21" spans="1:11" ht="15.75" thickBot="1">
      <c r="A21" s="1128"/>
      <c r="B21" s="1129" t="s">
        <v>741</v>
      </c>
      <c r="C21" s="1130">
        <v>70117.179558999997</v>
      </c>
      <c r="D21" s="1130">
        <v>73049.050557099996</v>
      </c>
      <c r="E21" s="1131">
        <f t="shared" si="0"/>
        <v>4.1813875237707947</v>
      </c>
      <c r="F21" s="1132">
        <v>773599.10308000003</v>
      </c>
      <c r="G21" s="1130">
        <v>990113.15687100007</v>
      </c>
      <c r="H21" s="1133">
        <f t="shared" si="1"/>
        <v>27.98788842036825</v>
      </c>
    </row>
    <row r="22" spans="1:11" ht="15.75" thickTop="1">
      <c r="A22" s="1134"/>
      <c r="B22" s="1134"/>
      <c r="C22" s="1134"/>
      <c r="D22" s="1134"/>
      <c r="E22" s="1134"/>
      <c r="F22" s="1134"/>
      <c r="G22" s="1134"/>
      <c r="H22" s="1134"/>
    </row>
  </sheetData>
  <mergeCells count="8">
    <mergeCell ref="A1:H1"/>
    <mergeCell ref="A2:H2"/>
    <mergeCell ref="A3:H3"/>
    <mergeCell ref="B4:H4"/>
    <mergeCell ref="A5:A6"/>
    <mergeCell ref="B5:B6"/>
    <mergeCell ref="C5:E5"/>
    <mergeCell ref="F5:H5"/>
  </mergeCells>
  <printOptions horizontalCentered="1"/>
  <pageMargins left="1.5" right="1" top="1.5" bottom="1" header="0.3" footer="0.3"/>
  <pageSetup paperSize="9" orientation="landscape" r:id="rId1"/>
</worksheet>
</file>

<file path=xl/worksheets/sheet25.xml><?xml version="1.0" encoding="utf-8"?>
<worksheet xmlns="http://schemas.openxmlformats.org/spreadsheetml/2006/main" xmlns:r="http://schemas.openxmlformats.org/officeDocument/2006/relationships">
  <sheetPr>
    <pageSetUpPr fitToPage="1"/>
  </sheetPr>
  <dimension ref="A1:O19"/>
  <sheetViews>
    <sheetView view="pageBreakPreview" zoomScaleSheetLayoutView="100" workbookViewId="0">
      <selection activeCell="A2" sqref="A2:XFD2"/>
    </sheetView>
  </sheetViews>
  <sheetFormatPr defaultRowHeight="21" customHeight="1"/>
  <cols>
    <col min="1" max="1" width="12.7109375" style="932" customWidth="1"/>
    <col min="2" max="3" width="12.7109375" style="932" hidden="1" customWidth="1"/>
    <col min="4" max="12" width="10.7109375" style="932" customWidth="1"/>
    <col min="13" max="256" width="9.140625" style="932"/>
    <col min="257" max="267" width="12.7109375" style="932" customWidth="1"/>
    <col min="268" max="268" width="12.28515625" style="932" bestFit="1" customWidth="1"/>
    <col min="269" max="512" width="9.140625" style="932"/>
    <col min="513" max="523" width="12.7109375" style="932" customWidth="1"/>
    <col min="524" max="524" width="12.28515625" style="932" bestFit="1" customWidth="1"/>
    <col min="525" max="768" width="9.140625" style="932"/>
    <col min="769" max="779" width="12.7109375" style="932" customWidth="1"/>
    <col min="780" max="780" width="12.28515625" style="932" bestFit="1" customWidth="1"/>
    <col min="781" max="1024" width="9.140625" style="932"/>
    <col min="1025" max="1035" width="12.7109375" style="932" customWidth="1"/>
    <col min="1036" max="1036" width="12.28515625" style="932" bestFit="1" customWidth="1"/>
    <col min="1037" max="1280" width="9.140625" style="932"/>
    <col min="1281" max="1291" width="12.7109375" style="932" customWidth="1"/>
    <col min="1292" max="1292" width="12.28515625" style="932" bestFit="1" customWidth="1"/>
    <col min="1293" max="1536" width="9.140625" style="932"/>
    <col min="1537" max="1547" width="12.7109375" style="932" customWidth="1"/>
    <col min="1548" max="1548" width="12.28515625" style="932" bestFit="1" customWidth="1"/>
    <col min="1549" max="1792" width="9.140625" style="932"/>
    <col min="1793" max="1803" width="12.7109375" style="932" customWidth="1"/>
    <col min="1804" max="1804" width="12.28515625" style="932" bestFit="1" customWidth="1"/>
    <col min="1805" max="2048" width="9.140625" style="932"/>
    <col min="2049" max="2059" width="12.7109375" style="932" customWidth="1"/>
    <col min="2060" max="2060" width="12.28515625" style="932" bestFit="1" customWidth="1"/>
    <col min="2061" max="2304" width="9.140625" style="932"/>
    <col min="2305" max="2315" width="12.7109375" style="932" customWidth="1"/>
    <col min="2316" max="2316" width="12.28515625" style="932" bestFit="1" customWidth="1"/>
    <col min="2317" max="2560" width="9.140625" style="932"/>
    <col min="2561" max="2571" width="12.7109375" style="932" customWidth="1"/>
    <col min="2572" max="2572" width="12.28515625" style="932" bestFit="1" customWidth="1"/>
    <col min="2573" max="2816" width="9.140625" style="932"/>
    <col min="2817" max="2827" width="12.7109375" style="932" customWidth="1"/>
    <col min="2828" max="2828" width="12.28515625" style="932" bestFit="1" customWidth="1"/>
    <col min="2829" max="3072" width="9.140625" style="932"/>
    <col min="3073" max="3083" width="12.7109375" style="932" customWidth="1"/>
    <col min="3084" max="3084" width="12.28515625" style="932" bestFit="1" customWidth="1"/>
    <col min="3085" max="3328" width="9.140625" style="932"/>
    <col min="3329" max="3339" width="12.7109375" style="932" customWidth="1"/>
    <col min="3340" max="3340" width="12.28515625" style="932" bestFit="1" customWidth="1"/>
    <col min="3341" max="3584" width="9.140625" style="932"/>
    <col min="3585" max="3595" width="12.7109375" style="932" customWidth="1"/>
    <col min="3596" max="3596" width="12.28515625" style="932" bestFit="1" customWidth="1"/>
    <col min="3597" max="3840" width="9.140625" style="932"/>
    <col min="3841" max="3851" width="12.7109375" style="932" customWidth="1"/>
    <col min="3852" max="3852" width="12.28515625" style="932" bestFit="1" customWidth="1"/>
    <col min="3853" max="4096" width="9.140625" style="932"/>
    <col min="4097" max="4107" width="12.7109375" style="932" customWidth="1"/>
    <col min="4108" max="4108" width="12.28515625" style="932" bestFit="1" customWidth="1"/>
    <col min="4109" max="4352" width="9.140625" style="932"/>
    <col min="4353" max="4363" width="12.7109375" style="932" customWidth="1"/>
    <col min="4364" max="4364" width="12.28515625" style="932" bestFit="1" customWidth="1"/>
    <col min="4365" max="4608" width="9.140625" style="932"/>
    <col min="4609" max="4619" width="12.7109375" style="932" customWidth="1"/>
    <col min="4620" max="4620" width="12.28515625" style="932" bestFit="1" customWidth="1"/>
    <col min="4621" max="4864" width="9.140625" style="932"/>
    <col min="4865" max="4875" width="12.7109375" style="932" customWidth="1"/>
    <col min="4876" max="4876" width="12.28515625" style="932" bestFit="1" customWidth="1"/>
    <col min="4877" max="5120" width="9.140625" style="932"/>
    <col min="5121" max="5131" width="12.7109375" style="932" customWidth="1"/>
    <col min="5132" max="5132" width="12.28515625" style="932" bestFit="1" customWidth="1"/>
    <col min="5133" max="5376" width="9.140625" style="932"/>
    <col min="5377" max="5387" width="12.7109375" style="932" customWidth="1"/>
    <col min="5388" max="5388" width="12.28515625" style="932" bestFit="1" customWidth="1"/>
    <col min="5389" max="5632" width="9.140625" style="932"/>
    <col min="5633" max="5643" width="12.7109375" style="932" customWidth="1"/>
    <col min="5644" max="5644" width="12.28515625" style="932" bestFit="1" customWidth="1"/>
    <col min="5645" max="5888" width="9.140625" style="932"/>
    <col min="5889" max="5899" width="12.7109375" style="932" customWidth="1"/>
    <col min="5900" max="5900" width="12.28515625" style="932" bestFit="1" customWidth="1"/>
    <col min="5901" max="6144" width="9.140625" style="932"/>
    <col min="6145" max="6155" width="12.7109375" style="932" customWidth="1"/>
    <col min="6156" max="6156" width="12.28515625" style="932" bestFit="1" customWidth="1"/>
    <col min="6157" max="6400" width="9.140625" style="932"/>
    <col min="6401" max="6411" width="12.7109375" style="932" customWidth="1"/>
    <col min="6412" max="6412" width="12.28515625" style="932" bestFit="1" customWidth="1"/>
    <col min="6413" max="6656" width="9.140625" style="932"/>
    <col min="6657" max="6667" width="12.7109375" style="932" customWidth="1"/>
    <col min="6668" max="6668" width="12.28515625" style="932" bestFit="1" customWidth="1"/>
    <col min="6669" max="6912" width="9.140625" style="932"/>
    <col min="6913" max="6923" width="12.7109375" style="932" customWidth="1"/>
    <col min="6924" max="6924" width="12.28515625" style="932" bestFit="1" customWidth="1"/>
    <col min="6925" max="7168" width="9.140625" style="932"/>
    <col min="7169" max="7179" width="12.7109375" style="932" customWidth="1"/>
    <col min="7180" max="7180" width="12.28515625" style="932" bestFit="1" customWidth="1"/>
    <col min="7181" max="7424" width="9.140625" style="932"/>
    <col min="7425" max="7435" width="12.7109375" style="932" customWidth="1"/>
    <col min="7436" max="7436" width="12.28515625" style="932" bestFit="1" customWidth="1"/>
    <col min="7437" max="7680" width="9.140625" style="932"/>
    <col min="7681" max="7691" width="12.7109375" style="932" customWidth="1"/>
    <col min="7692" max="7692" width="12.28515625" style="932" bestFit="1" customWidth="1"/>
    <col min="7693" max="7936" width="9.140625" style="932"/>
    <col min="7937" max="7947" width="12.7109375" style="932" customWidth="1"/>
    <col min="7948" max="7948" width="12.28515625" style="932" bestFit="1" customWidth="1"/>
    <col min="7949" max="8192" width="9.140625" style="932"/>
    <col min="8193" max="8203" width="12.7109375" style="932" customWidth="1"/>
    <col min="8204" max="8204" width="12.28515625" style="932" bestFit="1" customWidth="1"/>
    <col min="8205" max="8448" width="9.140625" style="932"/>
    <col min="8449" max="8459" width="12.7109375" style="932" customWidth="1"/>
    <col min="8460" max="8460" width="12.28515625" style="932" bestFit="1" customWidth="1"/>
    <col min="8461" max="8704" width="9.140625" style="932"/>
    <col min="8705" max="8715" width="12.7109375" style="932" customWidth="1"/>
    <col min="8716" max="8716" width="12.28515625" style="932" bestFit="1" customWidth="1"/>
    <col min="8717" max="8960" width="9.140625" style="932"/>
    <col min="8961" max="8971" width="12.7109375" style="932" customWidth="1"/>
    <col min="8972" max="8972" width="12.28515625" style="932" bestFit="1" customWidth="1"/>
    <col min="8973" max="9216" width="9.140625" style="932"/>
    <col min="9217" max="9227" width="12.7109375" style="932" customWidth="1"/>
    <col min="9228" max="9228" width="12.28515625" style="932" bestFit="1" customWidth="1"/>
    <col min="9229" max="9472" width="9.140625" style="932"/>
    <col min="9473" max="9483" width="12.7109375" style="932" customWidth="1"/>
    <col min="9484" max="9484" width="12.28515625" style="932" bestFit="1" customWidth="1"/>
    <col min="9485" max="9728" width="9.140625" style="932"/>
    <col min="9729" max="9739" width="12.7109375" style="932" customWidth="1"/>
    <col min="9740" max="9740" width="12.28515625" style="932" bestFit="1" customWidth="1"/>
    <col min="9741" max="9984" width="9.140625" style="932"/>
    <col min="9985" max="9995" width="12.7109375" style="932" customWidth="1"/>
    <col min="9996" max="9996" width="12.28515625" style="932" bestFit="1" customWidth="1"/>
    <col min="9997" max="10240" width="9.140625" style="932"/>
    <col min="10241" max="10251" width="12.7109375" style="932" customWidth="1"/>
    <col min="10252" max="10252" width="12.28515625" style="932" bestFit="1" customWidth="1"/>
    <col min="10253" max="10496" width="9.140625" style="932"/>
    <col min="10497" max="10507" width="12.7109375" style="932" customWidth="1"/>
    <col min="10508" max="10508" width="12.28515625" style="932" bestFit="1" customWidth="1"/>
    <col min="10509" max="10752" width="9.140625" style="932"/>
    <col min="10753" max="10763" width="12.7109375" style="932" customWidth="1"/>
    <col min="10764" max="10764" width="12.28515625" style="932" bestFit="1" customWidth="1"/>
    <col min="10765" max="11008" width="9.140625" style="932"/>
    <col min="11009" max="11019" width="12.7109375" style="932" customWidth="1"/>
    <col min="11020" max="11020" width="12.28515625" style="932" bestFit="1" customWidth="1"/>
    <col min="11021" max="11264" width="9.140625" style="932"/>
    <col min="11265" max="11275" width="12.7109375" style="932" customWidth="1"/>
    <col min="11276" max="11276" width="12.28515625" style="932" bestFit="1" customWidth="1"/>
    <col min="11277" max="11520" width="9.140625" style="932"/>
    <col min="11521" max="11531" width="12.7109375" style="932" customWidth="1"/>
    <col min="11532" max="11532" width="12.28515625" style="932" bestFit="1" customWidth="1"/>
    <col min="11533" max="11776" width="9.140625" style="932"/>
    <col min="11777" max="11787" width="12.7109375" style="932" customWidth="1"/>
    <col min="11788" max="11788" width="12.28515625" style="932" bestFit="1" customWidth="1"/>
    <col min="11789" max="12032" width="9.140625" style="932"/>
    <col min="12033" max="12043" width="12.7109375" style="932" customWidth="1"/>
    <col min="12044" max="12044" width="12.28515625" style="932" bestFit="1" customWidth="1"/>
    <col min="12045" max="12288" width="9.140625" style="932"/>
    <col min="12289" max="12299" width="12.7109375" style="932" customWidth="1"/>
    <col min="12300" max="12300" width="12.28515625" style="932" bestFit="1" customWidth="1"/>
    <col min="12301" max="12544" width="9.140625" style="932"/>
    <col min="12545" max="12555" width="12.7109375" style="932" customWidth="1"/>
    <col min="12556" max="12556" width="12.28515625" style="932" bestFit="1" customWidth="1"/>
    <col min="12557" max="12800" width="9.140625" style="932"/>
    <col min="12801" max="12811" width="12.7109375" style="932" customWidth="1"/>
    <col min="12812" max="12812" width="12.28515625" style="932" bestFit="1" customWidth="1"/>
    <col min="12813" max="13056" width="9.140625" style="932"/>
    <col min="13057" max="13067" width="12.7109375" style="932" customWidth="1"/>
    <col min="13068" max="13068" width="12.28515625" style="932" bestFit="1" customWidth="1"/>
    <col min="13069" max="13312" width="9.140625" style="932"/>
    <col min="13313" max="13323" width="12.7109375" style="932" customWidth="1"/>
    <col min="13324" max="13324" width="12.28515625" style="932" bestFit="1" customWidth="1"/>
    <col min="13325" max="13568" width="9.140625" style="932"/>
    <col min="13569" max="13579" width="12.7109375" style="932" customWidth="1"/>
    <col min="13580" max="13580" width="12.28515625" style="932" bestFit="1" customWidth="1"/>
    <col min="13581" max="13824" width="9.140625" style="932"/>
    <col min="13825" max="13835" width="12.7109375" style="932" customWidth="1"/>
    <col min="13836" max="13836" width="12.28515625" style="932" bestFit="1" customWidth="1"/>
    <col min="13837" max="14080" width="9.140625" style="932"/>
    <col min="14081" max="14091" width="12.7109375" style="932" customWidth="1"/>
    <col min="14092" max="14092" width="12.28515625" style="932" bestFit="1" customWidth="1"/>
    <col min="14093" max="14336" width="9.140625" style="932"/>
    <col min="14337" max="14347" width="12.7109375" style="932" customWidth="1"/>
    <col min="14348" max="14348" width="12.28515625" style="932" bestFit="1" customWidth="1"/>
    <col min="14349" max="14592" width="9.140625" style="932"/>
    <col min="14593" max="14603" width="12.7109375" style="932" customWidth="1"/>
    <col min="14604" max="14604" width="12.28515625" style="932" bestFit="1" customWidth="1"/>
    <col min="14605" max="14848" width="9.140625" style="932"/>
    <col min="14849" max="14859" width="12.7109375" style="932" customWidth="1"/>
    <col min="14860" max="14860" width="12.28515625" style="932" bestFit="1" customWidth="1"/>
    <col min="14861" max="15104" width="9.140625" style="932"/>
    <col min="15105" max="15115" width="12.7109375" style="932" customWidth="1"/>
    <col min="15116" max="15116" width="12.28515625" style="932" bestFit="1" customWidth="1"/>
    <col min="15117" max="15360" width="9.140625" style="932"/>
    <col min="15361" max="15371" width="12.7109375" style="932" customWidth="1"/>
    <col min="15372" max="15372" width="12.28515625" style="932" bestFit="1" customWidth="1"/>
    <col min="15373" max="15616" width="9.140625" style="932"/>
    <col min="15617" max="15627" width="12.7109375" style="932" customWidth="1"/>
    <col min="15628" max="15628" width="12.28515625" style="932" bestFit="1" customWidth="1"/>
    <col min="15629" max="15872" width="9.140625" style="932"/>
    <col min="15873" max="15883" width="12.7109375" style="932" customWidth="1"/>
    <col min="15884" max="15884" width="12.28515625" style="932" bestFit="1" customWidth="1"/>
    <col min="15885" max="16128" width="9.140625" style="932"/>
    <col min="16129" max="16139" width="12.7109375" style="932" customWidth="1"/>
    <col min="16140" max="16140" width="12.28515625" style="932" bestFit="1" customWidth="1"/>
    <col min="16141" max="16384" width="9.140625" style="932"/>
  </cols>
  <sheetData>
    <row r="1" spans="1:12" ht="12.75">
      <c r="A1" s="2254" t="s">
        <v>1191</v>
      </c>
      <c r="B1" s="2254"/>
      <c r="C1" s="2254"/>
      <c r="D1" s="2254"/>
      <c r="E1" s="2254"/>
      <c r="F1" s="2254"/>
      <c r="G1" s="2254"/>
      <c r="H1" s="2254"/>
      <c r="I1" s="2254"/>
      <c r="J1" s="2254"/>
      <c r="K1" s="2254"/>
      <c r="L1" s="2254"/>
    </row>
    <row r="2" spans="1:12" ht="15.75">
      <c r="A2" s="2255" t="s">
        <v>1090</v>
      </c>
      <c r="B2" s="2255"/>
      <c r="C2" s="2255"/>
      <c r="D2" s="2255"/>
      <c r="E2" s="2255"/>
      <c r="F2" s="2255"/>
      <c r="G2" s="2255"/>
      <c r="H2" s="2255"/>
      <c r="I2" s="2255"/>
      <c r="J2" s="2255"/>
      <c r="K2" s="2255"/>
      <c r="L2" s="2255"/>
    </row>
    <row r="3" spans="1:12" ht="15.75" customHeight="1" thickBot="1">
      <c r="A3" s="2256" t="s">
        <v>213</v>
      </c>
      <c r="B3" s="2256"/>
      <c r="C3" s="2256"/>
      <c r="D3" s="2256"/>
      <c r="E3" s="2256"/>
      <c r="F3" s="2256"/>
      <c r="G3" s="2256"/>
      <c r="H3" s="2256"/>
      <c r="I3" s="2256"/>
      <c r="J3" s="2256"/>
      <c r="K3" s="2256"/>
      <c r="L3" s="2256"/>
    </row>
    <row r="4" spans="1:12" ht="21" customHeight="1" thickTop="1">
      <c r="A4" s="933" t="s">
        <v>1091</v>
      </c>
      <c r="B4" s="934" t="s">
        <v>1092</v>
      </c>
      <c r="C4" s="934" t="s">
        <v>351</v>
      </c>
      <c r="D4" s="934" t="s">
        <v>257</v>
      </c>
      <c r="E4" s="934" t="s">
        <v>259</v>
      </c>
      <c r="F4" s="935" t="s">
        <v>260</v>
      </c>
      <c r="G4" s="935" t="s">
        <v>261</v>
      </c>
      <c r="H4" s="935" t="s">
        <v>262</v>
      </c>
      <c r="I4" s="936" t="s">
        <v>143</v>
      </c>
      <c r="J4" s="936" t="s">
        <v>0</v>
      </c>
      <c r="K4" s="936" t="s">
        <v>803</v>
      </c>
      <c r="L4" s="937" t="s">
        <v>1093</v>
      </c>
    </row>
    <row r="5" spans="1:12" ht="21" customHeight="1">
      <c r="A5" s="938" t="s">
        <v>16</v>
      </c>
      <c r="B5" s="939">
        <v>957.5</v>
      </c>
      <c r="C5" s="939">
        <v>2133.8000000000002</v>
      </c>
      <c r="D5" s="939">
        <v>3417.43</v>
      </c>
      <c r="E5" s="939">
        <v>3939.5</v>
      </c>
      <c r="F5" s="939">
        <v>2628.6460000000002</v>
      </c>
      <c r="G5" s="939">
        <v>3023.9850000000006</v>
      </c>
      <c r="H5" s="939">
        <v>3350.8</v>
      </c>
      <c r="I5" s="940">
        <v>5513.3755829999982</v>
      </c>
      <c r="J5" s="939">
        <v>6551.1244999999999</v>
      </c>
      <c r="K5" s="939">
        <v>9220.5297679999985</v>
      </c>
      <c r="L5" s="941">
        <v>6774.6354419999998</v>
      </c>
    </row>
    <row r="6" spans="1:12" ht="21" customHeight="1">
      <c r="A6" s="938" t="s">
        <v>15</v>
      </c>
      <c r="B6" s="939">
        <v>1207.954</v>
      </c>
      <c r="C6" s="939">
        <v>1655.2090000000001</v>
      </c>
      <c r="D6" s="939">
        <v>2820.1</v>
      </c>
      <c r="E6" s="939">
        <v>4235.2</v>
      </c>
      <c r="F6" s="939">
        <v>4914.0360000000001</v>
      </c>
      <c r="G6" s="939">
        <v>5135.26</v>
      </c>
      <c r="H6" s="939">
        <v>3193.1</v>
      </c>
      <c r="I6" s="940">
        <v>6800.9159080000009</v>
      </c>
      <c r="J6" s="940">
        <v>6873.778996</v>
      </c>
      <c r="K6" s="940">
        <v>2674.8709549999999</v>
      </c>
      <c r="L6" s="941">
        <v>7496.8306839999987</v>
      </c>
    </row>
    <row r="7" spans="1:12" ht="21" customHeight="1">
      <c r="A7" s="938" t="s">
        <v>14</v>
      </c>
      <c r="B7" s="939">
        <v>865.71900000000005</v>
      </c>
      <c r="C7" s="939">
        <v>2411.6</v>
      </c>
      <c r="D7" s="939">
        <v>1543.5170000000001</v>
      </c>
      <c r="E7" s="939">
        <v>4145.5</v>
      </c>
      <c r="F7" s="939">
        <v>4589.3469999999998</v>
      </c>
      <c r="G7" s="939">
        <v>3823.28</v>
      </c>
      <c r="H7" s="939">
        <v>2878.5835040000002</v>
      </c>
      <c r="I7" s="940">
        <v>5499.6267330000001</v>
      </c>
      <c r="J7" s="940">
        <v>4687.5600000000004</v>
      </c>
      <c r="K7" s="940">
        <v>1943.2883870000001</v>
      </c>
      <c r="L7" s="941">
        <v>5574.7615070000002</v>
      </c>
    </row>
    <row r="8" spans="1:12" ht="21" customHeight="1">
      <c r="A8" s="938" t="s">
        <v>13</v>
      </c>
      <c r="B8" s="939">
        <v>1188.259</v>
      </c>
      <c r="C8" s="939">
        <v>2065.6999999999998</v>
      </c>
      <c r="D8" s="939">
        <v>1571.367</v>
      </c>
      <c r="E8" s="939">
        <v>3894.8</v>
      </c>
      <c r="F8" s="939">
        <v>2064.913</v>
      </c>
      <c r="G8" s="939">
        <v>3673.03</v>
      </c>
      <c r="H8" s="939">
        <v>4227.3</v>
      </c>
      <c r="I8" s="940">
        <v>4878.9203680000001</v>
      </c>
      <c r="J8" s="940">
        <v>6661.43</v>
      </c>
      <c r="K8" s="940">
        <v>1729.7318549999995</v>
      </c>
      <c r="L8" s="941">
        <v>7059.7193449999995</v>
      </c>
    </row>
    <row r="9" spans="1:12" ht="21" customHeight="1">
      <c r="A9" s="938" t="s">
        <v>12</v>
      </c>
      <c r="B9" s="939">
        <v>1661.3610000000001</v>
      </c>
      <c r="C9" s="939">
        <v>2859.9</v>
      </c>
      <c r="D9" s="939">
        <v>2301.56</v>
      </c>
      <c r="E9" s="939">
        <v>4767.3999999999996</v>
      </c>
      <c r="F9" s="939">
        <v>3784.9839999999999</v>
      </c>
      <c r="G9" s="939">
        <v>5468.7659999999996</v>
      </c>
      <c r="H9" s="939">
        <v>3117</v>
      </c>
      <c r="I9" s="940">
        <v>6215.8037160000003</v>
      </c>
      <c r="J9" s="940">
        <v>6053</v>
      </c>
      <c r="K9" s="940">
        <v>6048.7550779999992</v>
      </c>
      <c r="L9" s="941">
        <v>6728.4490170000017</v>
      </c>
    </row>
    <row r="10" spans="1:12" ht="21" customHeight="1">
      <c r="A10" s="938" t="s">
        <v>11</v>
      </c>
      <c r="B10" s="939">
        <v>1643.9849999999999</v>
      </c>
      <c r="C10" s="939">
        <v>3805.5</v>
      </c>
      <c r="D10" s="939">
        <v>2016.8240000000001</v>
      </c>
      <c r="E10" s="939">
        <v>4917.8</v>
      </c>
      <c r="F10" s="939">
        <v>4026.84</v>
      </c>
      <c r="G10" s="939">
        <v>5113.1090000000004</v>
      </c>
      <c r="H10" s="939">
        <v>3147.6299930000009</v>
      </c>
      <c r="I10" s="940">
        <v>7250.6900829999995</v>
      </c>
      <c r="J10" s="940">
        <v>6521.12</v>
      </c>
      <c r="K10" s="940">
        <v>5194.9025220000003</v>
      </c>
      <c r="L10" s="941">
        <v>6554.5328209999998</v>
      </c>
    </row>
    <row r="11" spans="1:12" ht="21" customHeight="1">
      <c r="A11" s="938" t="s">
        <v>10</v>
      </c>
      <c r="B11" s="939">
        <v>716.98099999999999</v>
      </c>
      <c r="C11" s="939">
        <v>2962.1</v>
      </c>
      <c r="D11" s="939">
        <v>2007.5</v>
      </c>
      <c r="E11" s="939">
        <v>5107.5</v>
      </c>
      <c r="F11" s="939">
        <v>5404.0780000000004</v>
      </c>
      <c r="G11" s="939">
        <v>5923.4</v>
      </c>
      <c r="H11" s="939">
        <v>3693.2007319999998</v>
      </c>
      <c r="I11" s="942">
        <v>7103.7186680000004</v>
      </c>
      <c r="J11" s="942">
        <v>5399.75</v>
      </c>
      <c r="K11" s="942">
        <v>5664.3699710000001</v>
      </c>
      <c r="L11" s="943">
        <v>9021.8687930000015</v>
      </c>
    </row>
    <row r="12" spans="1:12" ht="19.5" customHeight="1">
      <c r="A12" s="938" t="s">
        <v>9</v>
      </c>
      <c r="B12" s="939">
        <v>1428.479</v>
      </c>
      <c r="C12" s="939">
        <v>1963.1</v>
      </c>
      <c r="D12" s="939">
        <v>2480.0949999999998</v>
      </c>
      <c r="E12" s="939">
        <v>3755.8</v>
      </c>
      <c r="F12" s="939">
        <v>4548.1769999999997</v>
      </c>
      <c r="G12" s="939">
        <v>5524.5529999999999</v>
      </c>
      <c r="H12" s="939">
        <v>2894.6</v>
      </c>
      <c r="I12" s="942">
        <v>6370.2816669999984</v>
      </c>
      <c r="J12" s="942">
        <v>7039.43</v>
      </c>
      <c r="K12" s="942">
        <v>7382.366038000001</v>
      </c>
      <c r="L12" s="943">
        <v>7526.0486350000019</v>
      </c>
    </row>
    <row r="13" spans="1:12" ht="21" customHeight="1">
      <c r="A13" s="938" t="s">
        <v>8</v>
      </c>
      <c r="B13" s="939">
        <v>2052.8530000000001</v>
      </c>
      <c r="C13" s="939">
        <v>3442.1</v>
      </c>
      <c r="D13" s="939">
        <v>3768.18</v>
      </c>
      <c r="E13" s="939">
        <v>4382.1000000000004</v>
      </c>
      <c r="F13" s="939">
        <v>4505.9769999999999</v>
      </c>
      <c r="G13" s="939">
        <v>4638.701</v>
      </c>
      <c r="H13" s="939">
        <v>3614.0764290000002</v>
      </c>
      <c r="I13" s="942">
        <v>7574.0239679999995</v>
      </c>
      <c r="J13" s="942">
        <v>6503.97</v>
      </c>
      <c r="K13" s="942">
        <v>6771.428519000001</v>
      </c>
      <c r="L13" s="943">
        <v>9922.8314289999998</v>
      </c>
    </row>
    <row r="14" spans="1:12" ht="21" customHeight="1">
      <c r="A14" s="938" t="s">
        <v>7</v>
      </c>
      <c r="B14" s="939">
        <v>2714.8429999999998</v>
      </c>
      <c r="C14" s="939">
        <v>3420.2</v>
      </c>
      <c r="D14" s="939">
        <v>3495.0349999999999</v>
      </c>
      <c r="E14" s="939">
        <v>3427.2</v>
      </c>
      <c r="F14" s="939">
        <v>3263.9209999999998</v>
      </c>
      <c r="G14" s="939">
        <v>5139.5680000000002</v>
      </c>
      <c r="H14" s="939">
        <v>3358.2392350000009</v>
      </c>
      <c r="I14" s="942">
        <v>5302.3272899999984</v>
      </c>
      <c r="J14" s="942">
        <v>4403.9783417999997</v>
      </c>
      <c r="K14" s="942">
        <v>5899.4462929999991</v>
      </c>
      <c r="L14" s="943">
        <v>8227.5991320000012</v>
      </c>
    </row>
    <row r="15" spans="1:12" ht="21" customHeight="1">
      <c r="A15" s="938" t="s">
        <v>6</v>
      </c>
      <c r="B15" s="939">
        <v>1711.2</v>
      </c>
      <c r="C15" s="939">
        <v>2205.73</v>
      </c>
      <c r="D15" s="939">
        <v>3452.1</v>
      </c>
      <c r="E15" s="939">
        <v>3016.2</v>
      </c>
      <c r="F15" s="939">
        <v>4066.7150000000001</v>
      </c>
      <c r="G15" s="939">
        <v>5497.3729999999996</v>
      </c>
      <c r="H15" s="939">
        <v>3799.3208210000007</v>
      </c>
      <c r="I15" s="942">
        <v>5892.2001649999993</v>
      </c>
      <c r="J15" s="942">
        <v>7150.5194390000006</v>
      </c>
      <c r="K15" s="942">
        <v>7405.3902679999992</v>
      </c>
      <c r="L15" s="943">
        <v>11514.789676</v>
      </c>
    </row>
    <row r="16" spans="1:12" ht="21" customHeight="1">
      <c r="A16" s="938" t="s">
        <v>5</v>
      </c>
      <c r="B16" s="939">
        <v>1571.796</v>
      </c>
      <c r="C16" s="939">
        <v>3091.4349999999999</v>
      </c>
      <c r="D16" s="939">
        <v>4253.0950000000003</v>
      </c>
      <c r="E16" s="939">
        <v>2113.92</v>
      </c>
      <c r="F16" s="944">
        <v>3970.4189999999999</v>
      </c>
      <c r="G16" s="944">
        <v>7717.93</v>
      </c>
      <c r="H16" s="939">
        <v>4485.5208590000002</v>
      </c>
      <c r="I16" s="942">
        <v>6628.0436819999995</v>
      </c>
      <c r="J16" s="942">
        <v>10623.366395999999</v>
      </c>
      <c r="K16" s="942">
        <v>10266.200000000001</v>
      </c>
      <c r="L16" s="943">
        <v>8599.8682250000002</v>
      </c>
    </row>
    <row r="17" spans="1:15" ht="21" customHeight="1" thickBot="1">
      <c r="A17" s="945" t="s">
        <v>171</v>
      </c>
      <c r="B17" s="946">
        <v>17720.93</v>
      </c>
      <c r="C17" s="946">
        <v>32016.374</v>
      </c>
      <c r="D17" s="946">
        <v>33126.803</v>
      </c>
      <c r="E17" s="946">
        <v>47702.92</v>
      </c>
      <c r="F17" s="946">
        <v>47768.053000000007</v>
      </c>
      <c r="G17" s="946">
        <v>60678.955000000002</v>
      </c>
      <c r="H17" s="946">
        <v>41759.371572999997</v>
      </c>
      <c r="I17" s="947">
        <v>75029.927831000008</v>
      </c>
      <c r="J17" s="947">
        <v>78469.027672800003</v>
      </c>
      <c r="K17" s="947">
        <v>70201.279653999998</v>
      </c>
      <c r="L17" s="948">
        <v>95001.934706</v>
      </c>
      <c r="O17" s="932" t="s">
        <v>131</v>
      </c>
    </row>
    <row r="18" spans="1:15" ht="21" customHeight="1" thickTop="1">
      <c r="A18" s="949" t="s">
        <v>1094</v>
      </c>
      <c r="B18" s="949"/>
      <c r="C18" s="949"/>
      <c r="D18" s="950"/>
      <c r="E18" s="949"/>
      <c r="F18" s="949"/>
      <c r="G18" s="950"/>
      <c r="H18" s="951"/>
      <c r="I18" s="951"/>
    </row>
    <row r="19" spans="1:15" ht="21" customHeight="1">
      <c r="A19" s="949" t="s">
        <v>889</v>
      </c>
      <c r="B19" s="949"/>
      <c r="C19" s="949"/>
      <c r="D19" s="950"/>
      <c r="E19" s="949"/>
      <c r="F19" s="949"/>
      <c r="G19" s="952"/>
      <c r="H19" s="951"/>
      <c r="I19" s="953"/>
    </row>
  </sheetData>
  <mergeCells count="3">
    <mergeCell ref="A1:L1"/>
    <mergeCell ref="A2:L2"/>
    <mergeCell ref="A3:L3"/>
  </mergeCells>
  <printOptions horizontalCentered="1"/>
  <pageMargins left="1.5" right="1" top="1.5" bottom="1" header="0.3" footer="0.3"/>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V40"/>
  <sheetViews>
    <sheetView view="pageBreakPreview" zoomScaleSheetLayoutView="100" workbookViewId="0">
      <selection activeCell="A4" sqref="A4:XFD4"/>
    </sheetView>
  </sheetViews>
  <sheetFormatPr defaultRowHeight="12.75"/>
  <cols>
    <col min="1" max="1" width="9.5703125" style="954" bestFit="1" customWidth="1"/>
    <col min="2" max="2" width="10.85546875" style="954" hidden="1" customWidth="1"/>
    <col min="3" max="3" width="11" style="954" hidden="1" customWidth="1"/>
    <col min="4" max="4" width="9.7109375" style="954" customWidth="1"/>
    <col min="5" max="5" width="9.85546875" style="954" bestFit="1" customWidth="1"/>
    <col min="6" max="6" width="9" style="954" customWidth="1"/>
    <col min="7" max="7" width="9.7109375" style="954" customWidth="1"/>
    <col min="8" max="9" width="0" style="954" hidden="1" customWidth="1"/>
    <col min="10" max="10" width="9.140625" style="954"/>
    <col min="11" max="11" width="9.85546875" style="954" customWidth="1"/>
    <col min="12" max="12" width="9.140625" style="954"/>
    <col min="13" max="13" width="9.7109375" style="954" customWidth="1"/>
    <col min="14" max="15" width="0" style="954" hidden="1" customWidth="1"/>
    <col min="16" max="16" width="9.140625" style="954"/>
    <col min="17" max="17" width="9.85546875" style="954" customWidth="1"/>
    <col min="18" max="18" width="9.140625" style="954"/>
    <col min="19" max="19" width="10.140625" style="954" customWidth="1"/>
    <col min="20" max="16384" width="9.140625" style="954"/>
  </cols>
  <sheetData>
    <row r="1" spans="1:22" s="1899" customFormat="1" ht="15.75">
      <c r="A1" s="2263" t="s">
        <v>1192</v>
      </c>
      <c r="B1" s="2263"/>
      <c r="C1" s="2263"/>
      <c r="D1" s="2263"/>
      <c r="E1" s="2263"/>
      <c r="F1" s="2263"/>
      <c r="G1" s="2263"/>
      <c r="H1" s="2263"/>
      <c r="I1" s="2263"/>
      <c r="J1" s="2263"/>
      <c r="K1" s="2263"/>
      <c r="L1" s="2263"/>
      <c r="M1" s="2263"/>
      <c r="N1" s="2263"/>
      <c r="O1" s="2263"/>
      <c r="P1" s="2263"/>
      <c r="Q1" s="2263"/>
      <c r="R1" s="2263"/>
      <c r="S1" s="2263"/>
    </row>
    <row r="2" spans="1:22" s="1900" customFormat="1" ht="18.75">
      <c r="A2" s="2264" t="s">
        <v>311</v>
      </c>
      <c r="B2" s="2264"/>
      <c r="C2" s="2264"/>
      <c r="D2" s="2264"/>
      <c r="E2" s="2264"/>
      <c r="F2" s="2264"/>
      <c r="G2" s="2264"/>
      <c r="H2" s="2264"/>
      <c r="I2" s="2264"/>
      <c r="J2" s="2264"/>
      <c r="K2" s="2264"/>
      <c r="L2" s="2264"/>
      <c r="M2" s="2264"/>
      <c r="N2" s="2264"/>
      <c r="O2" s="2264"/>
      <c r="P2" s="2264"/>
      <c r="Q2" s="2264"/>
      <c r="R2" s="2264"/>
      <c r="S2" s="2264"/>
    </row>
    <row r="3" spans="1:22" ht="16.5" thickBot="1">
      <c r="A3" s="2265" t="s">
        <v>1096</v>
      </c>
      <c r="B3" s="2265"/>
      <c r="C3" s="2265"/>
      <c r="D3" s="2265"/>
      <c r="E3" s="2265"/>
      <c r="F3" s="2265"/>
      <c r="G3" s="2265"/>
      <c r="H3" s="2265"/>
      <c r="I3" s="2265"/>
      <c r="J3" s="2265"/>
      <c r="K3" s="2265"/>
      <c r="L3" s="2265"/>
      <c r="M3" s="2265"/>
      <c r="N3" s="2265"/>
      <c r="O3" s="2265"/>
      <c r="P3" s="2265"/>
      <c r="Q3" s="2265"/>
      <c r="R3" s="2265"/>
      <c r="S3" s="2265"/>
    </row>
    <row r="4" spans="1:22" ht="16.5" thickTop="1">
      <c r="A4" s="2266" t="s">
        <v>1097</v>
      </c>
      <c r="B4" s="2267"/>
      <c r="C4" s="2267"/>
      <c r="D4" s="2267"/>
      <c r="E4" s="2267"/>
      <c r="F4" s="2267"/>
      <c r="G4" s="2268"/>
      <c r="H4" s="2266" t="s">
        <v>1098</v>
      </c>
      <c r="I4" s="2267"/>
      <c r="J4" s="2267"/>
      <c r="K4" s="2267"/>
      <c r="L4" s="2267"/>
      <c r="M4" s="2268"/>
      <c r="N4" s="2266" t="s">
        <v>1099</v>
      </c>
      <c r="O4" s="2267"/>
      <c r="P4" s="2267"/>
      <c r="Q4" s="2267"/>
      <c r="R4" s="2267"/>
      <c r="S4" s="2268"/>
    </row>
    <row r="5" spans="1:22">
      <c r="A5" s="2261" t="s">
        <v>1100</v>
      </c>
      <c r="B5" s="2260" t="s">
        <v>143</v>
      </c>
      <c r="C5" s="2260"/>
      <c r="D5" s="2260" t="s">
        <v>1</v>
      </c>
      <c r="E5" s="2260"/>
      <c r="F5" s="2257" t="s">
        <v>130</v>
      </c>
      <c r="G5" s="2258"/>
      <c r="H5" s="2259" t="s">
        <v>143</v>
      </c>
      <c r="I5" s="2260"/>
      <c r="J5" s="2260" t="s">
        <v>1</v>
      </c>
      <c r="K5" s="2260"/>
      <c r="L5" s="2257" t="s">
        <v>130</v>
      </c>
      <c r="M5" s="2258"/>
      <c r="N5" s="2259" t="s">
        <v>143</v>
      </c>
      <c r="O5" s="2260"/>
      <c r="P5" s="2260" t="s">
        <v>1</v>
      </c>
      <c r="Q5" s="2260"/>
      <c r="R5" s="2257" t="s">
        <v>130</v>
      </c>
      <c r="S5" s="2258"/>
    </row>
    <row r="6" spans="1:22" ht="25.5">
      <c r="A6" s="2262"/>
      <c r="B6" s="955" t="s">
        <v>54</v>
      </c>
      <c r="C6" s="955" t="s">
        <v>20</v>
      </c>
      <c r="D6" s="955" t="s">
        <v>54</v>
      </c>
      <c r="E6" s="955" t="s">
        <v>20</v>
      </c>
      <c r="F6" s="955" t="s">
        <v>54</v>
      </c>
      <c r="G6" s="955" t="s">
        <v>20</v>
      </c>
      <c r="H6" s="957" t="s">
        <v>54</v>
      </c>
      <c r="I6" s="955" t="s">
        <v>20</v>
      </c>
      <c r="J6" s="955" t="s">
        <v>54</v>
      </c>
      <c r="K6" s="955" t="s">
        <v>20</v>
      </c>
      <c r="L6" s="955" t="s">
        <v>54</v>
      </c>
      <c r="M6" s="956" t="s">
        <v>20</v>
      </c>
      <c r="N6" s="958" t="s">
        <v>54</v>
      </c>
      <c r="O6" s="959" t="s">
        <v>20</v>
      </c>
      <c r="P6" s="955" t="s">
        <v>54</v>
      </c>
      <c r="Q6" s="955" t="s">
        <v>20</v>
      </c>
      <c r="R6" s="955" t="s">
        <v>54</v>
      </c>
      <c r="S6" s="955" t="s">
        <v>20</v>
      </c>
    </row>
    <row r="7" spans="1:22" ht="18" customHeight="1">
      <c r="A7" s="960" t="s">
        <v>1101</v>
      </c>
      <c r="B7" s="961">
        <v>112.68935709970962</v>
      </c>
      <c r="C7" s="961">
        <v>17.519220694849636</v>
      </c>
      <c r="D7" s="962">
        <v>133.69</v>
      </c>
      <c r="E7" s="961">
        <v>11.4</v>
      </c>
      <c r="F7" s="961">
        <v>155.80000000000001</v>
      </c>
      <c r="G7" s="963">
        <v>16.538260154087837</v>
      </c>
      <c r="H7" s="964">
        <v>102.86640075318743</v>
      </c>
      <c r="I7" s="961">
        <v>4.1124600470362083</v>
      </c>
      <c r="J7" s="961">
        <v>102.55363321799307</v>
      </c>
      <c r="K7" s="961">
        <v>-8.5</v>
      </c>
      <c r="L7" s="961">
        <v>98.019994447746356</v>
      </c>
      <c r="M7" s="963">
        <v>-12.627895987282713</v>
      </c>
      <c r="N7" s="964">
        <v>109.54923694675671</v>
      </c>
      <c r="O7" s="961">
        <v>12.877191300403894</v>
      </c>
      <c r="P7" s="961">
        <v>130.32</v>
      </c>
      <c r="Q7" s="961">
        <v>21.8</v>
      </c>
      <c r="R7" s="961">
        <v>158.94716264553114</v>
      </c>
      <c r="S7" s="963">
        <v>21.974412022673846</v>
      </c>
    </row>
    <row r="8" spans="1:22" ht="18" customHeight="1">
      <c r="A8" s="965" t="s">
        <v>1102</v>
      </c>
      <c r="B8" s="966">
        <v>114.00424675175967</v>
      </c>
      <c r="C8" s="966">
        <v>16.606640858359654</v>
      </c>
      <c r="D8" s="967">
        <v>132.80000000000001</v>
      </c>
      <c r="E8" s="966">
        <v>7.3</v>
      </c>
      <c r="F8" s="966">
        <v>157.80000000000001</v>
      </c>
      <c r="G8" s="968">
        <v>18.825301204819269</v>
      </c>
      <c r="H8" s="969">
        <v>104.46369637198811</v>
      </c>
      <c r="I8" s="966">
        <v>3.5640504476687198</v>
      </c>
      <c r="J8" s="966">
        <v>102.88581314878891</v>
      </c>
      <c r="K8" s="966">
        <v>-7.2</v>
      </c>
      <c r="L8" s="966">
        <v>99.80622837370241</v>
      </c>
      <c r="M8" s="968">
        <v>-10.019252120261754</v>
      </c>
      <c r="N8" s="969">
        <v>109.13288607536758</v>
      </c>
      <c r="O8" s="966">
        <v>12.593743054962303</v>
      </c>
      <c r="P8" s="966">
        <v>129.1</v>
      </c>
      <c r="Q8" s="966">
        <v>15.7</v>
      </c>
      <c r="R8" s="966">
        <v>158.09548156592496</v>
      </c>
      <c r="S8" s="968">
        <v>22.500188653115046</v>
      </c>
    </row>
    <row r="9" spans="1:22" ht="18" customHeight="1">
      <c r="A9" s="970" t="s">
        <v>1103</v>
      </c>
      <c r="B9" s="971">
        <v>113.62847620478178</v>
      </c>
      <c r="C9" s="971">
        <v>16.033148191853869</v>
      </c>
      <c r="D9" s="972">
        <v>138.1</v>
      </c>
      <c r="E9" s="971">
        <v>8.6</v>
      </c>
      <c r="F9" s="971">
        <v>157.30000000000001</v>
      </c>
      <c r="G9" s="973">
        <v>13.9</v>
      </c>
      <c r="H9" s="974">
        <v>107.15943410332939</v>
      </c>
      <c r="I9" s="971">
        <v>5.9304234210461289</v>
      </c>
      <c r="J9" s="971">
        <v>103.64705882352941</v>
      </c>
      <c r="K9" s="971">
        <v>-7.1</v>
      </c>
      <c r="L9" s="971">
        <v>99.993079584775089</v>
      </c>
      <c r="M9" s="973">
        <v>-3.5254056219536523</v>
      </c>
      <c r="N9" s="974">
        <v>106.03683861862743</v>
      </c>
      <c r="O9" s="971">
        <v>9.5371324351758915</v>
      </c>
      <c r="P9" s="971">
        <v>133.30000000000001</v>
      </c>
      <c r="Q9" s="971">
        <v>16.8</v>
      </c>
      <c r="R9" s="971">
        <v>157.32718162394249</v>
      </c>
      <c r="S9" s="973">
        <v>18.023866880814211</v>
      </c>
      <c r="U9" s="954" t="s">
        <v>131</v>
      </c>
      <c r="V9" s="954" t="s">
        <v>131</v>
      </c>
    </row>
    <row r="10" spans="1:22" ht="18" customHeight="1">
      <c r="A10" s="960" t="s">
        <v>1104</v>
      </c>
      <c r="B10" s="961">
        <v>106.22663500669962</v>
      </c>
      <c r="C10" s="961">
        <v>8.6402732344659512</v>
      </c>
      <c r="D10" s="962">
        <v>138.6</v>
      </c>
      <c r="E10" s="961">
        <v>8.6999999999999993</v>
      </c>
      <c r="F10" s="961">
        <v>156.4</v>
      </c>
      <c r="G10" s="963">
        <v>12.842712842712857</v>
      </c>
      <c r="H10" s="964">
        <v>107.1476900720676</v>
      </c>
      <c r="I10" s="961">
        <v>6.9101733253367001</v>
      </c>
      <c r="J10" s="961">
        <v>100.96885813148789</v>
      </c>
      <c r="K10" s="961">
        <v>-8</v>
      </c>
      <c r="L10" s="961">
        <v>100.80276816608996</v>
      </c>
      <c r="M10" s="963">
        <v>-0.16449623029471638</v>
      </c>
      <c r="N10" s="964">
        <v>99.140387380494644</v>
      </c>
      <c r="O10" s="961">
        <v>1.6182743468803267</v>
      </c>
      <c r="P10" s="961">
        <v>137.19999999999999</v>
      </c>
      <c r="Q10" s="961">
        <v>18.100000000000001</v>
      </c>
      <c r="R10" s="961">
        <v>155.18869931684753</v>
      </c>
      <c r="S10" s="963">
        <v>13.088446111122664</v>
      </c>
    </row>
    <row r="11" spans="1:22" ht="18" customHeight="1">
      <c r="A11" s="965" t="s">
        <v>1105</v>
      </c>
      <c r="B11" s="966">
        <v>111.03290658759045</v>
      </c>
      <c r="C11" s="966">
        <v>11.712737948937075</v>
      </c>
      <c r="D11" s="967">
        <v>142.69999999999999</v>
      </c>
      <c r="E11" s="966">
        <v>13</v>
      </c>
      <c r="F11" s="966">
        <v>160.19999999999999</v>
      </c>
      <c r="G11" s="968">
        <v>12.3</v>
      </c>
      <c r="H11" s="969">
        <v>107.67627899454415</v>
      </c>
      <c r="I11" s="966">
        <v>8.1060300031000594</v>
      </c>
      <c r="J11" s="966">
        <v>101.38408304498269</v>
      </c>
      <c r="K11" s="966">
        <v>-6.9982944877757944</v>
      </c>
      <c r="L11" s="966">
        <v>101.05882352941175</v>
      </c>
      <c r="M11" s="968">
        <v>-0.32081911262800133</v>
      </c>
      <c r="N11" s="969">
        <v>103.11733245649803</v>
      </c>
      <c r="O11" s="966">
        <v>3.3362689812340705</v>
      </c>
      <c r="P11" s="966">
        <v>140.69999999999999</v>
      </c>
      <c r="Q11" s="966">
        <v>22</v>
      </c>
      <c r="R11" s="966">
        <v>158.51331699316017</v>
      </c>
      <c r="S11" s="968">
        <v>12.631832578371643</v>
      </c>
    </row>
    <row r="12" spans="1:22" ht="18" customHeight="1">
      <c r="A12" s="965" t="s">
        <v>1106</v>
      </c>
      <c r="B12" s="966">
        <v>109.67740254546072</v>
      </c>
      <c r="C12" s="966">
        <v>10.170218215821933</v>
      </c>
      <c r="D12" s="967">
        <v>143.4</v>
      </c>
      <c r="E12" s="966">
        <v>15.86718600715524</v>
      </c>
      <c r="F12" s="966">
        <v>160.30000000000001</v>
      </c>
      <c r="G12" s="968">
        <v>11.8</v>
      </c>
      <c r="H12" s="969">
        <v>110.03982842329214</v>
      </c>
      <c r="I12" s="966">
        <v>11.113372020915051</v>
      </c>
      <c r="J12" s="966">
        <v>99.660899653979229</v>
      </c>
      <c r="K12" s="966">
        <v>-7.3</v>
      </c>
      <c r="L12" s="966">
        <v>102.3</v>
      </c>
      <c r="M12" s="968">
        <v>2.6078234704112333</v>
      </c>
      <c r="N12" s="969">
        <v>99.670641182356931</v>
      </c>
      <c r="O12" s="966">
        <v>-0.84882115261122237</v>
      </c>
      <c r="P12" s="966">
        <v>143.9</v>
      </c>
      <c r="Q12" s="966">
        <v>25</v>
      </c>
      <c r="R12" s="966">
        <v>156.63888947709367</v>
      </c>
      <c r="S12" s="968">
        <v>8.8525986637203999</v>
      </c>
    </row>
    <row r="13" spans="1:22" ht="18" customHeight="1">
      <c r="A13" s="960" t="s">
        <v>1107</v>
      </c>
      <c r="B13" s="961">
        <v>112.45944271084433</v>
      </c>
      <c r="C13" s="961">
        <v>14.385226639702921</v>
      </c>
      <c r="D13" s="962">
        <v>144.69999999999999</v>
      </c>
      <c r="E13" s="961">
        <v>15.25553067005481</v>
      </c>
      <c r="F13" s="961">
        <v>161.6</v>
      </c>
      <c r="G13" s="963">
        <v>11.7</v>
      </c>
      <c r="H13" s="964">
        <v>112.78410133672875</v>
      </c>
      <c r="I13" s="961">
        <v>14.253046300309052</v>
      </c>
      <c r="J13" s="961">
        <v>97.6</v>
      </c>
      <c r="K13" s="961">
        <v>-8.1383684947320774</v>
      </c>
      <c r="L13" s="961">
        <v>104.1</v>
      </c>
      <c r="M13" s="963">
        <v>6.7</v>
      </c>
      <c r="N13" s="964">
        <v>99.712141496863012</v>
      </c>
      <c r="O13" s="961">
        <v>0.11569086661063466</v>
      </c>
      <c r="P13" s="961">
        <v>148.25819672131146</v>
      </c>
      <c r="Q13" s="961">
        <v>25.46645294825332</v>
      </c>
      <c r="R13" s="961">
        <v>155.24</v>
      </c>
      <c r="S13" s="963">
        <v>4.7</v>
      </c>
    </row>
    <row r="14" spans="1:22" ht="18" customHeight="1">
      <c r="A14" s="965" t="s">
        <v>1108</v>
      </c>
      <c r="B14" s="966">
        <v>112.27075204399073</v>
      </c>
      <c r="C14" s="966">
        <v>12.591503947140453</v>
      </c>
      <c r="D14" s="967">
        <v>144.69999999999999</v>
      </c>
      <c r="E14" s="966">
        <v>16.5</v>
      </c>
      <c r="F14" s="966">
        <v>160.19999999999999</v>
      </c>
      <c r="G14" s="968">
        <v>10.7</v>
      </c>
      <c r="H14" s="969">
        <v>112.06370773024058</v>
      </c>
      <c r="I14" s="966">
        <v>12.165595574456802</v>
      </c>
      <c r="J14" s="966">
        <v>96.8</v>
      </c>
      <c r="K14" s="966">
        <v>-6.9</v>
      </c>
      <c r="L14" s="966">
        <v>104.7</v>
      </c>
      <c r="M14" s="968">
        <v>8.1999999999999993</v>
      </c>
      <c r="N14" s="969">
        <v>100.1847559017488</v>
      </c>
      <c r="O14" s="966">
        <v>0.37971391361351436</v>
      </c>
      <c r="P14" s="966">
        <v>149.48347107438016</v>
      </c>
      <c r="Q14" s="966">
        <v>25.127703765263078</v>
      </c>
      <c r="R14" s="966">
        <v>153.01</v>
      </c>
      <c r="S14" s="968">
        <v>2.38</v>
      </c>
    </row>
    <row r="15" spans="1:22" ht="18" customHeight="1">
      <c r="A15" s="970" t="s">
        <v>1109</v>
      </c>
      <c r="B15" s="971">
        <v>111.60232184290282</v>
      </c>
      <c r="C15" s="971">
        <v>11.667010575844628</v>
      </c>
      <c r="D15" s="972">
        <v>147</v>
      </c>
      <c r="E15" s="971">
        <v>19.239869897350232</v>
      </c>
      <c r="F15" s="971">
        <v>159.96805111821087</v>
      </c>
      <c r="G15" s="973">
        <v>8.8218034817761009</v>
      </c>
      <c r="H15" s="974">
        <v>110.48672511906376</v>
      </c>
      <c r="I15" s="971">
        <v>10.534807515222241</v>
      </c>
      <c r="J15" s="971">
        <v>98.9</v>
      </c>
      <c r="K15" s="971">
        <v>-4.2518337988241797</v>
      </c>
      <c r="L15" s="971">
        <v>104.2</v>
      </c>
      <c r="M15" s="973">
        <v>5.3814389697648437</v>
      </c>
      <c r="N15" s="974">
        <v>101.00971109663794</v>
      </c>
      <c r="O15" s="971">
        <v>1.0242955011854065</v>
      </c>
      <c r="P15" s="971">
        <v>148.63498483316479</v>
      </c>
      <c r="Q15" s="971">
        <v>24.5348862836873</v>
      </c>
      <c r="R15" s="971">
        <v>153.52020260864765</v>
      </c>
      <c r="S15" s="973">
        <v>3.2893715924549127</v>
      </c>
    </row>
    <row r="16" spans="1:22" ht="18" customHeight="1">
      <c r="A16" s="960" t="s">
        <v>1110</v>
      </c>
      <c r="B16" s="961">
        <v>112.06722997872829</v>
      </c>
      <c r="C16" s="961">
        <v>8.820195726362499</v>
      </c>
      <c r="D16" s="962">
        <v>149.44</v>
      </c>
      <c r="E16" s="961">
        <v>20.310885731596116</v>
      </c>
      <c r="F16" s="961">
        <v>158.01916932907349</v>
      </c>
      <c r="G16" s="963">
        <v>5.7691896446275024</v>
      </c>
      <c r="H16" s="964">
        <v>109.15708229953579</v>
      </c>
      <c r="I16" s="961">
        <v>10.143002922814119</v>
      </c>
      <c r="J16" s="961">
        <v>99.6</v>
      </c>
      <c r="K16" s="961">
        <v>-4.5999999999999996</v>
      </c>
      <c r="L16" s="961">
        <v>103.64705882352941</v>
      </c>
      <c r="M16" s="963">
        <v>4.063312071816668</v>
      </c>
      <c r="N16" s="964">
        <v>102.6660181986239</v>
      </c>
      <c r="O16" s="961">
        <v>-1.2009906769825562</v>
      </c>
      <c r="P16" s="961">
        <v>150.1</v>
      </c>
      <c r="Q16" s="961">
        <v>26.066312712816469</v>
      </c>
      <c r="R16" s="961">
        <v>152.4589034389472</v>
      </c>
      <c r="S16" s="963">
        <v>1.5715545895717611</v>
      </c>
    </row>
    <row r="17" spans="1:19" ht="18" customHeight="1">
      <c r="A17" s="965" t="s">
        <v>1111</v>
      </c>
      <c r="B17" s="966">
        <v>113.22717848462969</v>
      </c>
      <c r="C17" s="966">
        <v>6.4207115404632873</v>
      </c>
      <c r="D17" s="967">
        <v>152.46</v>
      </c>
      <c r="E17" s="966">
        <v>20.760625149576569</v>
      </c>
      <c r="F17" s="966">
        <v>154.1</v>
      </c>
      <c r="G17" s="968">
        <v>1.1000000000000001</v>
      </c>
      <c r="H17" s="969">
        <v>109.72889947384357</v>
      </c>
      <c r="I17" s="966">
        <v>9.2560421725574713</v>
      </c>
      <c r="J17" s="966">
        <v>103.8</v>
      </c>
      <c r="K17" s="966">
        <v>-1.8</v>
      </c>
      <c r="L17" s="966">
        <v>103.3</v>
      </c>
      <c r="M17" s="968">
        <v>-0.4</v>
      </c>
      <c r="N17" s="969">
        <v>103.18811090565983</v>
      </c>
      <c r="O17" s="966">
        <v>-2.5951247873468617</v>
      </c>
      <c r="P17" s="966">
        <v>146.9</v>
      </c>
      <c r="Q17" s="966">
        <v>23</v>
      </c>
      <c r="R17" s="966">
        <v>149.18</v>
      </c>
      <c r="S17" s="968">
        <v>1.52</v>
      </c>
    </row>
    <row r="18" spans="1:19" ht="18" customHeight="1">
      <c r="A18" s="970" t="s">
        <v>1112</v>
      </c>
      <c r="B18" s="971">
        <v>119.53589074776228</v>
      </c>
      <c r="C18" s="971">
        <v>14.565665659899764</v>
      </c>
      <c r="D18" s="972">
        <v>153.6</v>
      </c>
      <c r="E18" s="971">
        <v>16.7</v>
      </c>
      <c r="F18" s="971">
        <v>154.30000000000001</v>
      </c>
      <c r="G18" s="973">
        <v>0.47411999667139071</v>
      </c>
      <c r="H18" s="974">
        <v>110.13879962172938</v>
      </c>
      <c r="I18" s="971">
        <v>7.7765085604491588</v>
      </c>
      <c r="J18" s="971">
        <v>101</v>
      </c>
      <c r="K18" s="971">
        <v>-4.8</v>
      </c>
      <c r="L18" s="971">
        <v>102.7</v>
      </c>
      <c r="M18" s="973">
        <v>1.6518254674977868</v>
      </c>
      <c r="N18" s="974">
        <v>108.53204425534608</v>
      </c>
      <c r="O18" s="971">
        <v>6.2992921093215131</v>
      </c>
      <c r="P18" s="971">
        <v>152.07920792079207</v>
      </c>
      <c r="Q18" s="971">
        <v>22.6</v>
      </c>
      <c r="R18" s="971">
        <v>150.24342745861733</v>
      </c>
      <c r="S18" s="973">
        <v>-1.1585679503640165</v>
      </c>
    </row>
    <row r="19" spans="1:19" ht="18" customHeight="1" thickBot="1">
      <c r="A19" s="975" t="s">
        <v>56</v>
      </c>
      <c r="B19" s="976">
        <v>112.36848666707168</v>
      </c>
      <c r="C19" s="976">
        <v>12.368486667071693</v>
      </c>
      <c r="D19" s="977">
        <v>143.4325</v>
      </c>
      <c r="E19" s="976">
        <v>14.5</v>
      </c>
      <c r="F19" s="976">
        <v>157.9989350372737</v>
      </c>
      <c r="G19" s="978">
        <v>10.397615610391247</v>
      </c>
      <c r="H19" s="979"/>
      <c r="I19" s="976"/>
      <c r="J19" s="976">
        <v>100.77499999999999</v>
      </c>
      <c r="K19" s="976">
        <v>-6.4</v>
      </c>
      <c r="L19" s="976">
        <v>102.05232941043793</v>
      </c>
      <c r="M19" s="978">
        <v>0.12887757558914112</v>
      </c>
      <c r="N19" s="979"/>
      <c r="O19" s="976"/>
      <c r="P19" s="976">
        <v>142.49798837913735</v>
      </c>
      <c r="Q19" s="976">
        <v>22.182946309168347</v>
      </c>
      <c r="R19" s="976">
        <v>154.86360542739268</v>
      </c>
      <c r="S19" s="978">
        <v>9.1144752617900391</v>
      </c>
    </row>
    <row r="20" spans="1:19" ht="9" customHeight="1" thickTop="1">
      <c r="A20" s="980"/>
    </row>
    <row r="21" spans="1:19" ht="9" customHeight="1">
      <c r="A21" s="980"/>
    </row>
    <row r="23" spans="1:19" ht="16.5" customHeight="1">
      <c r="M23" s="981"/>
      <c r="R23" s="982"/>
    </row>
    <row r="24" spans="1:19">
      <c r="M24" s="981"/>
      <c r="R24" s="982"/>
    </row>
    <row r="25" spans="1:19">
      <c r="M25" s="981"/>
      <c r="R25" s="982"/>
    </row>
    <row r="26" spans="1:19" ht="12.75" customHeight="1">
      <c r="M26" s="981"/>
    </row>
    <row r="28" spans="1:19" ht="18" customHeight="1"/>
    <row r="29" spans="1:19" ht="18" customHeight="1"/>
    <row r="30" spans="1:19" ht="18" customHeight="1"/>
    <row r="31" spans="1:19" ht="18" customHeight="1"/>
    <row r="32" spans="1:19" ht="18" customHeight="1"/>
    <row r="33" ht="18" customHeight="1"/>
    <row r="34" ht="18" customHeight="1"/>
    <row r="35" ht="18" customHeight="1"/>
    <row r="36" ht="18" customHeight="1"/>
    <row r="37" ht="18" customHeight="1"/>
    <row r="38" ht="18" customHeight="1"/>
    <row r="39" ht="18" customHeight="1"/>
    <row r="40" ht="18" customHeight="1"/>
  </sheetData>
  <mergeCells count="16">
    <mergeCell ref="A1:S1"/>
    <mergeCell ref="A2:S2"/>
    <mergeCell ref="A3:S3"/>
    <mergeCell ref="A4:G4"/>
    <mergeCell ref="H4:M4"/>
    <mergeCell ref="N4:S4"/>
    <mergeCell ref="L5:M5"/>
    <mergeCell ref="N5:O5"/>
    <mergeCell ref="P5:Q5"/>
    <mergeCell ref="R5:S5"/>
    <mergeCell ref="A5:A6"/>
    <mergeCell ref="B5:C5"/>
    <mergeCell ref="D5:E5"/>
    <mergeCell ref="F5:G5"/>
    <mergeCell ref="H5:I5"/>
    <mergeCell ref="J5:K5"/>
  </mergeCells>
  <printOptions horizontalCentered="1"/>
  <pageMargins left="1.5" right="1" top="1.5" bottom="1" header="0.3" footer="0.3"/>
  <pageSetup paperSize="9" scale="94" orientation="landscape" r:id="rId1"/>
  <rowBreaks count="1" manualBreakCount="1">
    <brk id="19" max="18" man="1"/>
  </rowBreaks>
</worksheet>
</file>

<file path=xl/worksheets/sheet27.xml><?xml version="1.0" encoding="utf-8"?>
<worksheet xmlns="http://schemas.openxmlformats.org/spreadsheetml/2006/main" xmlns:r="http://schemas.openxmlformats.org/officeDocument/2006/relationships">
  <sheetPr>
    <pageSetUpPr fitToPage="1"/>
  </sheetPr>
  <dimension ref="A1:N69"/>
  <sheetViews>
    <sheetView view="pageBreakPreview" zoomScaleSheetLayoutView="100" workbookViewId="0">
      <selection activeCell="L8" sqref="L8"/>
    </sheetView>
  </sheetViews>
  <sheetFormatPr defaultRowHeight="15"/>
  <cols>
    <col min="2" max="2" width="4.42578125" customWidth="1"/>
    <col min="3" max="3" width="4.85546875" customWidth="1"/>
    <col min="4" max="4" width="6.42578125" customWidth="1"/>
    <col min="5" max="5" width="15.7109375" customWidth="1"/>
    <col min="6" max="6" width="11" customWidth="1"/>
    <col min="7" max="7" width="10.5703125" customWidth="1"/>
    <col min="8" max="8" width="13.42578125" customWidth="1"/>
    <col min="9" max="9" width="9.85546875" customWidth="1"/>
    <col min="258" max="258" width="4.42578125" customWidth="1"/>
    <col min="259" max="259" width="4.85546875" customWidth="1"/>
    <col min="260" max="260" width="6.42578125" customWidth="1"/>
    <col min="261" max="261" width="15.7109375" customWidth="1"/>
    <col min="262" max="262" width="11" customWidth="1"/>
    <col min="263" max="263" width="10.5703125" customWidth="1"/>
    <col min="264" max="264" width="13.42578125" customWidth="1"/>
    <col min="265" max="265" width="9.85546875" customWidth="1"/>
    <col min="514" max="514" width="4.42578125" customWidth="1"/>
    <col min="515" max="515" width="4.85546875" customWidth="1"/>
    <col min="516" max="516" width="6.42578125" customWidth="1"/>
    <col min="517" max="517" width="15.7109375" customWidth="1"/>
    <col min="518" max="518" width="11" customWidth="1"/>
    <col min="519" max="519" width="10.5703125" customWidth="1"/>
    <col min="520" max="520" width="13.42578125" customWidth="1"/>
    <col min="521" max="521" width="9.85546875" customWidth="1"/>
    <col min="770" max="770" width="4.42578125" customWidth="1"/>
    <col min="771" max="771" width="4.85546875" customWidth="1"/>
    <col min="772" max="772" width="6.42578125" customWidth="1"/>
    <col min="773" max="773" width="15.7109375" customWidth="1"/>
    <col min="774" max="774" width="11" customWidth="1"/>
    <col min="775" max="775" width="10.5703125" customWidth="1"/>
    <col min="776" max="776" width="13.42578125" customWidth="1"/>
    <col min="777" max="777" width="9.85546875" customWidth="1"/>
    <col min="1026" max="1026" width="4.42578125" customWidth="1"/>
    <col min="1027" max="1027" width="4.85546875" customWidth="1"/>
    <col min="1028" max="1028" width="6.42578125" customWidth="1"/>
    <col min="1029" max="1029" width="15.7109375" customWidth="1"/>
    <col min="1030" max="1030" width="11" customWidth="1"/>
    <col min="1031" max="1031" width="10.5703125" customWidth="1"/>
    <col min="1032" max="1032" width="13.42578125" customWidth="1"/>
    <col min="1033" max="1033" width="9.85546875" customWidth="1"/>
    <col min="1282" max="1282" width="4.42578125" customWidth="1"/>
    <col min="1283" max="1283" width="4.85546875" customWidth="1"/>
    <col min="1284" max="1284" width="6.42578125" customWidth="1"/>
    <col min="1285" max="1285" width="15.7109375" customWidth="1"/>
    <col min="1286" max="1286" width="11" customWidth="1"/>
    <col min="1287" max="1287" width="10.5703125" customWidth="1"/>
    <col min="1288" max="1288" width="13.42578125" customWidth="1"/>
    <col min="1289" max="1289" width="9.85546875" customWidth="1"/>
    <col min="1538" max="1538" width="4.42578125" customWidth="1"/>
    <col min="1539" max="1539" width="4.85546875" customWidth="1"/>
    <col min="1540" max="1540" width="6.42578125" customWidth="1"/>
    <col min="1541" max="1541" width="15.7109375" customWidth="1"/>
    <col min="1542" max="1542" width="11" customWidth="1"/>
    <col min="1543" max="1543" width="10.5703125" customWidth="1"/>
    <col min="1544" max="1544" width="13.42578125" customWidth="1"/>
    <col min="1545" max="1545" width="9.85546875" customWidth="1"/>
    <col min="1794" max="1794" width="4.42578125" customWidth="1"/>
    <col min="1795" max="1795" width="4.85546875" customWidth="1"/>
    <col min="1796" max="1796" width="6.42578125" customWidth="1"/>
    <col min="1797" max="1797" width="15.7109375" customWidth="1"/>
    <col min="1798" max="1798" width="11" customWidth="1"/>
    <col min="1799" max="1799" width="10.5703125" customWidth="1"/>
    <col min="1800" max="1800" width="13.42578125" customWidth="1"/>
    <col min="1801" max="1801" width="9.85546875" customWidth="1"/>
    <col min="2050" max="2050" width="4.42578125" customWidth="1"/>
    <col min="2051" max="2051" width="4.85546875" customWidth="1"/>
    <col min="2052" max="2052" width="6.42578125" customWidth="1"/>
    <col min="2053" max="2053" width="15.7109375" customWidth="1"/>
    <col min="2054" max="2054" width="11" customWidth="1"/>
    <col min="2055" max="2055" width="10.5703125" customWidth="1"/>
    <col min="2056" max="2056" width="13.42578125" customWidth="1"/>
    <col min="2057" max="2057" width="9.85546875" customWidth="1"/>
    <col min="2306" max="2306" width="4.42578125" customWidth="1"/>
    <col min="2307" max="2307" width="4.85546875" customWidth="1"/>
    <col min="2308" max="2308" width="6.42578125" customWidth="1"/>
    <col min="2309" max="2309" width="15.7109375" customWidth="1"/>
    <col min="2310" max="2310" width="11" customWidth="1"/>
    <col min="2311" max="2311" width="10.5703125" customWidth="1"/>
    <col min="2312" max="2312" width="13.42578125" customWidth="1"/>
    <col min="2313" max="2313" width="9.85546875" customWidth="1"/>
    <col min="2562" max="2562" width="4.42578125" customWidth="1"/>
    <col min="2563" max="2563" width="4.85546875" customWidth="1"/>
    <col min="2564" max="2564" width="6.42578125" customWidth="1"/>
    <col min="2565" max="2565" width="15.7109375" customWidth="1"/>
    <col min="2566" max="2566" width="11" customWidth="1"/>
    <col min="2567" max="2567" width="10.5703125" customWidth="1"/>
    <col min="2568" max="2568" width="13.42578125" customWidth="1"/>
    <col min="2569" max="2569" width="9.85546875" customWidth="1"/>
    <col min="2818" max="2818" width="4.42578125" customWidth="1"/>
    <col min="2819" max="2819" width="4.85546875" customWidth="1"/>
    <col min="2820" max="2820" width="6.42578125" customWidth="1"/>
    <col min="2821" max="2821" width="15.7109375" customWidth="1"/>
    <col min="2822" max="2822" width="11" customWidth="1"/>
    <col min="2823" max="2823" width="10.5703125" customWidth="1"/>
    <col min="2824" max="2824" width="13.42578125" customWidth="1"/>
    <col min="2825" max="2825" width="9.85546875" customWidth="1"/>
    <col min="3074" max="3074" width="4.42578125" customWidth="1"/>
    <col min="3075" max="3075" width="4.85546875" customWidth="1"/>
    <col min="3076" max="3076" width="6.42578125" customWidth="1"/>
    <col min="3077" max="3077" width="15.7109375" customWidth="1"/>
    <col min="3078" max="3078" width="11" customWidth="1"/>
    <col min="3079" max="3079" width="10.5703125" customWidth="1"/>
    <col min="3080" max="3080" width="13.42578125" customWidth="1"/>
    <col min="3081" max="3081" width="9.85546875" customWidth="1"/>
    <col min="3330" max="3330" width="4.42578125" customWidth="1"/>
    <col min="3331" max="3331" width="4.85546875" customWidth="1"/>
    <col min="3332" max="3332" width="6.42578125" customWidth="1"/>
    <col min="3333" max="3333" width="15.7109375" customWidth="1"/>
    <col min="3334" max="3334" width="11" customWidth="1"/>
    <col min="3335" max="3335" width="10.5703125" customWidth="1"/>
    <col min="3336" max="3336" width="13.42578125" customWidth="1"/>
    <col min="3337" max="3337" width="9.85546875" customWidth="1"/>
    <col min="3586" max="3586" width="4.42578125" customWidth="1"/>
    <col min="3587" max="3587" width="4.85546875" customWidth="1"/>
    <col min="3588" max="3588" width="6.42578125" customWidth="1"/>
    <col min="3589" max="3589" width="15.7109375" customWidth="1"/>
    <col min="3590" max="3590" width="11" customWidth="1"/>
    <col min="3591" max="3591" width="10.5703125" customWidth="1"/>
    <col min="3592" max="3592" width="13.42578125" customWidth="1"/>
    <col min="3593" max="3593" width="9.85546875" customWidth="1"/>
    <col min="3842" max="3842" width="4.42578125" customWidth="1"/>
    <col min="3843" max="3843" width="4.85546875" customWidth="1"/>
    <col min="3844" max="3844" width="6.42578125" customWidth="1"/>
    <col min="3845" max="3845" width="15.7109375" customWidth="1"/>
    <col min="3846" max="3846" width="11" customWidth="1"/>
    <col min="3847" max="3847" width="10.5703125" customWidth="1"/>
    <col min="3848" max="3848" width="13.42578125" customWidth="1"/>
    <col min="3849" max="3849" width="9.85546875" customWidth="1"/>
    <col min="4098" max="4098" width="4.42578125" customWidth="1"/>
    <col min="4099" max="4099" width="4.85546875" customWidth="1"/>
    <col min="4100" max="4100" width="6.42578125" customWidth="1"/>
    <col min="4101" max="4101" width="15.7109375" customWidth="1"/>
    <col min="4102" max="4102" width="11" customWidth="1"/>
    <col min="4103" max="4103" width="10.5703125" customWidth="1"/>
    <col min="4104" max="4104" width="13.42578125" customWidth="1"/>
    <col min="4105" max="4105" width="9.85546875" customWidth="1"/>
    <col min="4354" max="4354" width="4.42578125" customWidth="1"/>
    <col min="4355" max="4355" width="4.85546875" customWidth="1"/>
    <col min="4356" max="4356" width="6.42578125" customWidth="1"/>
    <col min="4357" max="4357" width="15.7109375" customWidth="1"/>
    <col min="4358" max="4358" width="11" customWidth="1"/>
    <col min="4359" max="4359" width="10.5703125" customWidth="1"/>
    <col min="4360" max="4360" width="13.42578125" customWidth="1"/>
    <col min="4361" max="4361" width="9.85546875" customWidth="1"/>
    <col min="4610" max="4610" width="4.42578125" customWidth="1"/>
    <col min="4611" max="4611" width="4.85546875" customWidth="1"/>
    <col min="4612" max="4612" width="6.42578125" customWidth="1"/>
    <col min="4613" max="4613" width="15.7109375" customWidth="1"/>
    <col min="4614" max="4614" width="11" customWidth="1"/>
    <col min="4615" max="4615" width="10.5703125" customWidth="1"/>
    <col min="4616" max="4616" width="13.42578125" customWidth="1"/>
    <col min="4617" max="4617" width="9.85546875" customWidth="1"/>
    <col min="4866" max="4866" width="4.42578125" customWidth="1"/>
    <col min="4867" max="4867" width="4.85546875" customWidth="1"/>
    <col min="4868" max="4868" width="6.42578125" customWidth="1"/>
    <col min="4869" max="4869" width="15.7109375" customWidth="1"/>
    <col min="4870" max="4870" width="11" customWidth="1"/>
    <col min="4871" max="4871" width="10.5703125" customWidth="1"/>
    <col min="4872" max="4872" width="13.42578125" customWidth="1"/>
    <col min="4873" max="4873" width="9.85546875" customWidth="1"/>
    <col min="5122" max="5122" width="4.42578125" customWidth="1"/>
    <col min="5123" max="5123" width="4.85546875" customWidth="1"/>
    <col min="5124" max="5124" width="6.42578125" customWidth="1"/>
    <col min="5125" max="5125" width="15.7109375" customWidth="1"/>
    <col min="5126" max="5126" width="11" customWidth="1"/>
    <col min="5127" max="5127" width="10.5703125" customWidth="1"/>
    <col min="5128" max="5128" width="13.42578125" customWidth="1"/>
    <col min="5129" max="5129" width="9.85546875" customWidth="1"/>
    <col min="5378" max="5378" width="4.42578125" customWidth="1"/>
    <col min="5379" max="5379" width="4.85546875" customWidth="1"/>
    <col min="5380" max="5380" width="6.42578125" customWidth="1"/>
    <col min="5381" max="5381" width="15.7109375" customWidth="1"/>
    <col min="5382" max="5382" width="11" customWidth="1"/>
    <col min="5383" max="5383" width="10.5703125" customWidth="1"/>
    <col min="5384" max="5384" width="13.42578125" customWidth="1"/>
    <col min="5385" max="5385" width="9.85546875" customWidth="1"/>
    <col min="5634" max="5634" width="4.42578125" customWidth="1"/>
    <col min="5635" max="5635" width="4.85546875" customWidth="1"/>
    <col min="5636" max="5636" width="6.42578125" customWidth="1"/>
    <col min="5637" max="5637" width="15.7109375" customWidth="1"/>
    <col min="5638" max="5638" width="11" customWidth="1"/>
    <col min="5639" max="5639" width="10.5703125" customWidth="1"/>
    <col min="5640" max="5640" width="13.42578125" customWidth="1"/>
    <col min="5641" max="5641" width="9.85546875" customWidth="1"/>
    <col min="5890" max="5890" width="4.42578125" customWidth="1"/>
    <col min="5891" max="5891" width="4.85546875" customWidth="1"/>
    <col min="5892" max="5892" width="6.42578125" customWidth="1"/>
    <col min="5893" max="5893" width="15.7109375" customWidth="1"/>
    <col min="5894" max="5894" width="11" customWidth="1"/>
    <col min="5895" max="5895" width="10.5703125" customWidth="1"/>
    <col min="5896" max="5896" width="13.42578125" customWidth="1"/>
    <col min="5897" max="5897" width="9.85546875" customWidth="1"/>
    <col min="6146" max="6146" width="4.42578125" customWidth="1"/>
    <col min="6147" max="6147" width="4.85546875" customWidth="1"/>
    <col min="6148" max="6148" width="6.42578125" customWidth="1"/>
    <col min="6149" max="6149" width="15.7109375" customWidth="1"/>
    <col min="6150" max="6150" width="11" customWidth="1"/>
    <col min="6151" max="6151" width="10.5703125" customWidth="1"/>
    <col min="6152" max="6152" width="13.42578125" customWidth="1"/>
    <col min="6153" max="6153" width="9.85546875" customWidth="1"/>
    <col min="6402" max="6402" width="4.42578125" customWidth="1"/>
    <col min="6403" max="6403" width="4.85546875" customWidth="1"/>
    <col min="6404" max="6404" width="6.42578125" customWidth="1"/>
    <col min="6405" max="6405" width="15.7109375" customWidth="1"/>
    <col min="6406" max="6406" width="11" customWidth="1"/>
    <col min="6407" max="6407" width="10.5703125" customWidth="1"/>
    <col min="6408" max="6408" width="13.42578125" customWidth="1"/>
    <col min="6409" max="6409" width="9.85546875" customWidth="1"/>
    <col min="6658" max="6658" width="4.42578125" customWidth="1"/>
    <col min="6659" max="6659" width="4.85546875" customWidth="1"/>
    <col min="6660" max="6660" width="6.42578125" customWidth="1"/>
    <col min="6661" max="6661" width="15.7109375" customWidth="1"/>
    <col min="6662" max="6662" width="11" customWidth="1"/>
    <col min="6663" max="6663" width="10.5703125" customWidth="1"/>
    <col min="6664" max="6664" width="13.42578125" customWidth="1"/>
    <col min="6665" max="6665" width="9.85546875" customWidth="1"/>
    <col min="6914" max="6914" width="4.42578125" customWidth="1"/>
    <col min="6915" max="6915" width="4.85546875" customWidth="1"/>
    <col min="6916" max="6916" width="6.42578125" customWidth="1"/>
    <col min="6917" max="6917" width="15.7109375" customWidth="1"/>
    <col min="6918" max="6918" width="11" customWidth="1"/>
    <col min="6919" max="6919" width="10.5703125" customWidth="1"/>
    <col min="6920" max="6920" width="13.42578125" customWidth="1"/>
    <col min="6921" max="6921" width="9.85546875" customWidth="1"/>
    <col min="7170" max="7170" width="4.42578125" customWidth="1"/>
    <col min="7171" max="7171" width="4.85546875" customWidth="1"/>
    <col min="7172" max="7172" width="6.42578125" customWidth="1"/>
    <col min="7173" max="7173" width="15.7109375" customWidth="1"/>
    <col min="7174" max="7174" width="11" customWidth="1"/>
    <col min="7175" max="7175" width="10.5703125" customWidth="1"/>
    <col min="7176" max="7176" width="13.42578125" customWidth="1"/>
    <col min="7177" max="7177" width="9.85546875" customWidth="1"/>
    <col min="7426" max="7426" width="4.42578125" customWidth="1"/>
    <col min="7427" max="7427" width="4.85546875" customWidth="1"/>
    <col min="7428" max="7428" width="6.42578125" customWidth="1"/>
    <col min="7429" max="7429" width="15.7109375" customWidth="1"/>
    <col min="7430" max="7430" width="11" customWidth="1"/>
    <col min="7431" max="7431" width="10.5703125" customWidth="1"/>
    <col min="7432" max="7432" width="13.42578125" customWidth="1"/>
    <col min="7433" max="7433" width="9.85546875" customWidth="1"/>
    <col min="7682" max="7682" width="4.42578125" customWidth="1"/>
    <col min="7683" max="7683" width="4.85546875" customWidth="1"/>
    <col min="7684" max="7684" width="6.42578125" customWidth="1"/>
    <col min="7685" max="7685" width="15.7109375" customWidth="1"/>
    <col min="7686" max="7686" width="11" customWidth="1"/>
    <col min="7687" max="7687" width="10.5703125" customWidth="1"/>
    <col min="7688" max="7688" width="13.42578125" customWidth="1"/>
    <col min="7689" max="7689" width="9.85546875" customWidth="1"/>
    <col min="7938" max="7938" width="4.42578125" customWidth="1"/>
    <col min="7939" max="7939" width="4.85546875" customWidth="1"/>
    <col min="7940" max="7940" width="6.42578125" customWidth="1"/>
    <col min="7941" max="7941" width="15.7109375" customWidth="1"/>
    <col min="7942" max="7942" width="11" customWidth="1"/>
    <col min="7943" max="7943" width="10.5703125" customWidth="1"/>
    <col min="7944" max="7944" width="13.42578125" customWidth="1"/>
    <col min="7945" max="7945" width="9.85546875" customWidth="1"/>
    <col min="8194" max="8194" width="4.42578125" customWidth="1"/>
    <col min="8195" max="8195" width="4.85546875" customWidth="1"/>
    <col min="8196" max="8196" width="6.42578125" customWidth="1"/>
    <col min="8197" max="8197" width="15.7109375" customWidth="1"/>
    <col min="8198" max="8198" width="11" customWidth="1"/>
    <col min="8199" max="8199" width="10.5703125" customWidth="1"/>
    <col min="8200" max="8200" width="13.42578125" customWidth="1"/>
    <col min="8201" max="8201" width="9.85546875" customWidth="1"/>
    <col min="8450" max="8450" width="4.42578125" customWidth="1"/>
    <col min="8451" max="8451" width="4.85546875" customWidth="1"/>
    <col min="8452" max="8452" width="6.42578125" customWidth="1"/>
    <col min="8453" max="8453" width="15.7109375" customWidth="1"/>
    <col min="8454" max="8454" width="11" customWidth="1"/>
    <col min="8455" max="8455" width="10.5703125" customWidth="1"/>
    <col min="8456" max="8456" width="13.42578125" customWidth="1"/>
    <col min="8457" max="8457" width="9.85546875" customWidth="1"/>
    <col min="8706" max="8706" width="4.42578125" customWidth="1"/>
    <col min="8707" max="8707" width="4.85546875" customWidth="1"/>
    <col min="8708" max="8708" width="6.42578125" customWidth="1"/>
    <col min="8709" max="8709" width="15.7109375" customWidth="1"/>
    <col min="8710" max="8710" width="11" customWidth="1"/>
    <col min="8711" max="8711" width="10.5703125" customWidth="1"/>
    <col min="8712" max="8712" width="13.42578125" customWidth="1"/>
    <col min="8713" max="8713" width="9.85546875" customWidth="1"/>
    <col min="8962" max="8962" width="4.42578125" customWidth="1"/>
    <col min="8963" max="8963" width="4.85546875" customWidth="1"/>
    <col min="8964" max="8964" width="6.42578125" customWidth="1"/>
    <col min="8965" max="8965" width="15.7109375" customWidth="1"/>
    <col min="8966" max="8966" width="11" customWidth="1"/>
    <col min="8967" max="8967" width="10.5703125" customWidth="1"/>
    <col min="8968" max="8968" width="13.42578125" customWidth="1"/>
    <col min="8969" max="8969" width="9.85546875" customWidth="1"/>
    <col min="9218" max="9218" width="4.42578125" customWidth="1"/>
    <col min="9219" max="9219" width="4.85546875" customWidth="1"/>
    <col min="9220" max="9220" width="6.42578125" customWidth="1"/>
    <col min="9221" max="9221" width="15.7109375" customWidth="1"/>
    <col min="9222" max="9222" width="11" customWidth="1"/>
    <col min="9223" max="9223" width="10.5703125" customWidth="1"/>
    <col min="9224" max="9224" width="13.42578125" customWidth="1"/>
    <col min="9225" max="9225" width="9.85546875" customWidth="1"/>
    <col min="9474" max="9474" width="4.42578125" customWidth="1"/>
    <col min="9475" max="9475" width="4.85546875" customWidth="1"/>
    <col min="9476" max="9476" width="6.42578125" customWidth="1"/>
    <col min="9477" max="9477" width="15.7109375" customWidth="1"/>
    <col min="9478" max="9478" width="11" customWidth="1"/>
    <col min="9479" max="9479" width="10.5703125" customWidth="1"/>
    <col min="9480" max="9480" width="13.42578125" customWidth="1"/>
    <col min="9481" max="9481" width="9.85546875" customWidth="1"/>
    <col min="9730" max="9730" width="4.42578125" customWidth="1"/>
    <col min="9731" max="9731" width="4.85546875" customWidth="1"/>
    <col min="9732" max="9732" width="6.42578125" customWidth="1"/>
    <col min="9733" max="9733" width="15.7109375" customWidth="1"/>
    <col min="9734" max="9734" width="11" customWidth="1"/>
    <col min="9735" max="9735" width="10.5703125" customWidth="1"/>
    <col min="9736" max="9736" width="13.42578125" customWidth="1"/>
    <col min="9737" max="9737" width="9.85546875" customWidth="1"/>
    <col min="9986" max="9986" width="4.42578125" customWidth="1"/>
    <col min="9987" max="9987" width="4.85546875" customWidth="1"/>
    <col min="9988" max="9988" width="6.42578125" customWidth="1"/>
    <col min="9989" max="9989" width="15.7109375" customWidth="1"/>
    <col min="9990" max="9990" width="11" customWidth="1"/>
    <col min="9991" max="9991" width="10.5703125" customWidth="1"/>
    <col min="9992" max="9992" width="13.42578125" customWidth="1"/>
    <col min="9993" max="9993" width="9.85546875" customWidth="1"/>
    <col min="10242" max="10242" width="4.42578125" customWidth="1"/>
    <col min="10243" max="10243" width="4.85546875" customWidth="1"/>
    <col min="10244" max="10244" width="6.42578125" customWidth="1"/>
    <col min="10245" max="10245" width="15.7109375" customWidth="1"/>
    <col min="10246" max="10246" width="11" customWidth="1"/>
    <col min="10247" max="10247" width="10.5703125" customWidth="1"/>
    <col min="10248" max="10248" width="13.42578125" customWidth="1"/>
    <col min="10249" max="10249" width="9.85546875" customWidth="1"/>
    <col min="10498" max="10498" width="4.42578125" customWidth="1"/>
    <col min="10499" max="10499" width="4.85546875" customWidth="1"/>
    <col min="10500" max="10500" width="6.42578125" customWidth="1"/>
    <col min="10501" max="10501" width="15.7109375" customWidth="1"/>
    <col min="10502" max="10502" width="11" customWidth="1"/>
    <col min="10503" max="10503" width="10.5703125" customWidth="1"/>
    <col min="10504" max="10504" width="13.42578125" customWidth="1"/>
    <col min="10505" max="10505" width="9.85546875" customWidth="1"/>
    <col min="10754" max="10754" width="4.42578125" customWidth="1"/>
    <col min="10755" max="10755" width="4.85546875" customWidth="1"/>
    <col min="10756" max="10756" width="6.42578125" customWidth="1"/>
    <col min="10757" max="10757" width="15.7109375" customWidth="1"/>
    <col min="10758" max="10758" width="11" customWidth="1"/>
    <col min="10759" max="10759" width="10.5703125" customWidth="1"/>
    <col min="10760" max="10760" width="13.42578125" customWidth="1"/>
    <col min="10761" max="10761" width="9.85546875" customWidth="1"/>
    <col min="11010" max="11010" width="4.42578125" customWidth="1"/>
    <col min="11011" max="11011" width="4.85546875" customWidth="1"/>
    <col min="11012" max="11012" width="6.42578125" customWidth="1"/>
    <col min="11013" max="11013" width="15.7109375" customWidth="1"/>
    <col min="11014" max="11014" width="11" customWidth="1"/>
    <col min="11015" max="11015" width="10.5703125" customWidth="1"/>
    <col min="11016" max="11016" width="13.42578125" customWidth="1"/>
    <col min="11017" max="11017" width="9.85546875" customWidth="1"/>
    <col min="11266" max="11266" width="4.42578125" customWidth="1"/>
    <col min="11267" max="11267" width="4.85546875" customWidth="1"/>
    <col min="11268" max="11268" width="6.42578125" customWidth="1"/>
    <col min="11269" max="11269" width="15.7109375" customWidth="1"/>
    <col min="11270" max="11270" width="11" customWidth="1"/>
    <col min="11271" max="11271" width="10.5703125" customWidth="1"/>
    <col min="11272" max="11272" width="13.42578125" customWidth="1"/>
    <col min="11273" max="11273" width="9.85546875" customWidth="1"/>
    <col min="11522" max="11522" width="4.42578125" customWidth="1"/>
    <col min="11523" max="11523" width="4.85546875" customWidth="1"/>
    <col min="11524" max="11524" width="6.42578125" customWidth="1"/>
    <col min="11525" max="11525" width="15.7109375" customWidth="1"/>
    <col min="11526" max="11526" width="11" customWidth="1"/>
    <col min="11527" max="11527" width="10.5703125" customWidth="1"/>
    <col min="11528" max="11528" width="13.42578125" customWidth="1"/>
    <col min="11529" max="11529" width="9.85546875" customWidth="1"/>
    <col min="11778" max="11778" width="4.42578125" customWidth="1"/>
    <col min="11779" max="11779" width="4.85546875" customWidth="1"/>
    <col min="11780" max="11780" width="6.42578125" customWidth="1"/>
    <col min="11781" max="11781" width="15.7109375" customWidth="1"/>
    <col min="11782" max="11782" width="11" customWidth="1"/>
    <col min="11783" max="11783" width="10.5703125" customWidth="1"/>
    <col min="11784" max="11784" width="13.42578125" customWidth="1"/>
    <col min="11785" max="11785" width="9.85546875" customWidth="1"/>
    <col min="12034" max="12034" width="4.42578125" customWidth="1"/>
    <col min="12035" max="12035" width="4.85546875" customWidth="1"/>
    <col min="12036" max="12036" width="6.42578125" customWidth="1"/>
    <col min="12037" max="12037" width="15.7109375" customWidth="1"/>
    <col min="12038" max="12038" width="11" customWidth="1"/>
    <col min="12039" max="12039" width="10.5703125" customWidth="1"/>
    <col min="12040" max="12040" width="13.42578125" customWidth="1"/>
    <col min="12041" max="12041" width="9.85546875" customWidth="1"/>
    <col min="12290" max="12290" width="4.42578125" customWidth="1"/>
    <col min="12291" max="12291" width="4.85546875" customWidth="1"/>
    <col min="12292" max="12292" width="6.42578125" customWidth="1"/>
    <col min="12293" max="12293" width="15.7109375" customWidth="1"/>
    <col min="12294" max="12294" width="11" customWidth="1"/>
    <col min="12295" max="12295" width="10.5703125" customWidth="1"/>
    <col min="12296" max="12296" width="13.42578125" customWidth="1"/>
    <col min="12297" max="12297" width="9.85546875" customWidth="1"/>
    <col min="12546" max="12546" width="4.42578125" customWidth="1"/>
    <col min="12547" max="12547" width="4.85546875" customWidth="1"/>
    <col min="12548" max="12548" width="6.42578125" customWidth="1"/>
    <col min="12549" max="12549" width="15.7109375" customWidth="1"/>
    <col min="12550" max="12550" width="11" customWidth="1"/>
    <col min="12551" max="12551" width="10.5703125" customWidth="1"/>
    <col min="12552" max="12552" width="13.42578125" customWidth="1"/>
    <col min="12553" max="12553" width="9.85546875" customWidth="1"/>
    <col min="12802" max="12802" width="4.42578125" customWidth="1"/>
    <col min="12803" max="12803" width="4.85546875" customWidth="1"/>
    <col min="12804" max="12804" width="6.42578125" customWidth="1"/>
    <col min="12805" max="12805" width="15.7109375" customWidth="1"/>
    <col min="12806" max="12806" width="11" customWidth="1"/>
    <col min="12807" max="12807" width="10.5703125" customWidth="1"/>
    <col min="12808" max="12808" width="13.42578125" customWidth="1"/>
    <col min="12809" max="12809" width="9.85546875" customWidth="1"/>
    <col min="13058" max="13058" width="4.42578125" customWidth="1"/>
    <col min="13059" max="13059" width="4.85546875" customWidth="1"/>
    <col min="13060" max="13060" width="6.42578125" customWidth="1"/>
    <col min="13061" max="13061" width="15.7109375" customWidth="1"/>
    <col min="13062" max="13062" width="11" customWidth="1"/>
    <col min="13063" max="13063" width="10.5703125" customWidth="1"/>
    <col min="13064" max="13064" width="13.42578125" customWidth="1"/>
    <col min="13065" max="13065" width="9.85546875" customWidth="1"/>
    <col min="13314" max="13314" width="4.42578125" customWidth="1"/>
    <col min="13315" max="13315" width="4.85546875" customWidth="1"/>
    <col min="13316" max="13316" width="6.42578125" customWidth="1"/>
    <col min="13317" max="13317" width="15.7109375" customWidth="1"/>
    <col min="13318" max="13318" width="11" customWidth="1"/>
    <col min="13319" max="13319" width="10.5703125" customWidth="1"/>
    <col min="13320" max="13320" width="13.42578125" customWidth="1"/>
    <col min="13321" max="13321" width="9.85546875" customWidth="1"/>
    <col min="13570" max="13570" width="4.42578125" customWidth="1"/>
    <col min="13571" max="13571" width="4.85546875" customWidth="1"/>
    <col min="13572" max="13572" width="6.42578125" customWidth="1"/>
    <col min="13573" max="13573" width="15.7109375" customWidth="1"/>
    <col min="13574" max="13574" width="11" customWidth="1"/>
    <col min="13575" max="13575" width="10.5703125" customWidth="1"/>
    <col min="13576" max="13576" width="13.42578125" customWidth="1"/>
    <col min="13577" max="13577" width="9.85546875" customWidth="1"/>
    <col min="13826" max="13826" width="4.42578125" customWidth="1"/>
    <col min="13827" max="13827" width="4.85546875" customWidth="1"/>
    <col min="13828" max="13828" width="6.42578125" customWidth="1"/>
    <col min="13829" max="13829" width="15.7109375" customWidth="1"/>
    <col min="13830" max="13830" width="11" customWidth="1"/>
    <col min="13831" max="13831" width="10.5703125" customWidth="1"/>
    <col min="13832" max="13832" width="13.42578125" customWidth="1"/>
    <col min="13833" max="13833" width="9.85546875" customWidth="1"/>
    <col min="14082" max="14082" width="4.42578125" customWidth="1"/>
    <col min="14083" max="14083" width="4.85546875" customWidth="1"/>
    <col min="14084" max="14084" width="6.42578125" customWidth="1"/>
    <col min="14085" max="14085" width="15.7109375" customWidth="1"/>
    <col min="14086" max="14086" width="11" customWidth="1"/>
    <col min="14087" max="14087" width="10.5703125" customWidth="1"/>
    <col min="14088" max="14088" width="13.42578125" customWidth="1"/>
    <col min="14089" max="14089" width="9.85546875" customWidth="1"/>
    <col min="14338" max="14338" width="4.42578125" customWidth="1"/>
    <col min="14339" max="14339" width="4.85546875" customWidth="1"/>
    <col min="14340" max="14340" width="6.42578125" customWidth="1"/>
    <col min="14341" max="14341" width="15.7109375" customWidth="1"/>
    <col min="14342" max="14342" width="11" customWidth="1"/>
    <col min="14343" max="14343" width="10.5703125" customWidth="1"/>
    <col min="14344" max="14344" width="13.42578125" customWidth="1"/>
    <col min="14345" max="14345" width="9.85546875" customWidth="1"/>
    <col min="14594" max="14594" width="4.42578125" customWidth="1"/>
    <col min="14595" max="14595" width="4.85546875" customWidth="1"/>
    <col min="14596" max="14596" width="6.42578125" customWidth="1"/>
    <col min="14597" max="14597" width="15.7109375" customWidth="1"/>
    <col min="14598" max="14598" width="11" customWidth="1"/>
    <col min="14599" max="14599" width="10.5703125" customWidth="1"/>
    <col min="14600" max="14600" width="13.42578125" customWidth="1"/>
    <col min="14601" max="14601" width="9.85546875" customWidth="1"/>
    <col min="14850" max="14850" width="4.42578125" customWidth="1"/>
    <col min="14851" max="14851" width="4.85546875" customWidth="1"/>
    <col min="14852" max="14852" width="6.42578125" customWidth="1"/>
    <col min="14853" max="14853" width="15.7109375" customWidth="1"/>
    <col min="14854" max="14854" width="11" customWidth="1"/>
    <col min="14855" max="14855" width="10.5703125" customWidth="1"/>
    <col min="14856" max="14856" width="13.42578125" customWidth="1"/>
    <col min="14857" max="14857" width="9.85546875" customWidth="1"/>
    <col min="15106" max="15106" width="4.42578125" customWidth="1"/>
    <col min="15107" max="15107" width="4.85546875" customWidth="1"/>
    <col min="15108" max="15108" width="6.42578125" customWidth="1"/>
    <col min="15109" max="15109" width="15.7109375" customWidth="1"/>
    <col min="15110" max="15110" width="11" customWidth="1"/>
    <col min="15111" max="15111" width="10.5703125" customWidth="1"/>
    <col min="15112" max="15112" width="13.42578125" customWidth="1"/>
    <col min="15113" max="15113" width="9.85546875" customWidth="1"/>
    <col min="15362" max="15362" width="4.42578125" customWidth="1"/>
    <col min="15363" max="15363" width="4.85546875" customWidth="1"/>
    <col min="15364" max="15364" width="6.42578125" customWidth="1"/>
    <col min="15365" max="15365" width="15.7109375" customWidth="1"/>
    <col min="15366" max="15366" width="11" customWidth="1"/>
    <col min="15367" max="15367" width="10.5703125" customWidth="1"/>
    <col min="15368" max="15368" width="13.42578125" customWidth="1"/>
    <col min="15369" max="15369" width="9.85546875" customWidth="1"/>
    <col min="15618" max="15618" width="4.42578125" customWidth="1"/>
    <col min="15619" max="15619" width="4.85546875" customWidth="1"/>
    <col min="15620" max="15620" width="6.42578125" customWidth="1"/>
    <col min="15621" max="15621" width="15.7109375" customWidth="1"/>
    <col min="15622" max="15622" width="11" customWidth="1"/>
    <col min="15623" max="15623" width="10.5703125" customWidth="1"/>
    <col min="15624" max="15624" width="13.42578125" customWidth="1"/>
    <col min="15625" max="15625" width="9.85546875" customWidth="1"/>
    <col min="15874" max="15874" width="4.42578125" customWidth="1"/>
    <col min="15875" max="15875" width="4.85546875" customWidth="1"/>
    <col min="15876" max="15876" width="6.42578125" customWidth="1"/>
    <col min="15877" max="15877" width="15.7109375" customWidth="1"/>
    <col min="15878" max="15878" width="11" customWidth="1"/>
    <col min="15879" max="15879" width="10.5703125" customWidth="1"/>
    <col min="15880" max="15880" width="13.42578125" customWidth="1"/>
    <col min="15881" max="15881" width="9.85546875" customWidth="1"/>
    <col min="16130" max="16130" width="4.42578125" customWidth="1"/>
    <col min="16131" max="16131" width="4.85546875" customWidth="1"/>
    <col min="16132" max="16132" width="6.42578125" customWidth="1"/>
    <col min="16133" max="16133" width="15.7109375" customWidth="1"/>
    <col min="16134" max="16134" width="11" customWidth="1"/>
    <col min="16135" max="16135" width="10.5703125" customWidth="1"/>
    <col min="16136" max="16136" width="13.42578125" customWidth="1"/>
    <col min="16137" max="16137" width="9.85546875" customWidth="1"/>
  </cols>
  <sheetData>
    <row r="1" spans="1:14" s="1888" customFormat="1" ht="23.25">
      <c r="A1" s="2269" t="s">
        <v>1193</v>
      </c>
      <c r="B1" s="2269"/>
      <c r="C1" s="2269"/>
      <c r="D1" s="2269"/>
      <c r="E1" s="2269"/>
      <c r="F1" s="2269"/>
      <c r="G1" s="2269"/>
      <c r="H1" s="2269"/>
      <c r="I1" s="2269"/>
      <c r="J1" s="2269"/>
    </row>
    <row r="2" spans="1:14" s="1902" customFormat="1" ht="26.25">
      <c r="A2" s="2270" t="s">
        <v>1699</v>
      </c>
      <c r="B2" s="2270"/>
      <c r="C2" s="2270"/>
      <c r="D2" s="2270"/>
      <c r="E2" s="2270"/>
      <c r="F2" s="2270"/>
      <c r="G2" s="2270"/>
      <c r="H2" s="2270"/>
      <c r="I2" s="2270"/>
      <c r="J2" s="2270"/>
    </row>
    <row r="3" spans="1:14" s="1882" customFormat="1" ht="21">
      <c r="A3" s="2271" t="s">
        <v>161</v>
      </c>
      <c r="B3" s="2272"/>
      <c r="C3" s="2272"/>
      <c r="D3" s="2272"/>
      <c r="E3" s="2272"/>
      <c r="F3" s="2272"/>
      <c r="G3" s="2272"/>
      <c r="H3" s="2272"/>
      <c r="I3" s="2272"/>
      <c r="J3" s="2272"/>
    </row>
    <row r="4" spans="1:14" ht="15.75" thickBot="1">
      <c r="A4" s="2273" t="s">
        <v>1031</v>
      </c>
      <c r="B4" s="2273"/>
      <c r="C4" s="2273"/>
      <c r="D4" s="2273"/>
      <c r="E4" s="2273"/>
      <c r="F4" s="2273"/>
      <c r="G4" s="2273"/>
      <c r="H4" s="2273"/>
      <c r="I4" s="2273"/>
      <c r="J4" s="2273"/>
    </row>
    <row r="5" spans="1:14" ht="15.75" customHeight="1" thickTop="1">
      <c r="A5" s="2274" t="s">
        <v>1032</v>
      </c>
      <c r="B5" s="2275"/>
      <c r="C5" s="2275"/>
      <c r="D5" s="2275"/>
      <c r="E5" s="2276"/>
      <c r="F5" s="2283" t="s">
        <v>0</v>
      </c>
      <c r="G5" s="2283" t="s">
        <v>1</v>
      </c>
      <c r="H5" s="2283" t="s">
        <v>1033</v>
      </c>
      <c r="I5" s="2286" t="s">
        <v>1034</v>
      </c>
      <c r="J5" s="2287"/>
    </row>
    <row r="6" spans="1:14" ht="16.5" customHeight="1">
      <c r="A6" s="2277"/>
      <c r="B6" s="2278"/>
      <c r="C6" s="2278"/>
      <c r="D6" s="2278"/>
      <c r="E6" s="2279"/>
      <c r="F6" s="2284"/>
      <c r="G6" s="2284"/>
      <c r="H6" s="2284"/>
      <c r="I6" s="2288" t="s">
        <v>1035</v>
      </c>
      <c r="J6" s="2289"/>
    </row>
    <row r="7" spans="1:14">
      <c r="A7" s="2280"/>
      <c r="B7" s="2281"/>
      <c r="C7" s="2281"/>
      <c r="D7" s="2281"/>
      <c r="E7" s="2282"/>
      <c r="F7" s="2285"/>
      <c r="G7" s="2285"/>
      <c r="H7" s="2285"/>
      <c r="I7" s="911" t="s">
        <v>1</v>
      </c>
      <c r="J7" s="912" t="s">
        <v>130</v>
      </c>
    </row>
    <row r="8" spans="1:14">
      <c r="A8" s="913" t="s">
        <v>1036</v>
      </c>
      <c r="B8" s="914"/>
      <c r="C8" s="914"/>
      <c r="D8" s="914"/>
      <c r="E8" s="914"/>
      <c r="F8" s="915">
        <v>108319.79999999999</v>
      </c>
      <c r="G8" s="915">
        <v>140418.4962113222</v>
      </c>
      <c r="H8" s="915">
        <v>-10130.609031744534</v>
      </c>
      <c r="I8" s="916" t="s">
        <v>270</v>
      </c>
      <c r="J8" s="1723" t="s">
        <v>270</v>
      </c>
    </row>
    <row r="9" spans="1:14">
      <c r="A9" s="917"/>
      <c r="B9" s="918" t="s">
        <v>1037</v>
      </c>
      <c r="C9" s="918"/>
      <c r="D9" s="918"/>
      <c r="E9" s="918"/>
      <c r="F9" s="919">
        <v>98276.299999999988</v>
      </c>
      <c r="G9" s="919">
        <v>74866.08655195238</v>
      </c>
      <c r="H9" s="919">
        <v>82127.4824455786</v>
      </c>
      <c r="I9" s="919">
        <v>-23.820812798251069</v>
      </c>
      <c r="J9" s="1724">
        <f>H9/G9%-100</f>
        <v>9.6991791985644511</v>
      </c>
    </row>
    <row r="10" spans="1:14">
      <c r="A10" s="917"/>
      <c r="B10" s="918"/>
      <c r="C10" s="918" t="s">
        <v>1038</v>
      </c>
      <c r="D10" s="918"/>
      <c r="E10" s="918"/>
      <c r="F10" s="919">
        <v>0</v>
      </c>
      <c r="G10" s="919">
        <v>0</v>
      </c>
      <c r="H10" s="919">
        <v>0</v>
      </c>
      <c r="I10" s="920" t="s">
        <v>270</v>
      </c>
      <c r="J10" s="1725" t="s">
        <v>270</v>
      </c>
    </row>
    <row r="11" spans="1:14">
      <c r="A11" s="917"/>
      <c r="B11" s="918"/>
      <c r="C11" s="918" t="s">
        <v>1039</v>
      </c>
      <c r="D11" s="918"/>
      <c r="E11" s="918"/>
      <c r="F11" s="919">
        <v>98276.299999999988</v>
      </c>
      <c r="G11" s="919">
        <v>74866.08655195238</v>
      </c>
      <c r="H11" s="919">
        <v>82127.4824455786</v>
      </c>
      <c r="I11" s="919">
        <v>-23.820812798251069</v>
      </c>
      <c r="J11" s="1724">
        <f t="shared" ref="J11:J36" si="0">H11/G11%-100</f>
        <v>9.6991791985644511</v>
      </c>
      <c r="N11" s="1090"/>
    </row>
    <row r="12" spans="1:14">
      <c r="A12" s="917"/>
      <c r="B12" s="918" t="s">
        <v>1040</v>
      </c>
      <c r="C12" s="918"/>
      <c r="D12" s="918"/>
      <c r="E12" s="918"/>
      <c r="F12" s="919">
        <v>-761773</v>
      </c>
      <c r="G12" s="919">
        <v>-756487.88655387657</v>
      </c>
      <c r="H12" s="919">
        <v>-977945.75328046305</v>
      </c>
      <c r="I12" s="919">
        <v>-0.69379112230591033</v>
      </c>
      <c r="J12" s="1724">
        <f t="shared" si="0"/>
        <v>29.274476255716536</v>
      </c>
    </row>
    <row r="13" spans="1:14">
      <c r="A13" s="917"/>
      <c r="B13" s="918"/>
      <c r="C13" s="918" t="s">
        <v>1038</v>
      </c>
      <c r="D13" s="918"/>
      <c r="E13" s="918"/>
      <c r="F13" s="919">
        <v>-112044.59999999999</v>
      </c>
      <c r="G13" s="919">
        <v>-68724.400000000009</v>
      </c>
      <c r="H13" s="919">
        <v>-121413.79999999997</v>
      </c>
      <c r="I13" s="919">
        <v>-38.663353700222935</v>
      </c>
      <c r="J13" s="1724">
        <f t="shared" si="0"/>
        <v>76.667675527178034</v>
      </c>
    </row>
    <row r="14" spans="1:14">
      <c r="A14" s="917"/>
      <c r="B14" s="918"/>
      <c r="C14" s="918" t="s">
        <v>1039</v>
      </c>
      <c r="D14" s="918"/>
      <c r="E14" s="918"/>
      <c r="F14" s="919">
        <v>-649728.4</v>
      </c>
      <c r="G14" s="919">
        <v>-687763.48655387654</v>
      </c>
      <c r="H14" s="919">
        <v>-856531.95328046312</v>
      </c>
      <c r="I14" s="919">
        <v>5.853997848004866</v>
      </c>
      <c r="J14" s="1724">
        <f t="shared" si="0"/>
        <v>24.538736066408774</v>
      </c>
    </row>
    <row r="15" spans="1:14">
      <c r="A15" s="913"/>
      <c r="B15" s="914" t="s">
        <v>1041</v>
      </c>
      <c r="C15" s="914"/>
      <c r="D15" s="914"/>
      <c r="E15" s="914"/>
      <c r="F15" s="921">
        <v>-663496.70000000007</v>
      </c>
      <c r="G15" s="921">
        <v>-681621.80000192416</v>
      </c>
      <c r="H15" s="921">
        <v>-895818.27083488437</v>
      </c>
      <c r="I15" s="921">
        <v>2.731754355662062</v>
      </c>
      <c r="J15" s="1723">
        <f t="shared" si="0"/>
        <v>31.424533492378828</v>
      </c>
    </row>
    <row r="16" spans="1:14">
      <c r="A16" s="913"/>
      <c r="B16" s="914" t="s">
        <v>1042</v>
      </c>
      <c r="C16" s="914"/>
      <c r="D16" s="914"/>
      <c r="E16" s="914"/>
      <c r="F16" s="921">
        <v>27617.499999999996</v>
      </c>
      <c r="G16" s="921">
        <v>9849.172750314523</v>
      </c>
      <c r="H16" s="921">
        <v>2891.333075273993</v>
      </c>
      <c r="I16" s="921">
        <v>-64.33720376458939</v>
      </c>
      <c r="J16" s="1724">
        <f t="shared" si="0"/>
        <v>-70.643899253552419</v>
      </c>
    </row>
    <row r="17" spans="1:10">
      <c r="A17" s="917"/>
      <c r="B17" s="918"/>
      <c r="C17" s="918" t="s">
        <v>1043</v>
      </c>
      <c r="D17" s="918"/>
      <c r="E17" s="918"/>
      <c r="F17" s="919">
        <v>149288.4</v>
      </c>
      <c r="G17" s="919">
        <v>138472.35963078999</v>
      </c>
      <c r="H17" s="919">
        <v>158264.88383626062</v>
      </c>
      <c r="I17" s="919">
        <v>-7.245064163866715</v>
      </c>
      <c r="J17" s="1726">
        <f t="shared" si="0"/>
        <v>14.293483738013563</v>
      </c>
    </row>
    <row r="18" spans="1:10">
      <c r="A18" s="917"/>
      <c r="B18" s="918"/>
      <c r="C18" s="918"/>
      <c r="D18" s="918" t="s">
        <v>1044</v>
      </c>
      <c r="E18" s="918"/>
      <c r="F18" s="919">
        <v>53428.6</v>
      </c>
      <c r="G18" s="919">
        <v>41765.257857105287</v>
      </c>
      <c r="H18" s="919">
        <v>58526.918777624232</v>
      </c>
      <c r="I18" s="919">
        <v>-21.82977308575316</v>
      </c>
      <c r="J18" s="1724">
        <f t="shared" si="0"/>
        <v>40.133023906776572</v>
      </c>
    </row>
    <row r="19" spans="1:10">
      <c r="A19" s="917"/>
      <c r="B19" s="918"/>
      <c r="C19" s="918"/>
      <c r="D19" s="918" t="s">
        <v>1045</v>
      </c>
      <c r="E19" s="918"/>
      <c r="F19" s="919">
        <v>32481.100000000006</v>
      </c>
      <c r="G19" s="919">
        <v>38330.848999999995</v>
      </c>
      <c r="H19" s="919">
        <v>25533.64675</v>
      </c>
      <c r="I19" s="919">
        <v>18.009701026135176</v>
      </c>
      <c r="J19" s="1724">
        <f t="shared" si="0"/>
        <v>-33.386169583668746</v>
      </c>
    </row>
    <row r="20" spans="1:10">
      <c r="A20" s="917"/>
      <c r="B20" s="918"/>
      <c r="C20" s="918"/>
      <c r="D20" s="918" t="s">
        <v>1039</v>
      </c>
      <c r="E20" s="918"/>
      <c r="F20" s="919">
        <v>63378.7</v>
      </c>
      <c r="G20" s="919">
        <v>58376.252773684711</v>
      </c>
      <c r="H20" s="919">
        <v>74204.318308636401</v>
      </c>
      <c r="I20" s="919">
        <v>-7.8929470410647298</v>
      </c>
      <c r="J20" s="1724">
        <f t="shared" si="0"/>
        <v>27.113877275258716</v>
      </c>
    </row>
    <row r="21" spans="1:10">
      <c r="A21" s="917"/>
      <c r="B21" s="918"/>
      <c r="C21" s="918" t="s">
        <v>1046</v>
      </c>
      <c r="D21" s="918"/>
      <c r="E21" s="918"/>
      <c r="F21" s="919">
        <v>-121670.90000000001</v>
      </c>
      <c r="G21" s="919">
        <v>-128623.18688047546</v>
      </c>
      <c r="H21" s="919">
        <v>-155373.55076098663</v>
      </c>
      <c r="I21" s="919">
        <v>5.7140095786876373</v>
      </c>
      <c r="J21" s="1724">
        <f t="shared" si="0"/>
        <v>20.79746624951008</v>
      </c>
    </row>
    <row r="22" spans="1:10">
      <c r="A22" s="917"/>
      <c r="B22" s="918"/>
      <c r="C22" s="918"/>
      <c r="D22" s="918" t="s">
        <v>47</v>
      </c>
      <c r="E22" s="918"/>
      <c r="F22" s="919">
        <v>-43996.3</v>
      </c>
      <c r="G22" s="919">
        <v>-44030.325426294396</v>
      </c>
      <c r="H22" s="919">
        <v>-46884.876526952678</v>
      </c>
      <c r="I22" s="919">
        <v>7.7337017645561446E-2</v>
      </c>
      <c r="J22" s="1724">
        <f t="shared" si="0"/>
        <v>6.4831478600736858</v>
      </c>
    </row>
    <row r="23" spans="1:10">
      <c r="A23" s="917"/>
      <c r="B23" s="918"/>
      <c r="C23" s="918"/>
      <c r="D23" s="918" t="s">
        <v>1044</v>
      </c>
      <c r="E23" s="918"/>
      <c r="F23" s="919">
        <v>-53190.2</v>
      </c>
      <c r="G23" s="919">
        <v>-56418.385971561307</v>
      </c>
      <c r="H23" s="919">
        <v>-79926.888425358426</v>
      </c>
      <c r="I23" s="919">
        <v>6.0691367424098956</v>
      </c>
      <c r="J23" s="1724">
        <f t="shared" si="0"/>
        <v>41.668158436235672</v>
      </c>
    </row>
    <row r="24" spans="1:10">
      <c r="A24" s="917"/>
      <c r="B24" s="918"/>
      <c r="C24" s="918"/>
      <c r="D24" s="918"/>
      <c r="E24" s="922" t="s">
        <v>1047</v>
      </c>
      <c r="F24" s="919">
        <v>-17065.400000000001</v>
      </c>
      <c r="G24" s="919">
        <v>-20139.143669780668</v>
      </c>
      <c r="H24" s="919">
        <v>-35024.898030045682</v>
      </c>
      <c r="I24" s="919">
        <v>18.011553610115598</v>
      </c>
      <c r="J24" s="1724">
        <f t="shared" si="0"/>
        <v>73.914534820075261</v>
      </c>
    </row>
    <row r="25" spans="1:10">
      <c r="A25" s="917"/>
      <c r="B25" s="918"/>
      <c r="C25" s="918"/>
      <c r="D25" s="918" t="s">
        <v>1048</v>
      </c>
      <c r="E25" s="918"/>
      <c r="F25" s="919">
        <v>-1974.8000000000002</v>
      </c>
      <c r="G25" s="919">
        <v>-2100.2829999999994</v>
      </c>
      <c r="H25" s="919">
        <v>-1331.9430000000002</v>
      </c>
      <c r="I25" s="919">
        <v>6.3542130848693148</v>
      </c>
      <c r="J25" s="1724">
        <f t="shared" si="0"/>
        <v>-36.582689094755303</v>
      </c>
    </row>
    <row r="26" spans="1:10">
      <c r="A26" s="917"/>
      <c r="B26" s="918"/>
      <c r="C26" s="918"/>
      <c r="D26" s="918" t="s">
        <v>1039</v>
      </c>
      <c r="E26" s="918"/>
      <c r="F26" s="919">
        <v>-22509.600000000002</v>
      </c>
      <c r="G26" s="919">
        <v>-26074.192482619776</v>
      </c>
      <c r="H26" s="919">
        <v>-27229.84280867553</v>
      </c>
      <c r="I26" s="919">
        <v>15.835876615398647</v>
      </c>
      <c r="J26" s="1724">
        <f t="shared" si="0"/>
        <v>4.4321615207300198</v>
      </c>
    </row>
    <row r="27" spans="1:10">
      <c r="A27" s="913"/>
      <c r="B27" s="914" t="s">
        <v>1049</v>
      </c>
      <c r="C27" s="914"/>
      <c r="D27" s="914"/>
      <c r="E27" s="914"/>
      <c r="F27" s="921">
        <v>-635879.20000000007</v>
      </c>
      <c r="G27" s="921">
        <v>-671772.62725160969</v>
      </c>
      <c r="H27" s="921">
        <v>-892926.93775961048</v>
      </c>
      <c r="I27" s="921">
        <v>5.6446927736604238</v>
      </c>
      <c r="J27" s="1723">
        <f t="shared" si="0"/>
        <v>32.921006533534779</v>
      </c>
    </row>
    <row r="28" spans="1:10">
      <c r="A28" s="913"/>
      <c r="B28" s="914" t="s">
        <v>1050</v>
      </c>
      <c r="C28" s="914"/>
      <c r="D28" s="914"/>
      <c r="E28" s="914"/>
      <c r="F28" s="921">
        <v>34242.5</v>
      </c>
      <c r="G28" s="921">
        <v>34004.322032349293</v>
      </c>
      <c r="H28" s="921">
        <v>30995.07234588014</v>
      </c>
      <c r="I28" s="921">
        <v>-0.69556243747011592</v>
      </c>
      <c r="J28" s="1724">
        <f t="shared" si="0"/>
        <v>-8.8496094220210324</v>
      </c>
    </row>
    <row r="29" spans="1:10">
      <c r="A29" s="917"/>
      <c r="B29" s="918"/>
      <c r="C29" s="918" t="s">
        <v>1051</v>
      </c>
      <c r="D29" s="918"/>
      <c r="E29" s="918"/>
      <c r="F29" s="919">
        <v>42831.5</v>
      </c>
      <c r="G29" s="919">
        <v>43085.254032349287</v>
      </c>
      <c r="H29" s="919">
        <v>51958.827345880141</v>
      </c>
      <c r="I29" s="919">
        <v>0.59244722307015252</v>
      </c>
      <c r="J29" s="1726">
        <f t="shared" si="0"/>
        <v>20.595383531610139</v>
      </c>
    </row>
    <row r="30" spans="1:10">
      <c r="A30" s="917"/>
      <c r="B30" s="918"/>
      <c r="C30" s="918" t="s">
        <v>1052</v>
      </c>
      <c r="D30" s="918"/>
      <c r="E30" s="918"/>
      <c r="F30" s="919">
        <v>-8589</v>
      </c>
      <c r="G30" s="919">
        <v>-9080.9319999999989</v>
      </c>
      <c r="H30" s="919">
        <v>-20963.754999999997</v>
      </c>
      <c r="I30" s="919">
        <v>5.727465362673172</v>
      </c>
      <c r="J30" s="1727" t="s">
        <v>270</v>
      </c>
    </row>
    <row r="31" spans="1:10">
      <c r="A31" s="913"/>
      <c r="B31" s="914" t="s">
        <v>1053</v>
      </c>
      <c r="C31" s="914"/>
      <c r="D31" s="914"/>
      <c r="E31" s="914"/>
      <c r="F31" s="921">
        <v>-601636.70000000007</v>
      </c>
      <c r="G31" s="921">
        <v>-637768.30521926039</v>
      </c>
      <c r="H31" s="921">
        <v>-861931.86541373027</v>
      </c>
      <c r="I31" s="921">
        <v>6.005552058120827</v>
      </c>
      <c r="J31" s="1723">
        <f t="shared" si="0"/>
        <v>35.148118581622526</v>
      </c>
    </row>
    <row r="32" spans="1:10">
      <c r="A32" s="913"/>
      <c r="B32" s="914" t="s">
        <v>1054</v>
      </c>
      <c r="C32" s="914"/>
      <c r="D32" s="914"/>
      <c r="E32" s="914"/>
      <c r="F32" s="921">
        <v>709956.5</v>
      </c>
      <c r="G32" s="921">
        <v>778186.80143058253</v>
      </c>
      <c r="H32" s="921">
        <v>851801.25638198573</v>
      </c>
      <c r="I32" s="921">
        <v>9.6104904216782927</v>
      </c>
      <c r="J32" s="1724">
        <f t="shared" si="0"/>
        <v>9.4597408766216233</v>
      </c>
    </row>
    <row r="33" spans="1:10">
      <c r="A33" s="917"/>
      <c r="B33" s="918"/>
      <c r="C33" s="918" t="s">
        <v>1055</v>
      </c>
      <c r="D33" s="918"/>
      <c r="E33" s="918"/>
      <c r="F33" s="919">
        <v>712522.2</v>
      </c>
      <c r="G33" s="919">
        <v>781989.59876815509</v>
      </c>
      <c r="H33" s="919">
        <v>855708.843463692</v>
      </c>
      <c r="I33" s="919">
        <v>9.7495065793255407</v>
      </c>
      <c r="J33" s="1726">
        <f t="shared" si="0"/>
        <v>9.4271387767388006</v>
      </c>
    </row>
    <row r="34" spans="1:10">
      <c r="A34" s="917"/>
      <c r="B34" s="918"/>
      <c r="C34" s="918"/>
      <c r="D34" s="918" t="s">
        <v>1056</v>
      </c>
      <c r="E34" s="918"/>
      <c r="F34" s="919">
        <v>52855.400000000009</v>
      </c>
      <c r="G34" s="919">
        <v>70411.604999999996</v>
      </c>
      <c r="H34" s="919">
        <v>114663.875</v>
      </c>
      <c r="I34" s="919">
        <v>33.215537106899177</v>
      </c>
      <c r="J34" s="1724">
        <f t="shared" si="0"/>
        <v>62.847977971813037</v>
      </c>
    </row>
    <row r="35" spans="1:10">
      <c r="A35" s="917"/>
      <c r="B35" s="918"/>
      <c r="C35" s="918"/>
      <c r="D35" s="918" t="s">
        <v>1057</v>
      </c>
      <c r="E35" s="918"/>
      <c r="F35" s="919">
        <v>617278.80000000005</v>
      </c>
      <c r="G35" s="919">
        <v>665064.34822111635</v>
      </c>
      <c r="H35" s="919">
        <v>695452.39585422631</v>
      </c>
      <c r="I35" s="919">
        <v>7.74132340542333</v>
      </c>
      <c r="J35" s="1724">
        <f t="shared" si="0"/>
        <v>4.5691890889040394</v>
      </c>
    </row>
    <row r="36" spans="1:10">
      <c r="A36" s="917"/>
      <c r="B36" s="918"/>
      <c r="C36" s="918"/>
      <c r="D36" s="918" t="s">
        <v>1058</v>
      </c>
      <c r="E36" s="918"/>
      <c r="F36" s="919">
        <v>42388</v>
      </c>
      <c r="G36" s="919">
        <v>46513.645547038774</v>
      </c>
      <c r="H36" s="919">
        <v>45592.572609465722</v>
      </c>
      <c r="I36" s="919">
        <v>9.7330507385080125</v>
      </c>
      <c r="J36" s="1724">
        <f t="shared" si="0"/>
        <v>-1.9802209152614694</v>
      </c>
    </row>
    <row r="37" spans="1:10">
      <c r="A37" s="917"/>
      <c r="B37" s="918"/>
      <c r="C37" s="918"/>
      <c r="D37" s="918" t="s">
        <v>1059</v>
      </c>
      <c r="E37" s="918"/>
      <c r="F37" s="919">
        <v>0</v>
      </c>
      <c r="G37" s="919">
        <v>0</v>
      </c>
      <c r="H37" s="919">
        <v>0</v>
      </c>
      <c r="I37" s="920" t="s">
        <v>270</v>
      </c>
      <c r="J37" s="1727" t="s">
        <v>270</v>
      </c>
    </row>
    <row r="38" spans="1:10">
      <c r="A38" s="917"/>
      <c r="B38" s="918"/>
      <c r="C38" s="918" t="s">
        <v>1060</v>
      </c>
      <c r="D38" s="918"/>
      <c r="E38" s="918"/>
      <c r="F38" s="919">
        <v>-2565.6999999999998</v>
      </c>
      <c r="G38" s="919">
        <v>-3802.7973375725223</v>
      </c>
      <c r="H38" s="919">
        <v>-3907.5870817062046</v>
      </c>
      <c r="I38" s="919">
        <v>48.216757125639106</v>
      </c>
      <c r="J38" s="1724">
        <f>H38/G38%-100</f>
        <v>2.7555963368948255</v>
      </c>
    </row>
    <row r="39" spans="1:10">
      <c r="A39" s="913" t="s">
        <v>272</v>
      </c>
      <c r="B39" s="914" t="s">
        <v>1061</v>
      </c>
      <c r="C39" s="914"/>
      <c r="D39" s="914"/>
      <c r="E39" s="914"/>
      <c r="F39" s="921">
        <v>14811.4</v>
      </c>
      <c r="G39" s="921">
        <v>16987.34</v>
      </c>
      <c r="H39" s="921">
        <v>13362.725999999999</v>
      </c>
      <c r="I39" s="921">
        <v>14.690981271183006</v>
      </c>
      <c r="J39" s="1726">
        <f>H39/G39%-100</f>
        <v>-21.3371487236966</v>
      </c>
    </row>
    <row r="40" spans="1:10">
      <c r="A40" s="913" t="s">
        <v>1062</v>
      </c>
      <c r="B40" s="913"/>
      <c r="C40" s="914"/>
      <c r="D40" s="914"/>
      <c r="E40" s="914"/>
      <c r="F40" s="921">
        <v>123131.20000000001</v>
      </c>
      <c r="G40" s="921">
        <v>157405.83621132222</v>
      </c>
      <c r="H40" s="921">
        <v>3232.1169682554901</v>
      </c>
      <c r="I40" s="921">
        <v>27.83586630465895</v>
      </c>
      <c r="J40" s="1723">
        <f>H40/G40%-100</f>
        <v>-97.946634606409205</v>
      </c>
    </row>
    <row r="41" spans="1:10">
      <c r="A41" s="913" t="s">
        <v>274</v>
      </c>
      <c r="B41" s="914" t="s">
        <v>1063</v>
      </c>
      <c r="C41" s="914"/>
      <c r="D41" s="914"/>
      <c r="E41" s="914"/>
      <c r="F41" s="921">
        <v>18023.750000000007</v>
      </c>
      <c r="G41" s="921">
        <v>29638.424094576047</v>
      </c>
      <c r="H41" s="921">
        <v>26639.503710280282</v>
      </c>
      <c r="I41" s="921">
        <v>64.440940950557092</v>
      </c>
      <c r="J41" s="1723">
        <f>H41/G41%-100</f>
        <v>-10.118353036336288</v>
      </c>
    </row>
    <row r="42" spans="1:10">
      <c r="A42" s="917"/>
      <c r="B42" s="918" t="s">
        <v>1064</v>
      </c>
      <c r="C42" s="918"/>
      <c r="D42" s="918"/>
      <c r="E42" s="918"/>
      <c r="F42" s="919">
        <v>4382.5999999999995</v>
      </c>
      <c r="G42" s="919">
        <v>5920.9250000000002</v>
      </c>
      <c r="H42" s="919">
        <v>13503.939999999999</v>
      </c>
      <c r="I42" s="919">
        <v>35.100739287181142</v>
      </c>
      <c r="J42" s="1727" t="s">
        <v>270</v>
      </c>
    </row>
    <row r="43" spans="1:10">
      <c r="A43" s="917"/>
      <c r="B43" s="918" t="s">
        <v>1065</v>
      </c>
      <c r="C43" s="918"/>
      <c r="D43" s="918"/>
      <c r="E43" s="918"/>
      <c r="F43" s="919">
        <v>0</v>
      </c>
      <c r="G43" s="919">
        <v>0</v>
      </c>
      <c r="H43" s="919">
        <v>0</v>
      </c>
      <c r="I43" s="920" t="s">
        <v>270</v>
      </c>
      <c r="J43" s="1725" t="s">
        <v>270</v>
      </c>
    </row>
    <row r="44" spans="1:10">
      <c r="A44" s="917"/>
      <c r="B44" s="918" t="s">
        <v>1066</v>
      </c>
      <c r="C44" s="918"/>
      <c r="D44" s="918"/>
      <c r="E44" s="918"/>
      <c r="F44" s="919">
        <v>-34584.499999999993</v>
      </c>
      <c r="G44" s="919">
        <v>-30936.319010921845</v>
      </c>
      <c r="H44" s="919">
        <v>-48690.569181935425</v>
      </c>
      <c r="I44" s="919">
        <v>-10.548601220425766</v>
      </c>
      <c r="J44" s="1724">
        <f t="shared" ref="J44:J52" si="1">H44/G44%-100</f>
        <v>57.389666058025739</v>
      </c>
    </row>
    <row r="45" spans="1:10">
      <c r="A45" s="917"/>
      <c r="B45" s="918"/>
      <c r="C45" s="918" t="s">
        <v>1067</v>
      </c>
      <c r="D45" s="918"/>
      <c r="E45" s="918"/>
      <c r="F45" s="919">
        <v>-2234.3000000000002</v>
      </c>
      <c r="G45" s="919">
        <v>-338.91999999999985</v>
      </c>
      <c r="H45" s="919">
        <v>-9005.2707325815081</v>
      </c>
      <c r="I45" s="919">
        <v>-84.831043279774434</v>
      </c>
      <c r="J45" s="1727" t="s">
        <v>270</v>
      </c>
    </row>
    <row r="46" spans="1:10">
      <c r="A46" s="917"/>
      <c r="B46" s="918"/>
      <c r="C46" s="918" t="s">
        <v>1039</v>
      </c>
      <c r="D46" s="918"/>
      <c r="E46" s="918"/>
      <c r="F46" s="919">
        <v>-32350.199999999997</v>
      </c>
      <c r="G46" s="919">
        <v>-30597.399010921847</v>
      </c>
      <c r="H46" s="919">
        <v>-39685.298449353919</v>
      </c>
      <c r="I46" s="919">
        <v>-5.4182075816475646</v>
      </c>
      <c r="J46" s="1724">
        <f t="shared" si="1"/>
        <v>29.701542393156103</v>
      </c>
    </row>
    <row r="47" spans="1:10">
      <c r="A47" s="917"/>
      <c r="B47" s="918" t="s">
        <v>1068</v>
      </c>
      <c r="C47" s="918"/>
      <c r="D47" s="918"/>
      <c r="E47" s="918"/>
      <c r="F47" s="919">
        <v>48225.65</v>
      </c>
      <c r="G47" s="919">
        <v>54653.818105497892</v>
      </c>
      <c r="H47" s="919">
        <v>61826.132892215712</v>
      </c>
      <c r="I47" s="919">
        <v>13.329355033053773</v>
      </c>
      <c r="J47" s="1724">
        <f t="shared" si="1"/>
        <v>13.123172424794078</v>
      </c>
    </row>
    <row r="48" spans="1:10">
      <c r="A48" s="917"/>
      <c r="B48" s="918"/>
      <c r="C48" s="918" t="s">
        <v>1067</v>
      </c>
      <c r="D48" s="918"/>
      <c r="E48" s="918"/>
      <c r="F48" s="919">
        <v>22912.300000000003</v>
      </c>
      <c r="G48" s="919">
        <v>16397.41</v>
      </c>
      <c r="H48" s="919">
        <v>24381.269877670376</v>
      </c>
      <c r="I48" s="919">
        <v>-28.434028884049184</v>
      </c>
      <c r="J48" s="1724">
        <f t="shared" si="1"/>
        <v>48.689761844525322</v>
      </c>
    </row>
    <row r="49" spans="1:10">
      <c r="A49" s="917"/>
      <c r="B49" s="918"/>
      <c r="C49" s="918" t="s">
        <v>1069</v>
      </c>
      <c r="D49" s="918"/>
      <c r="E49" s="918"/>
      <c r="F49" s="919">
        <v>12160.4</v>
      </c>
      <c r="G49" s="919">
        <v>27341.818105497892</v>
      </c>
      <c r="H49" s="919">
        <v>56109.153014545329</v>
      </c>
      <c r="I49" s="919">
        <v>124.84308168726267</v>
      </c>
      <c r="J49" s="1724">
        <f t="shared" si="1"/>
        <v>105.21368695398829</v>
      </c>
    </row>
    <row r="50" spans="1:10">
      <c r="A50" s="917"/>
      <c r="B50" s="918"/>
      <c r="C50" s="918"/>
      <c r="D50" s="918" t="s">
        <v>1070</v>
      </c>
      <c r="E50" s="918"/>
      <c r="F50" s="919">
        <v>12222.5</v>
      </c>
      <c r="G50" s="919">
        <v>25978.899999999998</v>
      </c>
      <c r="H50" s="919">
        <v>44787.130000000005</v>
      </c>
      <c r="I50" s="919">
        <v>112.54980568623441</v>
      </c>
      <c r="J50" s="1724">
        <f t="shared" si="1"/>
        <v>72.398099996535677</v>
      </c>
    </row>
    <row r="51" spans="1:10">
      <c r="A51" s="917"/>
      <c r="B51" s="918"/>
      <c r="C51" s="918"/>
      <c r="D51" s="918"/>
      <c r="E51" s="918" t="s">
        <v>1071</v>
      </c>
      <c r="F51" s="919">
        <v>29264.3</v>
      </c>
      <c r="G51" s="919">
        <v>43773.95</v>
      </c>
      <c r="H51" s="919">
        <v>62601.73</v>
      </c>
      <c r="I51" s="919">
        <v>49.581401229484385</v>
      </c>
      <c r="J51" s="1724">
        <f t="shared" si="1"/>
        <v>43.011380055946546</v>
      </c>
    </row>
    <row r="52" spans="1:10">
      <c r="A52" s="917"/>
      <c r="B52" s="918"/>
      <c r="C52" s="918"/>
      <c r="D52" s="918"/>
      <c r="E52" s="918" t="s">
        <v>1072</v>
      </c>
      <c r="F52" s="919">
        <v>-17041.8</v>
      </c>
      <c r="G52" s="919">
        <v>-17795.05</v>
      </c>
      <c r="H52" s="919">
        <v>-17814.600000000002</v>
      </c>
      <c r="I52" s="919">
        <v>4.4200143177364026</v>
      </c>
      <c r="J52" s="1724">
        <f t="shared" si="1"/>
        <v>0.10986201218879899</v>
      </c>
    </row>
    <row r="53" spans="1:10">
      <c r="A53" s="917"/>
      <c r="B53" s="918"/>
      <c r="C53" s="918"/>
      <c r="D53" s="918" t="s">
        <v>1073</v>
      </c>
      <c r="E53" s="918"/>
      <c r="F53" s="919">
        <v>-62.100000000000009</v>
      </c>
      <c r="G53" s="919">
        <v>1362.918105497894</v>
      </c>
      <c r="H53" s="919">
        <v>11322.023014545328</v>
      </c>
      <c r="I53" s="923" t="s">
        <v>270</v>
      </c>
      <c r="J53" s="1727" t="s">
        <v>270</v>
      </c>
    </row>
    <row r="54" spans="1:10">
      <c r="A54" s="917"/>
      <c r="B54" s="918"/>
      <c r="C54" s="918" t="s">
        <v>1074</v>
      </c>
      <c r="D54" s="918"/>
      <c r="E54" s="918"/>
      <c r="F54" s="919">
        <v>14318.599999999999</v>
      </c>
      <c r="G54" s="919">
        <v>14982.299999999994</v>
      </c>
      <c r="H54" s="919">
        <v>-18811.999999999993</v>
      </c>
      <c r="I54" s="919">
        <v>4.6352297012277432</v>
      </c>
      <c r="J54" s="1727" t="s">
        <v>270</v>
      </c>
    </row>
    <row r="55" spans="1:10">
      <c r="A55" s="917"/>
      <c r="B55" s="918"/>
      <c r="C55" s="918"/>
      <c r="D55" s="918" t="s">
        <v>1075</v>
      </c>
      <c r="E55" s="918"/>
      <c r="F55" s="919">
        <v>-20.2</v>
      </c>
      <c r="G55" s="919">
        <v>-5.6000000000000005</v>
      </c>
      <c r="H55" s="919">
        <v>231.9</v>
      </c>
      <c r="I55" s="919">
        <v>-72.277227722772267</v>
      </c>
      <c r="J55" s="1727" t="s">
        <v>270</v>
      </c>
    </row>
    <row r="56" spans="1:10">
      <c r="A56" s="917"/>
      <c r="B56" s="918"/>
      <c r="C56" s="918"/>
      <c r="D56" s="918" t="s">
        <v>1076</v>
      </c>
      <c r="E56" s="918"/>
      <c r="F56" s="919">
        <v>14338.8</v>
      </c>
      <c r="G56" s="919">
        <v>14987.899999999994</v>
      </c>
      <c r="H56" s="919">
        <v>-19043.899999999994</v>
      </c>
      <c r="I56" s="919">
        <v>4.526878120902694</v>
      </c>
      <c r="J56" s="1727" t="s">
        <v>270</v>
      </c>
    </row>
    <row r="57" spans="1:10">
      <c r="A57" s="917"/>
      <c r="B57" s="918"/>
      <c r="C57" s="918" t="s">
        <v>1077</v>
      </c>
      <c r="D57" s="918"/>
      <c r="E57" s="918"/>
      <c r="F57" s="919">
        <v>-1165.6500000000001</v>
      </c>
      <c r="G57" s="919">
        <v>-4067.71</v>
      </c>
      <c r="H57" s="919">
        <v>147.70999999999998</v>
      </c>
      <c r="I57" s="919">
        <v>248.96495517522408</v>
      </c>
      <c r="J57" s="1724">
        <f t="shared" ref="J57:J63" si="2">H57/G57%-100</f>
        <v>-103.63128148270157</v>
      </c>
    </row>
    <row r="58" spans="1:10">
      <c r="A58" s="913" t="s">
        <v>1078</v>
      </c>
      <c r="B58" s="914"/>
      <c r="C58" s="914"/>
      <c r="D58" s="914"/>
      <c r="E58" s="914"/>
      <c r="F58" s="921">
        <v>141154.95000000001</v>
      </c>
      <c r="G58" s="921">
        <v>187044.26030589826</v>
      </c>
      <c r="H58" s="921">
        <v>29871.620678535779</v>
      </c>
      <c r="I58" s="921">
        <v>32.509883858765306</v>
      </c>
      <c r="J58" s="1723">
        <f t="shared" si="2"/>
        <v>-84.029651254904721</v>
      </c>
    </row>
    <row r="59" spans="1:10">
      <c r="A59" s="913" t="s">
        <v>1079</v>
      </c>
      <c r="B59" s="914" t="s">
        <v>1080</v>
      </c>
      <c r="C59" s="914"/>
      <c r="D59" s="914"/>
      <c r="E59" s="914"/>
      <c r="F59" s="921">
        <v>18199.600000000035</v>
      </c>
      <c r="G59" s="921">
        <v>16891.209694101708</v>
      </c>
      <c r="H59" s="921">
        <v>33471.099321464193</v>
      </c>
      <c r="I59" s="921">
        <v>-7.1891157272595194</v>
      </c>
      <c r="J59" s="1726">
        <f t="shared" si="2"/>
        <v>98.156910769700943</v>
      </c>
    </row>
    <row r="60" spans="1:10">
      <c r="A60" s="913" t="s">
        <v>1081</v>
      </c>
      <c r="B60" s="914"/>
      <c r="C60" s="914"/>
      <c r="D60" s="914"/>
      <c r="E60" s="914"/>
      <c r="F60" s="921">
        <v>159354.55000000005</v>
      </c>
      <c r="G60" s="921">
        <v>203935.46999999997</v>
      </c>
      <c r="H60" s="921">
        <v>63342.719999999972</v>
      </c>
      <c r="I60" s="921">
        <v>27.97593165679919</v>
      </c>
      <c r="J60" s="1723">
        <f t="shared" si="2"/>
        <v>-68.939821993692419</v>
      </c>
    </row>
    <row r="61" spans="1:10">
      <c r="A61" s="913" t="s">
        <v>1082</v>
      </c>
      <c r="B61" s="914"/>
      <c r="C61" s="914"/>
      <c r="D61" s="914"/>
      <c r="E61" s="914"/>
      <c r="F61" s="921">
        <v>-159354.54999999999</v>
      </c>
      <c r="G61" s="921">
        <v>-203935.47000000003</v>
      </c>
      <c r="H61" s="921">
        <v>-63342.719999999958</v>
      </c>
      <c r="I61" s="921">
        <v>27.975931656799276</v>
      </c>
      <c r="J61" s="1723">
        <f t="shared" si="2"/>
        <v>-68.939821993692448</v>
      </c>
    </row>
    <row r="62" spans="1:10">
      <c r="A62" s="917"/>
      <c r="B62" s="918" t="s">
        <v>1083</v>
      </c>
      <c r="C62" s="918"/>
      <c r="D62" s="918"/>
      <c r="E62" s="918"/>
      <c r="F62" s="919">
        <v>-158191.95000000001</v>
      </c>
      <c r="G62" s="919">
        <v>-203935.47000000003</v>
      </c>
      <c r="H62" s="919">
        <v>-61640.459999999963</v>
      </c>
      <c r="I62" s="919">
        <v>28.916465091934214</v>
      </c>
      <c r="J62" s="1724">
        <f t="shared" si="2"/>
        <v>-69.774527207062135</v>
      </c>
    </row>
    <row r="63" spans="1:10">
      <c r="A63" s="917"/>
      <c r="B63" s="918"/>
      <c r="C63" s="918" t="s">
        <v>1075</v>
      </c>
      <c r="D63" s="918"/>
      <c r="E63" s="918"/>
      <c r="F63" s="919">
        <v>-130352.95</v>
      </c>
      <c r="G63" s="919">
        <v>-172887.02000000002</v>
      </c>
      <c r="H63" s="919">
        <v>-61879.279999999984</v>
      </c>
      <c r="I63" s="919">
        <v>32.629925137866081</v>
      </c>
      <c r="J63" s="1724">
        <f t="shared" si="2"/>
        <v>-64.20825577304764</v>
      </c>
    </row>
    <row r="64" spans="1:10">
      <c r="A64" s="917"/>
      <c r="B64" s="918"/>
      <c r="C64" s="918" t="s">
        <v>1076</v>
      </c>
      <c r="D64" s="918"/>
      <c r="E64" s="918"/>
      <c r="F64" s="919">
        <v>-27839</v>
      </c>
      <c r="G64" s="919">
        <v>-31048.449999999997</v>
      </c>
      <c r="H64" s="919">
        <v>238.82000000002154</v>
      </c>
      <c r="I64" s="919">
        <v>11.528610941484956</v>
      </c>
      <c r="J64" s="1727" t="s">
        <v>270</v>
      </c>
    </row>
    <row r="65" spans="1:12">
      <c r="A65" s="917"/>
      <c r="B65" s="918" t="s">
        <v>1084</v>
      </c>
      <c r="C65" s="918"/>
      <c r="D65" s="918"/>
      <c r="E65" s="918"/>
      <c r="F65" s="919">
        <v>-1162.5999999999999</v>
      </c>
      <c r="G65" s="919">
        <v>0</v>
      </c>
      <c r="H65" s="919">
        <v>-1702.26</v>
      </c>
      <c r="I65" s="923" t="s">
        <v>270</v>
      </c>
      <c r="J65" s="1725" t="s">
        <v>270</v>
      </c>
      <c r="K65" s="924"/>
      <c r="L65" s="925"/>
    </row>
    <row r="66" spans="1:12" ht="15.75" thickBot="1">
      <c r="A66" s="926" t="s">
        <v>1085</v>
      </c>
      <c r="B66" s="927"/>
      <c r="C66" s="927"/>
      <c r="D66" s="927"/>
      <c r="E66" s="927"/>
      <c r="F66" s="928">
        <v>-145035.95000000001</v>
      </c>
      <c r="G66" s="928">
        <v>-188953.17000000004</v>
      </c>
      <c r="H66" s="928">
        <v>-82154.719999999943</v>
      </c>
      <c r="I66" s="929" t="s">
        <v>270</v>
      </c>
      <c r="J66" s="1728">
        <f>H66/G66%-100</f>
        <v>-56.521121079895131</v>
      </c>
    </row>
    <row r="67" spans="1:12" ht="15.75" thickTop="1">
      <c r="A67" s="930" t="s">
        <v>1086</v>
      </c>
      <c r="B67" s="930"/>
      <c r="C67" s="930"/>
      <c r="D67" s="930"/>
      <c r="E67" s="930"/>
      <c r="F67" s="930"/>
      <c r="G67" s="930"/>
      <c r="H67" s="930"/>
      <c r="I67" s="930"/>
      <c r="J67" s="930"/>
    </row>
    <row r="68" spans="1:12">
      <c r="A68" s="931" t="s">
        <v>1087</v>
      </c>
      <c r="B68" s="930"/>
      <c r="C68" s="930"/>
      <c r="D68" s="930"/>
      <c r="E68" s="930"/>
      <c r="F68" s="930"/>
      <c r="G68" s="930"/>
      <c r="H68" s="930"/>
      <c r="I68" s="930"/>
      <c r="J68" s="930"/>
    </row>
    <row r="69" spans="1:12">
      <c r="A69" s="931" t="s">
        <v>1088</v>
      </c>
      <c r="B69" s="930"/>
      <c r="C69" s="930"/>
      <c r="D69" s="930"/>
      <c r="E69" s="930"/>
      <c r="F69" s="930"/>
      <c r="G69" s="930"/>
      <c r="H69" s="930"/>
      <c r="I69" s="930"/>
      <c r="J69" s="930"/>
    </row>
  </sheetData>
  <mergeCells count="10">
    <mergeCell ref="A1:J1"/>
    <mergeCell ref="A2:J2"/>
    <mergeCell ref="A3:J3"/>
    <mergeCell ref="A4:J4"/>
    <mergeCell ref="A5:E7"/>
    <mergeCell ref="F5:F7"/>
    <mergeCell ref="G5:G7"/>
    <mergeCell ref="H5:H7"/>
    <mergeCell ref="I5:J5"/>
    <mergeCell ref="I6:J6"/>
  </mergeCells>
  <printOptions horizontalCentered="1"/>
  <pageMargins left="1.5" right="1" top="1.5" bottom="1" header="0.3" footer="0.3"/>
  <pageSetup paperSize="9" scale="64"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D1:J30"/>
  <sheetViews>
    <sheetView view="pageBreakPreview" zoomScaleSheetLayoutView="100" workbookViewId="0">
      <selection activeCell="R11" sqref="R11"/>
    </sheetView>
  </sheetViews>
  <sheetFormatPr defaultRowHeight="15"/>
  <cols>
    <col min="1" max="2" width="5.140625" style="6" customWidth="1"/>
    <col min="3" max="3" width="9.140625" style="6"/>
    <col min="4" max="4" width="6.7109375" style="6" customWidth="1"/>
    <col min="5" max="5" width="25.42578125" style="6" customWidth="1"/>
    <col min="6" max="8" width="9.7109375" style="6" customWidth="1"/>
    <col min="9" max="10" width="8.7109375" style="6" customWidth="1"/>
    <col min="11" max="256" width="9.140625" style="6"/>
    <col min="257" max="258" width="5.140625" style="6" customWidth="1"/>
    <col min="259" max="259" width="9.140625" style="6"/>
    <col min="260" max="260" width="6.7109375" style="6" customWidth="1"/>
    <col min="261" max="261" width="25.42578125" style="6" customWidth="1"/>
    <col min="262" max="262" width="12.42578125" style="6" customWidth="1"/>
    <col min="263" max="263" width="11" style="6" customWidth="1"/>
    <col min="264" max="264" width="12.5703125" style="6" customWidth="1"/>
    <col min="265" max="512" width="9.140625" style="6"/>
    <col min="513" max="514" width="5.140625" style="6" customWidth="1"/>
    <col min="515" max="515" width="9.140625" style="6"/>
    <col min="516" max="516" width="6.7109375" style="6" customWidth="1"/>
    <col min="517" max="517" width="25.42578125" style="6" customWidth="1"/>
    <col min="518" max="518" width="12.42578125" style="6" customWidth="1"/>
    <col min="519" max="519" width="11" style="6" customWidth="1"/>
    <col min="520" max="520" width="12.5703125" style="6" customWidth="1"/>
    <col min="521" max="768" width="9.140625" style="6"/>
    <col min="769" max="770" width="5.140625" style="6" customWidth="1"/>
    <col min="771" max="771" width="9.140625" style="6"/>
    <col min="772" max="772" width="6.7109375" style="6" customWidth="1"/>
    <col min="773" max="773" width="25.42578125" style="6" customWidth="1"/>
    <col min="774" max="774" width="12.42578125" style="6" customWidth="1"/>
    <col min="775" max="775" width="11" style="6" customWidth="1"/>
    <col min="776" max="776" width="12.5703125" style="6" customWidth="1"/>
    <col min="777" max="1024" width="9.140625" style="6"/>
    <col min="1025" max="1026" width="5.140625" style="6" customWidth="1"/>
    <col min="1027" max="1027" width="9.140625" style="6"/>
    <col min="1028" max="1028" width="6.7109375" style="6" customWidth="1"/>
    <col min="1029" max="1029" width="25.42578125" style="6" customWidth="1"/>
    <col min="1030" max="1030" width="12.42578125" style="6" customWidth="1"/>
    <col min="1031" max="1031" width="11" style="6" customWidth="1"/>
    <col min="1032" max="1032" width="12.5703125" style="6" customWidth="1"/>
    <col min="1033" max="1280" width="9.140625" style="6"/>
    <col min="1281" max="1282" width="5.140625" style="6" customWidth="1"/>
    <col min="1283" max="1283" width="9.140625" style="6"/>
    <col min="1284" max="1284" width="6.7109375" style="6" customWidth="1"/>
    <col min="1285" max="1285" width="25.42578125" style="6" customWidth="1"/>
    <col min="1286" max="1286" width="12.42578125" style="6" customWidth="1"/>
    <col min="1287" max="1287" width="11" style="6" customWidth="1"/>
    <col min="1288" max="1288" width="12.5703125" style="6" customWidth="1"/>
    <col min="1289" max="1536" width="9.140625" style="6"/>
    <col min="1537" max="1538" width="5.140625" style="6" customWidth="1"/>
    <col min="1539" max="1539" width="9.140625" style="6"/>
    <col min="1540" max="1540" width="6.7109375" style="6" customWidth="1"/>
    <col min="1541" max="1541" width="25.42578125" style="6" customWidth="1"/>
    <col min="1542" max="1542" width="12.42578125" style="6" customWidth="1"/>
    <col min="1543" max="1543" width="11" style="6" customWidth="1"/>
    <col min="1544" max="1544" width="12.5703125" style="6" customWidth="1"/>
    <col min="1545" max="1792" width="9.140625" style="6"/>
    <col min="1793" max="1794" width="5.140625" style="6" customWidth="1"/>
    <col min="1795" max="1795" width="9.140625" style="6"/>
    <col min="1796" max="1796" width="6.7109375" style="6" customWidth="1"/>
    <col min="1797" max="1797" width="25.42578125" style="6" customWidth="1"/>
    <col min="1798" max="1798" width="12.42578125" style="6" customWidth="1"/>
    <col min="1799" max="1799" width="11" style="6" customWidth="1"/>
    <col min="1800" max="1800" width="12.5703125" style="6" customWidth="1"/>
    <col min="1801" max="2048" width="9.140625" style="6"/>
    <col min="2049" max="2050" width="5.140625" style="6" customWidth="1"/>
    <col min="2051" max="2051" width="9.140625" style="6"/>
    <col min="2052" max="2052" width="6.7109375" style="6" customWidth="1"/>
    <col min="2053" max="2053" width="25.42578125" style="6" customWidth="1"/>
    <col min="2054" max="2054" width="12.42578125" style="6" customWidth="1"/>
    <col min="2055" max="2055" width="11" style="6" customWidth="1"/>
    <col min="2056" max="2056" width="12.5703125" style="6" customWidth="1"/>
    <col min="2057" max="2304" width="9.140625" style="6"/>
    <col min="2305" max="2306" width="5.140625" style="6" customWidth="1"/>
    <col min="2307" max="2307" width="9.140625" style="6"/>
    <col min="2308" max="2308" width="6.7109375" style="6" customWidth="1"/>
    <col min="2309" max="2309" width="25.42578125" style="6" customWidth="1"/>
    <col min="2310" max="2310" width="12.42578125" style="6" customWidth="1"/>
    <col min="2311" max="2311" width="11" style="6" customWidth="1"/>
    <col min="2312" max="2312" width="12.5703125" style="6" customWidth="1"/>
    <col min="2313" max="2560" width="9.140625" style="6"/>
    <col min="2561" max="2562" width="5.140625" style="6" customWidth="1"/>
    <col min="2563" max="2563" width="9.140625" style="6"/>
    <col min="2564" max="2564" width="6.7109375" style="6" customWidth="1"/>
    <col min="2565" max="2565" width="25.42578125" style="6" customWidth="1"/>
    <col min="2566" max="2566" width="12.42578125" style="6" customWidth="1"/>
    <col min="2567" max="2567" width="11" style="6" customWidth="1"/>
    <col min="2568" max="2568" width="12.5703125" style="6" customWidth="1"/>
    <col min="2569" max="2816" width="9.140625" style="6"/>
    <col min="2817" max="2818" width="5.140625" style="6" customWidth="1"/>
    <col min="2819" max="2819" width="9.140625" style="6"/>
    <col min="2820" max="2820" width="6.7109375" style="6" customWidth="1"/>
    <col min="2821" max="2821" width="25.42578125" style="6" customWidth="1"/>
    <col min="2822" max="2822" width="12.42578125" style="6" customWidth="1"/>
    <col min="2823" max="2823" width="11" style="6" customWidth="1"/>
    <col min="2824" max="2824" width="12.5703125" style="6" customWidth="1"/>
    <col min="2825" max="3072" width="9.140625" style="6"/>
    <col min="3073" max="3074" width="5.140625" style="6" customWidth="1"/>
    <col min="3075" max="3075" width="9.140625" style="6"/>
    <col min="3076" max="3076" width="6.7109375" style="6" customWidth="1"/>
    <col min="3077" max="3077" width="25.42578125" style="6" customWidth="1"/>
    <col min="3078" max="3078" width="12.42578125" style="6" customWidth="1"/>
    <col min="3079" max="3079" width="11" style="6" customWidth="1"/>
    <col min="3080" max="3080" width="12.5703125" style="6" customWidth="1"/>
    <col min="3081" max="3328" width="9.140625" style="6"/>
    <col min="3329" max="3330" width="5.140625" style="6" customWidth="1"/>
    <col min="3331" max="3331" width="9.140625" style="6"/>
    <col min="3332" max="3332" width="6.7109375" style="6" customWidth="1"/>
    <col min="3333" max="3333" width="25.42578125" style="6" customWidth="1"/>
    <col min="3334" max="3334" width="12.42578125" style="6" customWidth="1"/>
    <col min="3335" max="3335" width="11" style="6" customWidth="1"/>
    <col min="3336" max="3336" width="12.5703125" style="6" customWidth="1"/>
    <col min="3337" max="3584" width="9.140625" style="6"/>
    <col min="3585" max="3586" width="5.140625" style="6" customWidth="1"/>
    <col min="3587" max="3587" width="9.140625" style="6"/>
    <col min="3588" max="3588" width="6.7109375" style="6" customWidth="1"/>
    <col min="3589" max="3589" width="25.42578125" style="6" customWidth="1"/>
    <col min="3590" max="3590" width="12.42578125" style="6" customWidth="1"/>
    <col min="3591" max="3591" width="11" style="6" customWidth="1"/>
    <col min="3592" max="3592" width="12.5703125" style="6" customWidth="1"/>
    <col min="3593" max="3840" width="9.140625" style="6"/>
    <col min="3841" max="3842" width="5.140625" style="6" customWidth="1"/>
    <col min="3843" max="3843" width="9.140625" style="6"/>
    <col min="3844" max="3844" width="6.7109375" style="6" customWidth="1"/>
    <col min="3845" max="3845" width="25.42578125" style="6" customWidth="1"/>
    <col min="3846" max="3846" width="12.42578125" style="6" customWidth="1"/>
    <col min="3847" max="3847" width="11" style="6" customWidth="1"/>
    <col min="3848" max="3848" width="12.5703125" style="6" customWidth="1"/>
    <col min="3849" max="4096" width="9.140625" style="6"/>
    <col min="4097" max="4098" width="5.140625" style="6" customWidth="1"/>
    <col min="4099" max="4099" width="9.140625" style="6"/>
    <col min="4100" max="4100" width="6.7109375" style="6" customWidth="1"/>
    <col min="4101" max="4101" width="25.42578125" style="6" customWidth="1"/>
    <col min="4102" max="4102" width="12.42578125" style="6" customWidth="1"/>
    <col min="4103" max="4103" width="11" style="6" customWidth="1"/>
    <col min="4104" max="4104" width="12.5703125" style="6" customWidth="1"/>
    <col min="4105" max="4352" width="9.140625" style="6"/>
    <col min="4353" max="4354" width="5.140625" style="6" customWidth="1"/>
    <col min="4355" max="4355" width="9.140625" style="6"/>
    <col min="4356" max="4356" width="6.7109375" style="6" customWidth="1"/>
    <col min="4357" max="4357" width="25.42578125" style="6" customWidth="1"/>
    <col min="4358" max="4358" width="12.42578125" style="6" customWidth="1"/>
    <col min="4359" max="4359" width="11" style="6" customWidth="1"/>
    <col min="4360" max="4360" width="12.5703125" style="6" customWidth="1"/>
    <col min="4361" max="4608" width="9.140625" style="6"/>
    <col min="4609" max="4610" width="5.140625" style="6" customWidth="1"/>
    <col min="4611" max="4611" width="9.140625" style="6"/>
    <col min="4612" max="4612" width="6.7109375" style="6" customWidth="1"/>
    <col min="4613" max="4613" width="25.42578125" style="6" customWidth="1"/>
    <col min="4614" max="4614" width="12.42578125" style="6" customWidth="1"/>
    <col min="4615" max="4615" width="11" style="6" customWidth="1"/>
    <col min="4616" max="4616" width="12.5703125" style="6" customWidth="1"/>
    <col min="4617" max="4864" width="9.140625" style="6"/>
    <col min="4865" max="4866" width="5.140625" style="6" customWidth="1"/>
    <col min="4867" max="4867" width="9.140625" style="6"/>
    <col min="4868" max="4868" width="6.7109375" style="6" customWidth="1"/>
    <col min="4869" max="4869" width="25.42578125" style="6" customWidth="1"/>
    <col min="4870" max="4870" width="12.42578125" style="6" customWidth="1"/>
    <col min="4871" max="4871" width="11" style="6" customWidth="1"/>
    <col min="4872" max="4872" width="12.5703125" style="6" customWidth="1"/>
    <col min="4873" max="5120" width="9.140625" style="6"/>
    <col min="5121" max="5122" width="5.140625" style="6" customWidth="1"/>
    <col min="5123" max="5123" width="9.140625" style="6"/>
    <col min="5124" max="5124" width="6.7109375" style="6" customWidth="1"/>
    <col min="5125" max="5125" width="25.42578125" style="6" customWidth="1"/>
    <col min="5126" max="5126" width="12.42578125" style="6" customWidth="1"/>
    <col min="5127" max="5127" width="11" style="6" customWidth="1"/>
    <col min="5128" max="5128" width="12.5703125" style="6" customWidth="1"/>
    <col min="5129" max="5376" width="9.140625" style="6"/>
    <col min="5377" max="5378" width="5.140625" style="6" customWidth="1"/>
    <col min="5379" max="5379" width="9.140625" style="6"/>
    <col min="5380" max="5380" width="6.7109375" style="6" customWidth="1"/>
    <col min="5381" max="5381" width="25.42578125" style="6" customWidth="1"/>
    <col min="5382" max="5382" width="12.42578125" style="6" customWidth="1"/>
    <col min="5383" max="5383" width="11" style="6" customWidth="1"/>
    <col min="5384" max="5384" width="12.5703125" style="6" customWidth="1"/>
    <col min="5385" max="5632" width="9.140625" style="6"/>
    <col min="5633" max="5634" width="5.140625" style="6" customWidth="1"/>
    <col min="5635" max="5635" width="9.140625" style="6"/>
    <col min="5636" max="5636" width="6.7109375" style="6" customWidth="1"/>
    <col min="5637" max="5637" width="25.42578125" style="6" customWidth="1"/>
    <col min="5638" max="5638" width="12.42578125" style="6" customWidth="1"/>
    <col min="5639" max="5639" width="11" style="6" customWidth="1"/>
    <col min="5640" max="5640" width="12.5703125" style="6" customWidth="1"/>
    <col min="5641" max="5888" width="9.140625" style="6"/>
    <col min="5889" max="5890" width="5.140625" style="6" customWidth="1"/>
    <col min="5891" max="5891" width="9.140625" style="6"/>
    <col min="5892" max="5892" width="6.7109375" style="6" customWidth="1"/>
    <col min="5893" max="5893" width="25.42578125" style="6" customWidth="1"/>
    <col min="5894" max="5894" width="12.42578125" style="6" customWidth="1"/>
    <col min="5895" max="5895" width="11" style="6" customWidth="1"/>
    <col min="5896" max="5896" width="12.5703125" style="6" customWidth="1"/>
    <col min="5897" max="6144" width="9.140625" style="6"/>
    <col min="6145" max="6146" width="5.140625" style="6" customWidth="1"/>
    <col min="6147" max="6147" width="9.140625" style="6"/>
    <col min="6148" max="6148" width="6.7109375" style="6" customWidth="1"/>
    <col min="6149" max="6149" width="25.42578125" style="6" customWidth="1"/>
    <col min="6150" max="6150" width="12.42578125" style="6" customWidth="1"/>
    <col min="6151" max="6151" width="11" style="6" customWidth="1"/>
    <col min="6152" max="6152" width="12.5703125" style="6" customWidth="1"/>
    <col min="6153" max="6400" width="9.140625" style="6"/>
    <col min="6401" max="6402" width="5.140625" style="6" customWidth="1"/>
    <col min="6403" max="6403" width="9.140625" style="6"/>
    <col min="6404" max="6404" width="6.7109375" style="6" customWidth="1"/>
    <col min="6405" max="6405" width="25.42578125" style="6" customWidth="1"/>
    <col min="6406" max="6406" width="12.42578125" style="6" customWidth="1"/>
    <col min="6407" max="6407" width="11" style="6" customWidth="1"/>
    <col min="6408" max="6408" width="12.5703125" style="6" customWidth="1"/>
    <col min="6409" max="6656" width="9.140625" style="6"/>
    <col min="6657" max="6658" width="5.140625" style="6" customWidth="1"/>
    <col min="6659" max="6659" width="9.140625" style="6"/>
    <col min="6660" max="6660" width="6.7109375" style="6" customWidth="1"/>
    <col min="6661" max="6661" width="25.42578125" style="6" customWidth="1"/>
    <col min="6662" max="6662" width="12.42578125" style="6" customWidth="1"/>
    <col min="6663" max="6663" width="11" style="6" customWidth="1"/>
    <col min="6664" max="6664" width="12.5703125" style="6" customWidth="1"/>
    <col min="6665" max="6912" width="9.140625" style="6"/>
    <col min="6913" max="6914" width="5.140625" style="6" customWidth="1"/>
    <col min="6915" max="6915" width="9.140625" style="6"/>
    <col min="6916" max="6916" width="6.7109375" style="6" customWidth="1"/>
    <col min="6917" max="6917" width="25.42578125" style="6" customWidth="1"/>
    <col min="6918" max="6918" width="12.42578125" style="6" customWidth="1"/>
    <col min="6919" max="6919" width="11" style="6" customWidth="1"/>
    <col min="6920" max="6920" width="12.5703125" style="6" customWidth="1"/>
    <col min="6921" max="7168" width="9.140625" style="6"/>
    <col min="7169" max="7170" width="5.140625" style="6" customWidth="1"/>
    <col min="7171" max="7171" width="9.140625" style="6"/>
    <col min="7172" max="7172" width="6.7109375" style="6" customWidth="1"/>
    <col min="7173" max="7173" width="25.42578125" style="6" customWidth="1"/>
    <col min="7174" max="7174" width="12.42578125" style="6" customWidth="1"/>
    <col min="7175" max="7175" width="11" style="6" customWidth="1"/>
    <col min="7176" max="7176" width="12.5703125" style="6" customWidth="1"/>
    <col min="7177" max="7424" width="9.140625" style="6"/>
    <col min="7425" max="7426" width="5.140625" style="6" customWidth="1"/>
    <col min="7427" max="7427" width="9.140625" style="6"/>
    <col min="7428" max="7428" width="6.7109375" style="6" customWidth="1"/>
    <col min="7429" max="7429" width="25.42578125" style="6" customWidth="1"/>
    <col min="7430" max="7430" width="12.42578125" style="6" customWidth="1"/>
    <col min="7431" max="7431" width="11" style="6" customWidth="1"/>
    <col min="7432" max="7432" width="12.5703125" style="6" customWidth="1"/>
    <col min="7433" max="7680" width="9.140625" style="6"/>
    <col min="7681" max="7682" width="5.140625" style="6" customWidth="1"/>
    <col min="7683" max="7683" width="9.140625" style="6"/>
    <col min="7684" max="7684" width="6.7109375" style="6" customWidth="1"/>
    <col min="7685" max="7685" width="25.42578125" style="6" customWidth="1"/>
    <col min="7686" max="7686" width="12.42578125" style="6" customWidth="1"/>
    <col min="7687" max="7687" width="11" style="6" customWidth="1"/>
    <col min="7688" max="7688" width="12.5703125" style="6" customWidth="1"/>
    <col min="7689" max="7936" width="9.140625" style="6"/>
    <col min="7937" max="7938" width="5.140625" style="6" customWidth="1"/>
    <col min="7939" max="7939" width="9.140625" style="6"/>
    <col min="7940" max="7940" width="6.7109375" style="6" customWidth="1"/>
    <col min="7941" max="7941" width="25.42578125" style="6" customWidth="1"/>
    <col min="7942" max="7942" width="12.42578125" style="6" customWidth="1"/>
    <col min="7943" max="7943" width="11" style="6" customWidth="1"/>
    <col min="7944" max="7944" width="12.5703125" style="6" customWidth="1"/>
    <col min="7945" max="8192" width="9.140625" style="6"/>
    <col min="8193" max="8194" width="5.140625" style="6" customWidth="1"/>
    <col min="8195" max="8195" width="9.140625" style="6"/>
    <col min="8196" max="8196" width="6.7109375" style="6" customWidth="1"/>
    <col min="8197" max="8197" width="25.42578125" style="6" customWidth="1"/>
    <col min="8198" max="8198" width="12.42578125" style="6" customWidth="1"/>
    <col min="8199" max="8199" width="11" style="6" customWidth="1"/>
    <col min="8200" max="8200" width="12.5703125" style="6" customWidth="1"/>
    <col min="8201" max="8448" width="9.140625" style="6"/>
    <col min="8449" max="8450" width="5.140625" style="6" customWidth="1"/>
    <col min="8451" max="8451" width="9.140625" style="6"/>
    <col min="8452" max="8452" width="6.7109375" style="6" customWidth="1"/>
    <col min="8453" max="8453" width="25.42578125" style="6" customWidth="1"/>
    <col min="8454" max="8454" width="12.42578125" style="6" customWidth="1"/>
    <col min="8455" max="8455" width="11" style="6" customWidth="1"/>
    <col min="8456" max="8456" width="12.5703125" style="6" customWidth="1"/>
    <col min="8457" max="8704" width="9.140625" style="6"/>
    <col min="8705" max="8706" width="5.140625" style="6" customWidth="1"/>
    <col min="8707" max="8707" width="9.140625" style="6"/>
    <col min="8708" max="8708" width="6.7109375" style="6" customWidth="1"/>
    <col min="8709" max="8709" width="25.42578125" style="6" customWidth="1"/>
    <col min="8710" max="8710" width="12.42578125" style="6" customWidth="1"/>
    <col min="8711" max="8711" width="11" style="6" customWidth="1"/>
    <col min="8712" max="8712" width="12.5703125" style="6" customWidth="1"/>
    <col min="8713" max="8960" width="9.140625" style="6"/>
    <col min="8961" max="8962" width="5.140625" style="6" customWidth="1"/>
    <col min="8963" max="8963" width="9.140625" style="6"/>
    <col min="8964" max="8964" width="6.7109375" style="6" customWidth="1"/>
    <col min="8965" max="8965" width="25.42578125" style="6" customWidth="1"/>
    <col min="8966" max="8966" width="12.42578125" style="6" customWidth="1"/>
    <col min="8967" max="8967" width="11" style="6" customWidth="1"/>
    <col min="8968" max="8968" width="12.5703125" style="6" customWidth="1"/>
    <col min="8969" max="9216" width="9.140625" style="6"/>
    <col min="9217" max="9218" width="5.140625" style="6" customWidth="1"/>
    <col min="9219" max="9219" width="9.140625" style="6"/>
    <col min="9220" max="9220" width="6.7109375" style="6" customWidth="1"/>
    <col min="9221" max="9221" width="25.42578125" style="6" customWidth="1"/>
    <col min="9222" max="9222" width="12.42578125" style="6" customWidth="1"/>
    <col min="9223" max="9223" width="11" style="6" customWidth="1"/>
    <col min="9224" max="9224" width="12.5703125" style="6" customWidth="1"/>
    <col min="9225" max="9472" width="9.140625" style="6"/>
    <col min="9473" max="9474" width="5.140625" style="6" customWidth="1"/>
    <col min="9475" max="9475" width="9.140625" style="6"/>
    <col min="9476" max="9476" width="6.7109375" style="6" customWidth="1"/>
    <col min="9477" max="9477" width="25.42578125" style="6" customWidth="1"/>
    <col min="9478" max="9478" width="12.42578125" style="6" customWidth="1"/>
    <col min="9479" max="9479" width="11" style="6" customWidth="1"/>
    <col min="9480" max="9480" width="12.5703125" style="6" customWidth="1"/>
    <col min="9481" max="9728" width="9.140625" style="6"/>
    <col min="9729" max="9730" width="5.140625" style="6" customWidth="1"/>
    <col min="9731" max="9731" width="9.140625" style="6"/>
    <col min="9732" max="9732" width="6.7109375" style="6" customWidth="1"/>
    <col min="9733" max="9733" width="25.42578125" style="6" customWidth="1"/>
    <col min="9734" max="9734" width="12.42578125" style="6" customWidth="1"/>
    <col min="9735" max="9735" width="11" style="6" customWidth="1"/>
    <col min="9736" max="9736" width="12.5703125" style="6" customWidth="1"/>
    <col min="9737" max="9984" width="9.140625" style="6"/>
    <col min="9985" max="9986" width="5.140625" style="6" customWidth="1"/>
    <col min="9987" max="9987" width="9.140625" style="6"/>
    <col min="9988" max="9988" width="6.7109375" style="6" customWidth="1"/>
    <col min="9989" max="9989" width="25.42578125" style="6" customWidth="1"/>
    <col min="9990" max="9990" width="12.42578125" style="6" customWidth="1"/>
    <col min="9991" max="9991" width="11" style="6" customWidth="1"/>
    <col min="9992" max="9992" width="12.5703125" style="6" customWidth="1"/>
    <col min="9993" max="10240" width="9.140625" style="6"/>
    <col min="10241" max="10242" width="5.140625" style="6" customWidth="1"/>
    <col min="10243" max="10243" width="9.140625" style="6"/>
    <col min="10244" max="10244" width="6.7109375" style="6" customWidth="1"/>
    <col min="10245" max="10245" width="25.42578125" style="6" customWidth="1"/>
    <col min="10246" max="10246" width="12.42578125" style="6" customWidth="1"/>
    <col min="10247" max="10247" width="11" style="6" customWidth="1"/>
    <col min="10248" max="10248" width="12.5703125" style="6" customWidth="1"/>
    <col min="10249" max="10496" width="9.140625" style="6"/>
    <col min="10497" max="10498" width="5.140625" style="6" customWidth="1"/>
    <col min="10499" max="10499" width="9.140625" style="6"/>
    <col min="10500" max="10500" width="6.7109375" style="6" customWidth="1"/>
    <col min="10501" max="10501" width="25.42578125" style="6" customWidth="1"/>
    <col min="10502" max="10502" width="12.42578125" style="6" customWidth="1"/>
    <col min="10503" max="10503" width="11" style="6" customWidth="1"/>
    <col min="10504" max="10504" width="12.5703125" style="6" customWidth="1"/>
    <col min="10505" max="10752" width="9.140625" style="6"/>
    <col min="10753" max="10754" width="5.140625" style="6" customWidth="1"/>
    <col min="10755" max="10755" width="9.140625" style="6"/>
    <col min="10756" max="10756" width="6.7109375" style="6" customWidth="1"/>
    <col min="10757" max="10757" width="25.42578125" style="6" customWidth="1"/>
    <col min="10758" max="10758" width="12.42578125" style="6" customWidth="1"/>
    <col min="10759" max="10759" width="11" style="6" customWidth="1"/>
    <col min="10760" max="10760" width="12.5703125" style="6" customWidth="1"/>
    <col min="10761" max="11008" width="9.140625" style="6"/>
    <col min="11009" max="11010" width="5.140625" style="6" customWidth="1"/>
    <col min="11011" max="11011" width="9.140625" style="6"/>
    <col min="11012" max="11012" width="6.7109375" style="6" customWidth="1"/>
    <col min="11013" max="11013" width="25.42578125" style="6" customWidth="1"/>
    <col min="11014" max="11014" width="12.42578125" style="6" customWidth="1"/>
    <col min="11015" max="11015" width="11" style="6" customWidth="1"/>
    <col min="11016" max="11016" width="12.5703125" style="6" customWidth="1"/>
    <col min="11017" max="11264" width="9.140625" style="6"/>
    <col min="11265" max="11266" width="5.140625" style="6" customWidth="1"/>
    <col min="11267" max="11267" width="9.140625" style="6"/>
    <col min="11268" max="11268" width="6.7109375" style="6" customWidth="1"/>
    <col min="11269" max="11269" width="25.42578125" style="6" customWidth="1"/>
    <col min="11270" max="11270" width="12.42578125" style="6" customWidth="1"/>
    <col min="11271" max="11271" width="11" style="6" customWidth="1"/>
    <col min="11272" max="11272" width="12.5703125" style="6" customWidth="1"/>
    <col min="11273" max="11520" width="9.140625" style="6"/>
    <col min="11521" max="11522" width="5.140625" style="6" customWidth="1"/>
    <col min="11523" max="11523" width="9.140625" style="6"/>
    <col min="11524" max="11524" width="6.7109375" style="6" customWidth="1"/>
    <col min="11525" max="11525" width="25.42578125" style="6" customWidth="1"/>
    <col min="11526" max="11526" width="12.42578125" style="6" customWidth="1"/>
    <col min="11527" max="11527" width="11" style="6" customWidth="1"/>
    <col min="11528" max="11528" width="12.5703125" style="6" customWidth="1"/>
    <col min="11529" max="11776" width="9.140625" style="6"/>
    <col min="11777" max="11778" width="5.140625" style="6" customWidth="1"/>
    <col min="11779" max="11779" width="9.140625" style="6"/>
    <col min="11780" max="11780" width="6.7109375" style="6" customWidth="1"/>
    <col min="11781" max="11781" width="25.42578125" style="6" customWidth="1"/>
    <col min="11782" max="11782" width="12.42578125" style="6" customWidth="1"/>
    <col min="11783" max="11783" width="11" style="6" customWidth="1"/>
    <col min="11784" max="11784" width="12.5703125" style="6" customWidth="1"/>
    <col min="11785" max="12032" width="9.140625" style="6"/>
    <col min="12033" max="12034" width="5.140625" style="6" customWidth="1"/>
    <col min="12035" max="12035" width="9.140625" style="6"/>
    <col min="12036" max="12036" width="6.7109375" style="6" customWidth="1"/>
    <col min="12037" max="12037" width="25.42578125" style="6" customWidth="1"/>
    <col min="12038" max="12038" width="12.42578125" style="6" customWidth="1"/>
    <col min="12039" max="12039" width="11" style="6" customWidth="1"/>
    <col min="12040" max="12040" width="12.5703125" style="6" customWidth="1"/>
    <col min="12041" max="12288" width="9.140625" style="6"/>
    <col min="12289" max="12290" width="5.140625" style="6" customWidth="1"/>
    <col min="12291" max="12291" width="9.140625" style="6"/>
    <col min="12292" max="12292" width="6.7109375" style="6" customWidth="1"/>
    <col min="12293" max="12293" width="25.42578125" style="6" customWidth="1"/>
    <col min="12294" max="12294" width="12.42578125" style="6" customWidth="1"/>
    <col min="12295" max="12295" width="11" style="6" customWidth="1"/>
    <col min="12296" max="12296" width="12.5703125" style="6" customWidth="1"/>
    <col min="12297" max="12544" width="9.140625" style="6"/>
    <col min="12545" max="12546" width="5.140625" style="6" customWidth="1"/>
    <col min="12547" max="12547" width="9.140625" style="6"/>
    <col min="12548" max="12548" width="6.7109375" style="6" customWidth="1"/>
    <col min="12549" max="12549" width="25.42578125" style="6" customWidth="1"/>
    <col min="12550" max="12550" width="12.42578125" style="6" customWidth="1"/>
    <col min="12551" max="12551" width="11" style="6" customWidth="1"/>
    <col min="12552" max="12552" width="12.5703125" style="6" customWidth="1"/>
    <col min="12553" max="12800" width="9.140625" style="6"/>
    <col min="12801" max="12802" width="5.140625" style="6" customWidth="1"/>
    <col min="12803" max="12803" width="9.140625" style="6"/>
    <col min="12804" max="12804" width="6.7109375" style="6" customWidth="1"/>
    <col min="12805" max="12805" width="25.42578125" style="6" customWidth="1"/>
    <col min="12806" max="12806" width="12.42578125" style="6" customWidth="1"/>
    <col min="12807" max="12807" width="11" style="6" customWidth="1"/>
    <col min="12808" max="12808" width="12.5703125" style="6" customWidth="1"/>
    <col min="12809" max="13056" width="9.140625" style="6"/>
    <col min="13057" max="13058" width="5.140625" style="6" customWidth="1"/>
    <col min="13059" max="13059" width="9.140625" style="6"/>
    <col min="13060" max="13060" width="6.7109375" style="6" customWidth="1"/>
    <col min="13061" max="13061" width="25.42578125" style="6" customWidth="1"/>
    <col min="13062" max="13062" width="12.42578125" style="6" customWidth="1"/>
    <col min="13063" max="13063" width="11" style="6" customWidth="1"/>
    <col min="13064" max="13064" width="12.5703125" style="6" customWidth="1"/>
    <col min="13065" max="13312" width="9.140625" style="6"/>
    <col min="13313" max="13314" width="5.140625" style="6" customWidth="1"/>
    <col min="13315" max="13315" width="9.140625" style="6"/>
    <col min="13316" max="13316" width="6.7109375" style="6" customWidth="1"/>
    <col min="13317" max="13317" width="25.42578125" style="6" customWidth="1"/>
    <col min="13318" max="13318" width="12.42578125" style="6" customWidth="1"/>
    <col min="13319" max="13319" width="11" style="6" customWidth="1"/>
    <col min="13320" max="13320" width="12.5703125" style="6" customWidth="1"/>
    <col min="13321" max="13568" width="9.140625" style="6"/>
    <col min="13569" max="13570" width="5.140625" style="6" customWidth="1"/>
    <col min="13571" max="13571" width="9.140625" style="6"/>
    <col min="13572" max="13572" width="6.7109375" style="6" customWidth="1"/>
    <col min="13573" max="13573" width="25.42578125" style="6" customWidth="1"/>
    <col min="13574" max="13574" width="12.42578125" style="6" customWidth="1"/>
    <col min="13575" max="13575" width="11" style="6" customWidth="1"/>
    <col min="13576" max="13576" width="12.5703125" style="6" customWidth="1"/>
    <col min="13577" max="13824" width="9.140625" style="6"/>
    <col min="13825" max="13826" width="5.140625" style="6" customWidth="1"/>
    <col min="13827" max="13827" width="9.140625" style="6"/>
    <col min="13828" max="13828" width="6.7109375" style="6" customWidth="1"/>
    <col min="13829" max="13829" width="25.42578125" style="6" customWidth="1"/>
    <col min="13830" max="13830" width="12.42578125" style="6" customWidth="1"/>
    <col min="13831" max="13831" width="11" style="6" customWidth="1"/>
    <col min="13832" max="13832" width="12.5703125" style="6" customWidth="1"/>
    <col min="13833" max="14080" width="9.140625" style="6"/>
    <col min="14081" max="14082" width="5.140625" style="6" customWidth="1"/>
    <col min="14083" max="14083" width="9.140625" style="6"/>
    <col min="14084" max="14084" width="6.7109375" style="6" customWidth="1"/>
    <col min="14085" max="14085" width="25.42578125" style="6" customWidth="1"/>
    <col min="14086" max="14086" width="12.42578125" style="6" customWidth="1"/>
    <col min="14087" max="14087" width="11" style="6" customWidth="1"/>
    <col min="14088" max="14088" width="12.5703125" style="6" customWidth="1"/>
    <col min="14089" max="14336" width="9.140625" style="6"/>
    <col min="14337" max="14338" width="5.140625" style="6" customWidth="1"/>
    <col min="14339" max="14339" width="9.140625" style="6"/>
    <col min="14340" max="14340" width="6.7109375" style="6" customWidth="1"/>
    <col min="14341" max="14341" width="25.42578125" style="6" customWidth="1"/>
    <col min="14342" max="14342" width="12.42578125" style="6" customWidth="1"/>
    <col min="14343" max="14343" width="11" style="6" customWidth="1"/>
    <col min="14344" max="14344" width="12.5703125" style="6" customWidth="1"/>
    <col min="14345" max="14592" width="9.140625" style="6"/>
    <col min="14593" max="14594" width="5.140625" style="6" customWidth="1"/>
    <col min="14595" max="14595" width="9.140625" style="6"/>
    <col min="14596" max="14596" width="6.7109375" style="6" customWidth="1"/>
    <col min="14597" max="14597" width="25.42578125" style="6" customWidth="1"/>
    <col min="14598" max="14598" width="12.42578125" style="6" customWidth="1"/>
    <col min="14599" max="14599" width="11" style="6" customWidth="1"/>
    <col min="14600" max="14600" width="12.5703125" style="6" customWidth="1"/>
    <col min="14601" max="14848" width="9.140625" style="6"/>
    <col min="14849" max="14850" width="5.140625" style="6" customWidth="1"/>
    <col min="14851" max="14851" width="9.140625" style="6"/>
    <col min="14852" max="14852" width="6.7109375" style="6" customWidth="1"/>
    <col min="14853" max="14853" width="25.42578125" style="6" customWidth="1"/>
    <col min="14854" max="14854" width="12.42578125" style="6" customWidth="1"/>
    <col min="14855" max="14855" width="11" style="6" customWidth="1"/>
    <col min="14856" max="14856" width="12.5703125" style="6" customWidth="1"/>
    <col min="14857" max="15104" width="9.140625" style="6"/>
    <col min="15105" max="15106" width="5.140625" style="6" customWidth="1"/>
    <col min="15107" max="15107" width="9.140625" style="6"/>
    <col min="15108" max="15108" width="6.7109375" style="6" customWidth="1"/>
    <col min="15109" max="15109" width="25.42578125" style="6" customWidth="1"/>
    <col min="15110" max="15110" width="12.42578125" style="6" customWidth="1"/>
    <col min="15111" max="15111" width="11" style="6" customWidth="1"/>
    <col min="15112" max="15112" width="12.5703125" style="6" customWidth="1"/>
    <col min="15113" max="15360" width="9.140625" style="6"/>
    <col min="15361" max="15362" width="5.140625" style="6" customWidth="1"/>
    <col min="15363" max="15363" width="9.140625" style="6"/>
    <col min="15364" max="15364" width="6.7109375" style="6" customWidth="1"/>
    <col min="15365" max="15365" width="25.42578125" style="6" customWidth="1"/>
    <col min="15366" max="15366" width="12.42578125" style="6" customWidth="1"/>
    <col min="15367" max="15367" width="11" style="6" customWidth="1"/>
    <col min="15368" max="15368" width="12.5703125" style="6" customWidth="1"/>
    <col min="15369" max="15616" width="9.140625" style="6"/>
    <col min="15617" max="15618" width="5.140625" style="6" customWidth="1"/>
    <col min="15619" max="15619" width="9.140625" style="6"/>
    <col min="15620" max="15620" width="6.7109375" style="6" customWidth="1"/>
    <col min="15621" max="15621" width="25.42578125" style="6" customWidth="1"/>
    <col min="15622" max="15622" width="12.42578125" style="6" customWidth="1"/>
    <col min="15623" max="15623" width="11" style="6" customWidth="1"/>
    <col min="15624" max="15624" width="12.5703125" style="6" customWidth="1"/>
    <col min="15625" max="15872" width="9.140625" style="6"/>
    <col min="15873" max="15874" width="5.140625" style="6" customWidth="1"/>
    <col min="15875" max="15875" width="9.140625" style="6"/>
    <col min="15876" max="15876" width="6.7109375" style="6" customWidth="1"/>
    <col min="15877" max="15877" width="25.42578125" style="6" customWidth="1"/>
    <col min="15878" max="15878" width="12.42578125" style="6" customWidth="1"/>
    <col min="15879" max="15879" width="11" style="6" customWidth="1"/>
    <col min="15880" max="15880" width="12.5703125" style="6" customWidth="1"/>
    <col min="15881" max="16128" width="9.140625" style="6"/>
    <col min="16129" max="16130" width="5.140625" style="6" customWidth="1"/>
    <col min="16131" max="16131" width="9.140625" style="6"/>
    <col min="16132" max="16132" width="6.7109375" style="6" customWidth="1"/>
    <col min="16133" max="16133" width="25.42578125" style="6" customWidth="1"/>
    <col min="16134" max="16134" width="12.42578125" style="6" customWidth="1"/>
    <col min="16135" max="16135" width="11" style="6" customWidth="1"/>
    <col min="16136" max="16136" width="12.5703125" style="6" customWidth="1"/>
    <col min="16137" max="16384" width="9.140625" style="6"/>
  </cols>
  <sheetData>
    <row r="1" spans="4:10" s="1876" customFormat="1" ht="15.75">
      <c r="D1" s="2294" t="s">
        <v>1512</v>
      </c>
      <c r="E1" s="2294"/>
      <c r="F1" s="2294"/>
      <c r="G1" s="2294"/>
      <c r="H1" s="2294"/>
      <c r="I1" s="2294"/>
      <c r="J1" s="2294"/>
    </row>
    <row r="2" spans="4:10" s="1875" customFormat="1" ht="18.75">
      <c r="D2" s="2295" t="s">
        <v>1493</v>
      </c>
      <c r="E2" s="2295"/>
      <c r="F2" s="2295"/>
      <c r="G2" s="2295"/>
      <c r="H2" s="2295"/>
      <c r="I2" s="2295"/>
      <c r="J2" s="2295"/>
    </row>
    <row r="3" spans="4:10" ht="15.75" thickBot="1">
      <c r="D3" s="1721"/>
      <c r="E3" s="1721"/>
      <c r="F3" s="1721"/>
      <c r="G3" s="1721"/>
      <c r="H3" s="1721"/>
      <c r="I3" s="2273" t="s">
        <v>1031</v>
      </c>
      <c r="J3" s="2273"/>
    </row>
    <row r="4" spans="4:10" ht="15.75" thickTop="1">
      <c r="D4" s="2296" t="s">
        <v>158</v>
      </c>
      <c r="E4" s="2298" t="s">
        <v>1494</v>
      </c>
      <c r="F4" s="2300" t="s">
        <v>1495</v>
      </c>
      <c r="G4" s="2301"/>
      <c r="H4" s="2302"/>
      <c r="I4" s="2303" t="s">
        <v>1496</v>
      </c>
      <c r="J4" s="2304"/>
    </row>
    <row r="5" spans="4:10" ht="15.75">
      <c r="D5" s="2297"/>
      <c r="E5" s="2299"/>
      <c r="F5" s="1680">
        <v>2015</v>
      </c>
      <c r="G5" s="1680" t="s">
        <v>1497</v>
      </c>
      <c r="H5" s="1680" t="s">
        <v>1498</v>
      </c>
      <c r="I5" s="1681">
        <v>2016</v>
      </c>
      <c r="J5" s="1682">
        <v>2017</v>
      </c>
    </row>
    <row r="6" spans="4:10">
      <c r="D6" s="1683" t="s">
        <v>263</v>
      </c>
      <c r="E6" s="1684" t="s">
        <v>1499</v>
      </c>
      <c r="F6" s="1685">
        <v>837788.89288199414</v>
      </c>
      <c r="G6" s="1685">
        <v>1054012.06</v>
      </c>
      <c r="H6" s="1685">
        <v>1107787.5467353542</v>
      </c>
      <c r="I6" s="1685">
        <f>G6/F6*100-100</f>
        <v>25.808788938965051</v>
      </c>
      <c r="J6" s="1686">
        <f>H6/G6*100-100</f>
        <v>5.1019802121954996</v>
      </c>
    </row>
    <row r="7" spans="4:10">
      <c r="D7" s="1687">
        <v>1</v>
      </c>
      <c r="E7" s="1688" t="s">
        <v>1500</v>
      </c>
      <c r="F7" s="1689">
        <v>0</v>
      </c>
      <c r="G7" s="1689">
        <v>0</v>
      </c>
      <c r="H7" s="1689">
        <v>0</v>
      </c>
      <c r="I7" s="1690" t="s">
        <v>270</v>
      </c>
      <c r="J7" s="1691" t="s">
        <v>270</v>
      </c>
    </row>
    <row r="8" spans="4:10">
      <c r="D8" s="1687">
        <v>2</v>
      </c>
      <c r="E8" s="1692" t="s">
        <v>1065</v>
      </c>
      <c r="F8" s="1693">
        <v>0</v>
      </c>
      <c r="G8" s="1693">
        <v>0</v>
      </c>
      <c r="H8" s="1693">
        <v>0</v>
      </c>
      <c r="I8" s="1690" t="s">
        <v>270</v>
      </c>
      <c r="J8" s="1691" t="s">
        <v>270</v>
      </c>
    </row>
    <row r="9" spans="4:10">
      <c r="D9" s="1687">
        <v>3</v>
      </c>
      <c r="E9" s="1692" t="s">
        <v>1501</v>
      </c>
      <c r="F9" s="1694">
        <v>111105.00222499442</v>
      </c>
      <c r="G9" s="1694">
        <v>136381.16</v>
      </c>
      <c r="H9" s="1694">
        <v>152129.80702467426</v>
      </c>
      <c r="I9" s="1694">
        <f t="shared" ref="I9:J26" si="0">G9/F9*100-100</f>
        <v>22.749792780544496</v>
      </c>
      <c r="J9" s="1695">
        <f t="shared" si="0"/>
        <v>11.547523884291834</v>
      </c>
    </row>
    <row r="10" spans="4:10">
      <c r="D10" s="1696"/>
      <c r="E10" s="1697" t="s">
        <v>1502</v>
      </c>
      <c r="F10" s="1698">
        <v>5476.1265326994999</v>
      </c>
      <c r="G10" s="1698">
        <v>6883.71</v>
      </c>
      <c r="H10" s="1698">
        <v>10765.77715344</v>
      </c>
      <c r="I10" s="1698">
        <f t="shared" si="0"/>
        <v>25.703998234800125</v>
      </c>
      <c r="J10" s="1699">
        <f t="shared" si="0"/>
        <v>56.394984004846208</v>
      </c>
    </row>
    <row r="11" spans="4:10">
      <c r="D11" s="1696"/>
      <c r="E11" s="1697" t="s">
        <v>1503</v>
      </c>
      <c r="F11" s="1698">
        <v>44169.474651149409</v>
      </c>
      <c r="G11" s="1698">
        <v>41796.89</v>
      </c>
      <c r="H11" s="1698">
        <v>43556.761816430597</v>
      </c>
      <c r="I11" s="1698">
        <f t="shared" si="0"/>
        <v>-5.3715482692245899</v>
      </c>
      <c r="J11" s="1699">
        <f t="shared" si="0"/>
        <v>4.2105329282408235</v>
      </c>
    </row>
    <row r="12" spans="4:10">
      <c r="D12" s="1696"/>
      <c r="E12" s="1697" t="s">
        <v>1069</v>
      </c>
      <c r="F12" s="1698">
        <v>64.14</v>
      </c>
      <c r="G12" s="1698">
        <v>57.59</v>
      </c>
      <c r="H12" s="1698">
        <v>3304.63190983</v>
      </c>
      <c r="I12" s="1698">
        <f t="shared" si="0"/>
        <v>-10.212036170876203</v>
      </c>
      <c r="J12" s="1700" t="s">
        <v>270</v>
      </c>
    </row>
    <row r="13" spans="4:10">
      <c r="D13" s="1696"/>
      <c r="E13" s="1697" t="s">
        <v>1504</v>
      </c>
      <c r="F13" s="1698">
        <v>2234.3000000000002</v>
      </c>
      <c r="G13" s="1698">
        <v>338.9</v>
      </c>
      <c r="H13" s="1698">
        <v>9005.2999999999993</v>
      </c>
      <c r="I13" s="1698">
        <f t="shared" si="0"/>
        <v>-84.831938414716021</v>
      </c>
      <c r="J13" s="1700" t="s">
        <v>270</v>
      </c>
    </row>
    <row r="14" spans="4:10">
      <c r="D14" s="1696"/>
      <c r="E14" s="1697" t="s">
        <v>1505</v>
      </c>
      <c r="F14" s="1698">
        <v>59160.9610411455</v>
      </c>
      <c r="G14" s="1698">
        <v>87304.07</v>
      </c>
      <c r="H14" s="1698">
        <v>85497.336144973655</v>
      </c>
      <c r="I14" s="1698">
        <f t="shared" si="0"/>
        <v>47.570405320632688</v>
      </c>
      <c r="J14" s="1699">
        <f t="shared" si="0"/>
        <v>-2.0694726546269209</v>
      </c>
    </row>
    <row r="15" spans="4:10">
      <c r="D15" s="1701">
        <v>4</v>
      </c>
      <c r="E15" s="1692" t="s">
        <v>1506</v>
      </c>
      <c r="F15" s="1693">
        <v>726683.89065699978</v>
      </c>
      <c r="G15" s="1693">
        <v>917630.9</v>
      </c>
      <c r="H15" s="1693">
        <v>955657.73971067986</v>
      </c>
      <c r="I15" s="1693">
        <f t="shared" si="0"/>
        <v>26.276488552727358</v>
      </c>
      <c r="J15" s="1702">
        <f t="shared" si="0"/>
        <v>4.1440234532947642</v>
      </c>
    </row>
    <row r="16" spans="4:10">
      <c r="D16" s="1683" t="s">
        <v>272</v>
      </c>
      <c r="E16" s="1684" t="s">
        <v>1507</v>
      </c>
      <c r="F16" s="1685">
        <v>542623.19555852015</v>
      </c>
      <c r="G16" s="1685">
        <v>610485.27100000007</v>
      </c>
      <c r="H16" s="1685">
        <v>666408.77270381094</v>
      </c>
      <c r="I16" s="1685">
        <f t="shared" si="0"/>
        <v>12.50629829261716</v>
      </c>
      <c r="J16" s="1686">
        <f t="shared" si="0"/>
        <v>9.1604997467352263</v>
      </c>
    </row>
    <row r="17" spans="4:10">
      <c r="D17" s="1703">
        <v>1</v>
      </c>
      <c r="E17" s="1688" t="s">
        <v>1500</v>
      </c>
      <c r="F17" s="1689">
        <v>106171.79300000001</v>
      </c>
      <c r="G17" s="1689">
        <v>137678.24100000001</v>
      </c>
      <c r="H17" s="1689">
        <v>151182.12099999998</v>
      </c>
      <c r="I17" s="1689">
        <f t="shared" si="0"/>
        <v>29.674970262581894</v>
      </c>
      <c r="J17" s="1704">
        <f t="shared" si="0"/>
        <v>9.8082891689471552</v>
      </c>
    </row>
    <row r="18" spans="4:10">
      <c r="D18" s="1703">
        <v>2</v>
      </c>
      <c r="E18" s="1692" t="s">
        <v>1065</v>
      </c>
      <c r="F18" s="1693">
        <v>0</v>
      </c>
      <c r="G18" s="1693">
        <v>0</v>
      </c>
      <c r="H18" s="1693">
        <v>0</v>
      </c>
      <c r="I18" s="1690" t="s">
        <v>270</v>
      </c>
      <c r="J18" s="1691" t="s">
        <v>270</v>
      </c>
    </row>
    <row r="19" spans="4:10">
      <c r="D19" s="1703">
        <v>3</v>
      </c>
      <c r="E19" s="1692" t="s">
        <v>1501</v>
      </c>
      <c r="F19" s="1693">
        <v>436451.40255852015</v>
      </c>
      <c r="G19" s="1693">
        <v>472807.03</v>
      </c>
      <c r="H19" s="1693">
        <v>515226.65170381096</v>
      </c>
      <c r="I19" s="1693">
        <f t="shared" si="0"/>
        <v>8.3298225709345104</v>
      </c>
      <c r="J19" s="1702">
        <f t="shared" si="0"/>
        <v>8.9718678048866849</v>
      </c>
    </row>
    <row r="20" spans="4:10">
      <c r="D20" s="1696"/>
      <c r="E20" s="1697" t="s">
        <v>1502</v>
      </c>
      <c r="F20" s="1705">
        <v>0</v>
      </c>
      <c r="G20" s="1705">
        <v>0</v>
      </c>
      <c r="H20" s="1705">
        <v>0</v>
      </c>
      <c r="I20" s="1706" t="s">
        <v>270</v>
      </c>
      <c r="J20" s="1700" t="s">
        <v>270</v>
      </c>
    </row>
    <row r="21" spans="4:10">
      <c r="D21" s="1696"/>
      <c r="E21" s="1697" t="s">
        <v>1503</v>
      </c>
      <c r="F21" s="1698">
        <v>39870.270545690131</v>
      </c>
      <c r="G21" s="1698">
        <v>40664.69</v>
      </c>
      <c r="H21" s="1698">
        <v>41402.261737747118</v>
      </c>
      <c r="I21" s="1698">
        <f t="shared" si="0"/>
        <v>1.9925108193070429</v>
      </c>
      <c r="J21" s="1699">
        <f t="shared" si="0"/>
        <v>1.8137891565068287</v>
      </c>
    </row>
    <row r="22" spans="4:10">
      <c r="D22" s="1696"/>
      <c r="E22" s="1697" t="s">
        <v>1069</v>
      </c>
      <c r="F22" s="1698">
        <v>363962.5</v>
      </c>
      <c r="G22" s="1698">
        <v>405199.2</v>
      </c>
      <c r="H22" s="1698">
        <v>439607.00960159389</v>
      </c>
      <c r="I22" s="1698">
        <f t="shared" si="0"/>
        <v>11.329930968162927</v>
      </c>
      <c r="J22" s="1699">
        <f t="shared" si="0"/>
        <v>8.4915788583970198</v>
      </c>
    </row>
    <row r="23" spans="4:10">
      <c r="D23" s="1696"/>
      <c r="E23" s="1697" t="s">
        <v>1504</v>
      </c>
      <c r="F23" s="1698">
        <v>22912.3</v>
      </c>
      <c r="G23" s="1698">
        <v>16397.400000000001</v>
      </c>
      <c r="H23" s="1698">
        <v>24381.3</v>
      </c>
      <c r="I23" s="1698">
        <f t="shared" si="0"/>
        <v>-28.434072528729104</v>
      </c>
      <c r="J23" s="1699">
        <f t="shared" si="0"/>
        <v>48.690036225255199</v>
      </c>
    </row>
    <row r="24" spans="4:10">
      <c r="D24" s="1696"/>
      <c r="E24" s="1697" t="s">
        <v>1508</v>
      </c>
      <c r="F24" s="1698">
        <v>38.231942799999999</v>
      </c>
      <c r="G24" s="1698">
        <v>362.47</v>
      </c>
      <c r="H24" s="1698">
        <v>66.443792329999994</v>
      </c>
      <c r="I24" s="1706" t="s">
        <v>270</v>
      </c>
      <c r="J24" s="1699">
        <f>H24/G24*100-100</f>
        <v>-81.669160942974599</v>
      </c>
    </row>
    <row r="25" spans="4:10" ht="29.25" customHeight="1">
      <c r="D25" s="1707"/>
      <c r="E25" s="1708" t="s">
        <v>1509</v>
      </c>
      <c r="F25" s="1698">
        <v>9668.100070030001</v>
      </c>
      <c r="G25" s="1698">
        <v>10183.27</v>
      </c>
      <c r="H25" s="1698">
        <v>9769.6365721399998</v>
      </c>
      <c r="I25" s="1698">
        <f t="shared" si="0"/>
        <v>5.3285539686020371</v>
      </c>
      <c r="J25" s="1699">
        <f t="shared" si="0"/>
        <v>-4.0618919842054737</v>
      </c>
    </row>
    <row r="26" spans="4:10" ht="15.75" thickBot="1">
      <c r="D26" s="2290" t="s">
        <v>1510</v>
      </c>
      <c r="E26" s="2291"/>
      <c r="F26" s="1709">
        <v>295165.69732347399</v>
      </c>
      <c r="G26" s="1709">
        <v>443526.78899999999</v>
      </c>
      <c r="H26" s="1709">
        <v>441378.77403154329</v>
      </c>
      <c r="I26" s="1709">
        <f t="shared" si="0"/>
        <v>50.263663095625958</v>
      </c>
      <c r="J26" s="1710">
        <f>H26/G26*100-100</f>
        <v>-0.48430332095604456</v>
      </c>
    </row>
    <row r="27" spans="4:10" ht="15.75" thickTop="1">
      <c r="D27" s="2292" t="s">
        <v>1514</v>
      </c>
      <c r="E27" s="2292"/>
      <c r="F27" s="2292"/>
      <c r="G27" s="2292"/>
      <c r="H27" s="2292"/>
      <c r="I27" s="2292"/>
      <c r="J27" s="2292"/>
    </row>
    <row r="28" spans="4:10" ht="15.75" customHeight="1">
      <c r="D28" s="2293" t="s">
        <v>1511</v>
      </c>
      <c r="E28" s="2293"/>
      <c r="F28" s="2293"/>
      <c r="G28" s="2293"/>
      <c r="H28" s="2293"/>
      <c r="I28" s="2293"/>
      <c r="J28" s="2293"/>
    </row>
    <row r="29" spans="4:10">
      <c r="D29" s="725" t="s">
        <v>829</v>
      </c>
    </row>
    <row r="30" spans="4:10">
      <c r="D30" s="725" t="s">
        <v>830</v>
      </c>
    </row>
  </sheetData>
  <mergeCells count="10">
    <mergeCell ref="D26:E26"/>
    <mergeCell ref="D27:J27"/>
    <mergeCell ref="D28:J28"/>
    <mergeCell ref="D1:J1"/>
    <mergeCell ref="D2:J2"/>
    <mergeCell ref="I3:J3"/>
    <mergeCell ref="D4:D5"/>
    <mergeCell ref="E4:E5"/>
    <mergeCell ref="F4:H4"/>
    <mergeCell ref="I4:J4"/>
  </mergeCells>
  <printOptions horizontalCentered="1"/>
  <pageMargins left="1.5" right="1" top="1.5" bottom="1" header="0.3" footer="0.3"/>
  <pageSetup paperSize="9" scale="93"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F49"/>
  <sheetViews>
    <sheetView view="pageBreakPreview" zoomScaleSheetLayoutView="100" workbookViewId="0">
      <selection activeCell="O7" sqref="O7"/>
    </sheetView>
  </sheetViews>
  <sheetFormatPr defaultRowHeight="15"/>
  <cols>
    <col min="1" max="1" width="32" customWidth="1"/>
    <col min="2" max="4" width="11.7109375" customWidth="1"/>
    <col min="5" max="6" width="10.7109375" customWidth="1"/>
  </cols>
  <sheetData>
    <row r="1" spans="1:6" s="1881" customFormat="1" ht="18.75">
      <c r="A1" s="2305" t="s">
        <v>1194</v>
      </c>
      <c r="B1" s="2305"/>
      <c r="C1" s="2305"/>
      <c r="D1" s="2305"/>
      <c r="E1" s="2305"/>
      <c r="F1" s="2305"/>
    </row>
    <row r="2" spans="1:6" s="1882" customFormat="1" ht="21">
      <c r="A2" s="2306" t="s">
        <v>1114</v>
      </c>
      <c r="B2" s="2306"/>
      <c r="C2" s="2306"/>
      <c r="D2" s="2306"/>
      <c r="E2" s="2306"/>
      <c r="F2" s="2306"/>
    </row>
    <row r="3" spans="1:6" ht="15.75" thickBot="1">
      <c r="A3" s="2307" t="s">
        <v>1115</v>
      </c>
      <c r="B3" s="2307"/>
      <c r="C3" s="2307"/>
      <c r="D3" s="2307"/>
      <c r="E3" s="2307"/>
      <c r="F3" s="2307"/>
    </row>
    <row r="4" spans="1:6" ht="15.75" thickTop="1">
      <c r="A4" s="983"/>
      <c r="B4" s="2308" t="s">
        <v>234</v>
      </c>
      <c r="C4" s="2309"/>
      <c r="D4" s="2310"/>
      <c r="E4" s="2314" t="s">
        <v>55</v>
      </c>
      <c r="F4" s="2315"/>
    </row>
    <row r="5" spans="1:6" ht="15.75">
      <c r="A5" s="984"/>
      <c r="B5" s="2311"/>
      <c r="C5" s="2312"/>
      <c r="D5" s="2313"/>
      <c r="E5" s="2316"/>
      <c r="F5" s="2317"/>
    </row>
    <row r="6" spans="1:6" ht="15.75">
      <c r="A6" s="984"/>
      <c r="B6" s="985">
        <v>2015</v>
      </c>
      <c r="C6" s="985">
        <v>2016</v>
      </c>
      <c r="D6" s="985">
        <v>2017</v>
      </c>
      <c r="E6" s="986" t="s">
        <v>1</v>
      </c>
      <c r="F6" s="987" t="s">
        <v>130</v>
      </c>
    </row>
    <row r="7" spans="1:6" ht="8.1" customHeight="1">
      <c r="A7" s="988"/>
      <c r="B7" s="989"/>
      <c r="C7" s="990"/>
      <c r="D7" s="989"/>
      <c r="E7" s="991"/>
      <c r="F7" s="992"/>
    </row>
    <row r="8" spans="1:6">
      <c r="A8" s="993" t="s">
        <v>1116</v>
      </c>
      <c r="B8" s="994">
        <v>726683.87</v>
      </c>
      <c r="C8" s="994">
        <v>917630.89047060988</v>
      </c>
      <c r="D8" s="994">
        <v>955657.73971067986</v>
      </c>
      <c r="E8" s="995">
        <v>26.27649220707346</v>
      </c>
      <c r="F8" s="996">
        <v>4.1440245348070022</v>
      </c>
    </row>
    <row r="9" spans="1:6">
      <c r="A9" s="997" t="s">
        <v>1117</v>
      </c>
      <c r="B9" s="998">
        <v>23622.95</v>
      </c>
      <c r="C9" s="998">
        <v>30620.108336740002</v>
      </c>
      <c r="D9" s="998">
        <v>28391.375846990002</v>
      </c>
      <c r="E9" s="995">
        <v>29.620171641306456</v>
      </c>
      <c r="F9" s="996">
        <v>-7.2786564477168127</v>
      </c>
    </row>
    <row r="10" spans="1:6">
      <c r="A10" s="997" t="s">
        <v>1118</v>
      </c>
      <c r="B10" s="999">
        <v>703060.92</v>
      </c>
      <c r="C10" s="999">
        <v>887010.78213386983</v>
      </c>
      <c r="D10" s="999">
        <v>927266.36386368982</v>
      </c>
      <c r="E10" s="995">
        <v>26.164144087808182</v>
      </c>
      <c r="F10" s="996">
        <v>4.5383418714457662</v>
      </c>
    </row>
    <row r="11" spans="1:6">
      <c r="A11" s="1000" t="s">
        <v>1119</v>
      </c>
      <c r="B11" s="1001">
        <v>517456.67892682005</v>
      </c>
      <c r="C11" s="1001">
        <v>672458.1601839799</v>
      </c>
      <c r="D11" s="998">
        <v>683870.35827257985</v>
      </c>
      <c r="E11" s="1002">
        <v>29.954484610890574</v>
      </c>
      <c r="F11" s="1003">
        <v>1.6970867132428964</v>
      </c>
    </row>
    <row r="12" spans="1:6">
      <c r="A12" s="1004" t="s">
        <v>1120</v>
      </c>
      <c r="B12" s="1001">
        <v>185604.24107317999</v>
      </c>
      <c r="C12" s="1001">
        <v>214552.62194988999</v>
      </c>
      <c r="D12" s="998">
        <v>243396.00559111001</v>
      </c>
      <c r="E12" s="1002">
        <v>15.596836963060696</v>
      </c>
      <c r="F12" s="1003">
        <v>13.443500889938576</v>
      </c>
    </row>
    <row r="13" spans="1:6" ht="8.1" customHeight="1">
      <c r="A13" s="1005"/>
      <c r="B13" s="1001"/>
      <c r="C13" s="1006"/>
      <c r="D13" s="1006"/>
      <c r="E13" s="1002"/>
      <c r="F13" s="1003"/>
    </row>
    <row r="14" spans="1:6" ht="8.1" customHeight="1">
      <c r="A14" s="1007"/>
      <c r="B14" s="1008"/>
      <c r="C14" s="1009"/>
      <c r="D14" s="1009"/>
      <c r="E14" s="1010"/>
      <c r="F14" s="1011"/>
    </row>
    <row r="15" spans="1:6">
      <c r="A15" s="993" t="s">
        <v>1121</v>
      </c>
      <c r="B15" s="999">
        <v>120995.11</v>
      </c>
      <c r="C15" s="999">
        <v>152199.83332362378</v>
      </c>
      <c r="D15" s="999">
        <v>152255.56438778609</v>
      </c>
      <c r="E15" s="995">
        <v>25.790069800030579</v>
      </c>
      <c r="F15" s="996">
        <v>3.6617033636176188E-2</v>
      </c>
    </row>
    <row r="16" spans="1:6">
      <c r="A16" s="1000" t="s">
        <v>1119</v>
      </c>
      <c r="B16" s="1001">
        <v>114843.41</v>
      </c>
      <c r="C16" s="1001">
        <v>144005.59332362379</v>
      </c>
      <c r="D16" s="998">
        <v>144507.40438778608</v>
      </c>
      <c r="E16" s="1002">
        <v>25.392996710585123</v>
      </c>
      <c r="F16" s="1003">
        <v>0.34846637035450101</v>
      </c>
    </row>
    <row r="17" spans="1:6">
      <c r="A17" s="1004" t="s">
        <v>1120</v>
      </c>
      <c r="B17" s="1001">
        <v>6151.7</v>
      </c>
      <c r="C17" s="1001">
        <v>8194.24</v>
      </c>
      <c r="D17" s="998">
        <v>7748.16</v>
      </c>
      <c r="E17" s="1002">
        <v>33.202854495505306</v>
      </c>
      <c r="F17" s="1003">
        <v>-5.4438239543874687</v>
      </c>
    </row>
    <row r="18" spans="1:6" ht="8.1" customHeight="1">
      <c r="A18" s="1012"/>
      <c r="B18" s="1013"/>
      <c r="C18" s="1014"/>
      <c r="D18" s="1014"/>
      <c r="E18" s="1015"/>
      <c r="F18" s="1016"/>
    </row>
    <row r="19" spans="1:6" ht="8.1" customHeight="1">
      <c r="A19" s="1017"/>
      <c r="B19" s="1018"/>
      <c r="C19" s="1018"/>
      <c r="D19" s="1018"/>
      <c r="E19" s="1019"/>
      <c r="F19" s="1020"/>
    </row>
    <row r="20" spans="1:6">
      <c r="A20" s="993" t="s">
        <v>1122</v>
      </c>
      <c r="B20" s="994">
        <v>824056.04</v>
      </c>
      <c r="C20" s="994">
        <v>1039210.6254574936</v>
      </c>
      <c r="D20" s="994">
        <v>1079521.928251476</v>
      </c>
      <c r="E20" s="995">
        <v>26.109217700472584</v>
      </c>
      <c r="F20" s="996">
        <v>3.8790310459187367</v>
      </c>
    </row>
    <row r="21" spans="1:6">
      <c r="A21" s="1000" t="s">
        <v>1119</v>
      </c>
      <c r="B21" s="1001">
        <v>632300.08892682008</v>
      </c>
      <c r="C21" s="1001">
        <v>816463.75350760366</v>
      </c>
      <c r="D21" s="1001">
        <v>828377.7626603659</v>
      </c>
      <c r="E21" s="1002">
        <v>29.125990618372015</v>
      </c>
      <c r="F21" s="1003">
        <v>1.4592208290421524</v>
      </c>
    </row>
    <row r="22" spans="1:6">
      <c r="A22" s="1004" t="s">
        <v>1123</v>
      </c>
      <c r="B22" s="1001">
        <v>76.730229284748646</v>
      </c>
      <c r="C22" s="1001">
        <v>78.56576265741802</v>
      </c>
      <c r="D22" s="1001">
        <v>76.735612402251661</v>
      </c>
      <c r="E22" s="1002" t="s">
        <v>270</v>
      </c>
      <c r="F22" s="1003" t="s">
        <v>270</v>
      </c>
    </row>
    <row r="23" spans="1:6">
      <c r="A23" s="1000" t="s">
        <v>1120</v>
      </c>
      <c r="B23" s="1001">
        <v>191755.95107318001</v>
      </c>
      <c r="C23" s="1001">
        <v>222746.87194988999</v>
      </c>
      <c r="D23" s="1001">
        <v>251144.16559111001</v>
      </c>
      <c r="E23" s="1002">
        <v>16.161647502080839</v>
      </c>
      <c r="F23" s="1003">
        <v>12.748683468654235</v>
      </c>
    </row>
    <row r="24" spans="1:6">
      <c r="A24" s="1004" t="s">
        <v>1123</v>
      </c>
      <c r="B24" s="1001">
        <v>23.269770715251354</v>
      </c>
      <c r="C24" s="1001">
        <v>21.434237342581994</v>
      </c>
      <c r="D24" s="1001">
        <v>23.264387597748328</v>
      </c>
      <c r="E24" s="1002" t="s">
        <v>270</v>
      </c>
      <c r="F24" s="1003" t="s">
        <v>270</v>
      </c>
    </row>
    <row r="25" spans="1:6" ht="8.1" customHeight="1">
      <c r="A25" s="1021"/>
      <c r="B25" s="1022"/>
      <c r="C25" s="1022"/>
      <c r="D25" s="1022"/>
      <c r="E25" s="1023"/>
      <c r="F25" s="1024"/>
    </row>
    <row r="26" spans="1:6" ht="8.1" customHeight="1">
      <c r="A26" s="1005"/>
      <c r="B26" s="1025"/>
      <c r="C26" s="1026"/>
      <c r="D26" s="1026"/>
      <c r="E26" s="1002"/>
      <c r="F26" s="1003"/>
    </row>
    <row r="27" spans="1:6">
      <c r="A27" s="993" t="s">
        <v>1124</v>
      </c>
      <c r="B27" s="994">
        <v>847678.99</v>
      </c>
      <c r="C27" s="994">
        <v>1069830.7337942338</v>
      </c>
      <c r="D27" s="994">
        <v>1107913.3040984659</v>
      </c>
      <c r="E27" s="995">
        <v>26.207060268679513</v>
      </c>
      <c r="F27" s="996">
        <v>3.5596818357582123</v>
      </c>
    </row>
    <row r="28" spans="1:6" ht="8.1" customHeight="1">
      <c r="A28" s="1027"/>
      <c r="B28" s="1028"/>
      <c r="C28" s="1028"/>
      <c r="D28" s="1028"/>
      <c r="E28" s="1029"/>
      <c r="F28" s="1030"/>
    </row>
    <row r="29" spans="1:6" ht="15.75">
      <c r="A29" s="1031" t="s">
        <v>1125</v>
      </c>
      <c r="B29" s="1025"/>
      <c r="C29" s="1026"/>
      <c r="D29" s="1026"/>
      <c r="E29" s="1002"/>
      <c r="F29" s="1003"/>
    </row>
    <row r="30" spans="1:6" ht="8.1" customHeight="1">
      <c r="A30" s="1032"/>
      <c r="B30" s="994"/>
      <c r="C30" s="994"/>
      <c r="D30" s="994"/>
      <c r="E30" s="995"/>
      <c r="F30" s="996"/>
    </row>
    <row r="31" spans="1:6" ht="15.75">
      <c r="A31" s="993" t="s">
        <v>1126</v>
      </c>
      <c r="B31" s="1025"/>
      <c r="C31" s="1026"/>
      <c r="D31" s="1026"/>
      <c r="E31" s="1002"/>
      <c r="F31" s="1003"/>
    </row>
    <row r="32" spans="1:6">
      <c r="A32" s="1000" t="s">
        <v>1127</v>
      </c>
      <c r="B32" s="1001">
        <v>12.981127553746326</v>
      </c>
      <c r="C32" s="1001">
        <v>16.484769740752078</v>
      </c>
      <c r="D32" s="1001">
        <v>13.246401936608054</v>
      </c>
      <c r="E32" s="1002" t="s">
        <v>270</v>
      </c>
      <c r="F32" s="1003" t="s">
        <v>270</v>
      </c>
    </row>
    <row r="33" spans="1:6">
      <c r="A33" s="1004" t="s">
        <v>1128</v>
      </c>
      <c r="B33" s="1001">
        <v>11.193322496199251</v>
      </c>
      <c r="C33" s="1001">
        <v>14.089234984696539</v>
      </c>
      <c r="D33" s="1001">
        <v>11.43136825776101</v>
      </c>
      <c r="E33" s="1002" t="s">
        <v>270</v>
      </c>
      <c r="F33" s="1003" t="s">
        <v>270</v>
      </c>
    </row>
    <row r="34" spans="1:6" ht="8.1" customHeight="1">
      <c r="A34" s="1005"/>
      <c r="B34" s="1001"/>
      <c r="C34" s="1001"/>
      <c r="D34" s="1001"/>
      <c r="E34" s="1002"/>
      <c r="F34" s="1003"/>
    </row>
    <row r="35" spans="1:6">
      <c r="A35" s="993" t="s">
        <v>1129</v>
      </c>
      <c r="B35" s="994"/>
      <c r="C35" s="994"/>
      <c r="D35" s="994"/>
      <c r="E35" s="995"/>
      <c r="F35" s="996"/>
    </row>
    <row r="36" spans="1:6">
      <c r="A36" s="1000" t="s">
        <v>1127</v>
      </c>
      <c r="B36" s="1001">
        <v>13.353253370754805</v>
      </c>
      <c r="C36" s="1001">
        <v>16.970489789222359</v>
      </c>
      <c r="D36" s="1001">
        <v>13.594781683383262</v>
      </c>
      <c r="E36" s="1002" t="s">
        <v>270</v>
      </c>
      <c r="F36" s="1003" t="s">
        <v>270</v>
      </c>
    </row>
    <row r="37" spans="1:6">
      <c r="A37" s="1004" t="s">
        <v>1128</v>
      </c>
      <c r="B37" s="1001">
        <v>11.514197879457882</v>
      </c>
      <c r="C37" s="1001">
        <v>14.504371138085341</v>
      </c>
      <c r="D37" s="1001">
        <v>11.732012704305165</v>
      </c>
      <c r="E37" s="1002" t="s">
        <v>270</v>
      </c>
      <c r="F37" s="1003" t="s">
        <v>270</v>
      </c>
    </row>
    <row r="38" spans="1:6" ht="8.1" customHeight="1">
      <c r="A38" s="1033"/>
      <c r="B38" s="1022"/>
      <c r="C38" s="1022"/>
      <c r="D38" s="1022"/>
      <c r="E38" s="1023"/>
      <c r="F38" s="1024"/>
    </row>
    <row r="39" spans="1:6" ht="8.1" customHeight="1">
      <c r="A39" s="1034"/>
      <c r="B39" s="1035"/>
      <c r="C39" s="1035"/>
      <c r="D39" s="1035"/>
      <c r="E39" s="1036"/>
      <c r="F39" s="1037"/>
    </row>
    <row r="40" spans="1:6">
      <c r="A40" s="1038" t="s">
        <v>1130</v>
      </c>
      <c r="B40" s="1001">
        <v>100391.6</v>
      </c>
      <c r="C40" s="1006">
        <v>113808.65484504159</v>
      </c>
      <c r="D40" s="1006">
        <v>93188.607279228629</v>
      </c>
      <c r="E40" s="1002">
        <v>13.364718606976652</v>
      </c>
      <c r="F40" s="1003">
        <v>-18.118171762849315</v>
      </c>
    </row>
    <row r="41" spans="1:6">
      <c r="A41" s="1038" t="s">
        <v>1131</v>
      </c>
      <c r="B41" s="1001">
        <v>747287.39</v>
      </c>
      <c r="C41" s="1006">
        <v>956022.07894919219</v>
      </c>
      <c r="D41" s="1006">
        <v>1014724.6968192373</v>
      </c>
      <c r="E41" s="1002">
        <v>27.932317839485037</v>
      </c>
      <c r="F41" s="1003">
        <v>6.1402993887513304</v>
      </c>
    </row>
    <row r="42" spans="1:6">
      <c r="A42" s="1038" t="s">
        <v>1132</v>
      </c>
      <c r="B42" s="1001">
        <v>-148067.66000000003</v>
      </c>
      <c r="C42" s="1006">
        <v>-208734.68894919218</v>
      </c>
      <c r="D42" s="1006">
        <v>-58702.617870045127</v>
      </c>
      <c r="E42" s="1002" t="s">
        <v>270</v>
      </c>
      <c r="F42" s="1003" t="s">
        <v>270</v>
      </c>
    </row>
    <row r="43" spans="1:6">
      <c r="A43" s="1038" t="s">
        <v>1133</v>
      </c>
      <c r="B43" s="1001">
        <v>3031.7</v>
      </c>
      <c r="C43" s="1006">
        <v>19781.400000000001</v>
      </c>
      <c r="D43" s="1006">
        <v>-23452.11585906001</v>
      </c>
      <c r="E43" s="1002" t="s">
        <v>270</v>
      </c>
      <c r="F43" s="1003" t="s">
        <v>270</v>
      </c>
    </row>
    <row r="44" spans="1:6" ht="15.75" thickBot="1">
      <c r="A44" s="1039" t="s">
        <v>1134</v>
      </c>
      <c r="B44" s="1040">
        <v>-145035.96000000002</v>
      </c>
      <c r="C44" s="1041">
        <v>-188953.28894919218</v>
      </c>
      <c r="D44" s="1041">
        <v>-82154.733729105137</v>
      </c>
      <c r="E44" s="1042" t="s">
        <v>270</v>
      </c>
      <c r="F44" s="1043" t="s">
        <v>270</v>
      </c>
    </row>
    <row r="45" spans="1:6" ht="16.5" thickTop="1">
      <c r="A45" s="1044" t="s">
        <v>1135</v>
      </c>
      <c r="B45" s="1045"/>
      <c r="C45" s="1045"/>
      <c r="D45" s="1045"/>
      <c r="E45" s="1045"/>
      <c r="F45" s="1045"/>
    </row>
    <row r="46" spans="1:6" ht="15.75">
      <c r="A46" s="1046" t="s">
        <v>1136</v>
      </c>
      <c r="B46" s="1045"/>
      <c r="C46" s="1045"/>
      <c r="D46" s="1045"/>
      <c r="E46" s="1045"/>
      <c r="F46" s="1045"/>
    </row>
    <row r="47" spans="1:6" ht="15.75">
      <c r="A47" s="1047" t="s">
        <v>1137</v>
      </c>
      <c r="B47" s="1045"/>
      <c r="C47" s="1045"/>
      <c r="D47" s="1045"/>
      <c r="E47" s="1045"/>
      <c r="F47" s="1045"/>
    </row>
    <row r="48" spans="1:6" ht="15.75">
      <c r="A48" s="1048" t="s">
        <v>1138</v>
      </c>
      <c r="B48" s="1045"/>
      <c r="C48" s="1045"/>
      <c r="D48" s="1045"/>
      <c r="E48" s="1045"/>
      <c r="F48" s="1045"/>
    </row>
    <row r="49" spans="1:6" ht="15.75">
      <c r="A49" s="1049" t="s">
        <v>1139</v>
      </c>
      <c r="B49" s="1050">
        <v>101.14</v>
      </c>
      <c r="C49" s="1050">
        <v>106.73</v>
      </c>
      <c r="D49" s="1050">
        <v>102.86</v>
      </c>
      <c r="E49" s="1051"/>
      <c r="F49" s="1045"/>
    </row>
  </sheetData>
  <mergeCells count="5">
    <mergeCell ref="A1:F1"/>
    <mergeCell ref="A2:F2"/>
    <mergeCell ref="A3:F3"/>
    <mergeCell ref="B4:D5"/>
    <mergeCell ref="E4:F5"/>
  </mergeCells>
  <printOptions horizontalCentered="1"/>
  <pageMargins left="1.5" right="1" top="1.5" bottom="1" header="0.3" footer="0.3"/>
  <pageSetup paperSize="9" scale="82"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K50"/>
  <sheetViews>
    <sheetView view="pageBreakPreview" zoomScaleSheetLayoutView="100" workbookViewId="0">
      <selection activeCell="M11" sqref="M11"/>
    </sheetView>
  </sheetViews>
  <sheetFormatPr defaultRowHeight="16.5" customHeight="1"/>
  <cols>
    <col min="1" max="1" width="49.85546875" style="468" bestFit="1" customWidth="1"/>
    <col min="2" max="2" width="10.28515625" style="451" hidden="1" customWidth="1"/>
    <col min="3" max="5" width="10" style="451" customWidth="1"/>
    <col min="6" max="6" width="9.42578125" style="451" bestFit="1" customWidth="1"/>
    <col min="7" max="10" width="10" style="451" customWidth="1"/>
    <col min="11" max="11" width="10.42578125" style="451" customWidth="1"/>
    <col min="12" max="256" width="9.140625" style="451"/>
    <col min="257" max="257" width="54.7109375" style="451" customWidth="1"/>
    <col min="258" max="258" width="0" style="451" hidden="1" customWidth="1"/>
    <col min="259" max="266" width="10" style="451" customWidth="1"/>
    <col min="267" max="267" width="10.42578125" style="451" customWidth="1"/>
    <col min="268" max="512" width="9.140625" style="451"/>
    <col min="513" max="513" width="54.7109375" style="451" customWidth="1"/>
    <col min="514" max="514" width="0" style="451" hidden="1" customWidth="1"/>
    <col min="515" max="522" width="10" style="451" customWidth="1"/>
    <col min="523" max="523" width="10.42578125" style="451" customWidth="1"/>
    <col min="524" max="768" width="9.140625" style="451"/>
    <col min="769" max="769" width="54.7109375" style="451" customWidth="1"/>
    <col min="770" max="770" width="0" style="451" hidden="1" customWidth="1"/>
    <col min="771" max="778" width="10" style="451" customWidth="1"/>
    <col min="779" max="779" width="10.42578125" style="451" customWidth="1"/>
    <col min="780" max="1024" width="9.140625" style="451"/>
    <col min="1025" max="1025" width="54.7109375" style="451" customWidth="1"/>
    <col min="1026" max="1026" width="0" style="451" hidden="1" customWidth="1"/>
    <col min="1027" max="1034" width="10" style="451" customWidth="1"/>
    <col min="1035" max="1035" width="10.42578125" style="451" customWidth="1"/>
    <col min="1036" max="1280" width="9.140625" style="451"/>
    <col min="1281" max="1281" width="54.7109375" style="451" customWidth="1"/>
    <col min="1282" max="1282" width="0" style="451" hidden="1" customWidth="1"/>
    <col min="1283" max="1290" width="10" style="451" customWidth="1"/>
    <col min="1291" max="1291" width="10.42578125" style="451" customWidth="1"/>
    <col min="1292" max="1536" width="9.140625" style="451"/>
    <col min="1537" max="1537" width="54.7109375" style="451" customWidth="1"/>
    <col min="1538" max="1538" width="0" style="451" hidden="1" customWidth="1"/>
    <col min="1539" max="1546" width="10" style="451" customWidth="1"/>
    <col min="1547" max="1547" width="10.42578125" style="451" customWidth="1"/>
    <col min="1548" max="1792" width="9.140625" style="451"/>
    <col min="1793" max="1793" width="54.7109375" style="451" customWidth="1"/>
    <col min="1794" max="1794" width="0" style="451" hidden="1" customWidth="1"/>
    <col min="1795" max="1802" width="10" style="451" customWidth="1"/>
    <col min="1803" max="1803" width="10.42578125" style="451" customWidth="1"/>
    <col min="1804" max="2048" width="9.140625" style="451"/>
    <col min="2049" max="2049" width="54.7109375" style="451" customWidth="1"/>
    <col min="2050" max="2050" width="0" style="451" hidden="1" customWidth="1"/>
    <col min="2051" max="2058" width="10" style="451" customWidth="1"/>
    <col min="2059" max="2059" width="10.42578125" style="451" customWidth="1"/>
    <col min="2060" max="2304" width="9.140625" style="451"/>
    <col min="2305" max="2305" width="54.7109375" style="451" customWidth="1"/>
    <col min="2306" max="2306" width="0" style="451" hidden="1" customWidth="1"/>
    <col min="2307" max="2314" width="10" style="451" customWidth="1"/>
    <col min="2315" max="2315" width="10.42578125" style="451" customWidth="1"/>
    <col min="2316" max="2560" width="9.140625" style="451"/>
    <col min="2561" max="2561" width="54.7109375" style="451" customWidth="1"/>
    <col min="2562" max="2562" width="0" style="451" hidden="1" customWidth="1"/>
    <col min="2563" max="2570" width="10" style="451" customWidth="1"/>
    <col min="2571" max="2571" width="10.42578125" style="451" customWidth="1"/>
    <col min="2572" max="2816" width="9.140625" style="451"/>
    <col min="2817" max="2817" width="54.7109375" style="451" customWidth="1"/>
    <col min="2818" max="2818" width="0" style="451" hidden="1" customWidth="1"/>
    <col min="2819" max="2826" width="10" style="451" customWidth="1"/>
    <col min="2827" max="2827" width="10.42578125" style="451" customWidth="1"/>
    <col min="2828" max="3072" width="9.140625" style="451"/>
    <col min="3073" max="3073" width="54.7109375" style="451" customWidth="1"/>
    <col min="3074" max="3074" width="0" style="451" hidden="1" customWidth="1"/>
    <col min="3075" max="3082" width="10" style="451" customWidth="1"/>
    <col min="3083" max="3083" width="10.42578125" style="451" customWidth="1"/>
    <col min="3084" max="3328" width="9.140625" style="451"/>
    <col min="3329" max="3329" width="54.7109375" style="451" customWidth="1"/>
    <col min="3330" max="3330" width="0" style="451" hidden="1" customWidth="1"/>
    <col min="3331" max="3338" width="10" style="451" customWidth="1"/>
    <col min="3339" max="3339" width="10.42578125" style="451" customWidth="1"/>
    <col min="3340" max="3584" width="9.140625" style="451"/>
    <col min="3585" max="3585" width="54.7109375" style="451" customWidth="1"/>
    <col min="3586" max="3586" width="0" style="451" hidden="1" customWidth="1"/>
    <col min="3587" max="3594" width="10" style="451" customWidth="1"/>
    <col min="3595" max="3595" width="10.42578125" style="451" customWidth="1"/>
    <col min="3596" max="3840" width="9.140625" style="451"/>
    <col min="3841" max="3841" width="54.7109375" style="451" customWidth="1"/>
    <col min="3842" max="3842" width="0" style="451" hidden="1" customWidth="1"/>
    <col min="3843" max="3850" width="10" style="451" customWidth="1"/>
    <col min="3851" max="3851" width="10.42578125" style="451" customWidth="1"/>
    <col min="3852" max="4096" width="9.140625" style="451"/>
    <col min="4097" max="4097" width="54.7109375" style="451" customWidth="1"/>
    <col min="4098" max="4098" width="0" style="451" hidden="1" customWidth="1"/>
    <col min="4099" max="4106" width="10" style="451" customWidth="1"/>
    <col min="4107" max="4107" width="10.42578125" style="451" customWidth="1"/>
    <col min="4108" max="4352" width="9.140625" style="451"/>
    <col min="4353" max="4353" width="54.7109375" style="451" customWidth="1"/>
    <col min="4354" max="4354" width="0" style="451" hidden="1" customWidth="1"/>
    <col min="4355" max="4362" width="10" style="451" customWidth="1"/>
    <col min="4363" max="4363" width="10.42578125" style="451" customWidth="1"/>
    <col min="4364" max="4608" width="9.140625" style="451"/>
    <col min="4609" max="4609" width="54.7109375" style="451" customWidth="1"/>
    <col min="4610" max="4610" width="0" style="451" hidden="1" customWidth="1"/>
    <col min="4611" max="4618" width="10" style="451" customWidth="1"/>
    <col min="4619" max="4619" width="10.42578125" style="451" customWidth="1"/>
    <col min="4620" max="4864" width="9.140625" style="451"/>
    <col min="4865" max="4865" width="54.7109375" style="451" customWidth="1"/>
    <col min="4866" max="4866" width="0" style="451" hidden="1" customWidth="1"/>
    <col min="4867" max="4874" width="10" style="451" customWidth="1"/>
    <col min="4875" max="4875" width="10.42578125" style="451" customWidth="1"/>
    <col min="4876" max="5120" width="9.140625" style="451"/>
    <col min="5121" max="5121" width="54.7109375" style="451" customWidth="1"/>
    <col min="5122" max="5122" width="0" style="451" hidden="1" customWidth="1"/>
    <col min="5123" max="5130" width="10" style="451" customWidth="1"/>
    <col min="5131" max="5131" width="10.42578125" style="451" customWidth="1"/>
    <col min="5132" max="5376" width="9.140625" style="451"/>
    <col min="5377" max="5377" width="54.7109375" style="451" customWidth="1"/>
    <col min="5378" max="5378" width="0" style="451" hidden="1" customWidth="1"/>
    <col min="5379" max="5386" width="10" style="451" customWidth="1"/>
    <col min="5387" max="5387" width="10.42578125" style="451" customWidth="1"/>
    <col min="5388" max="5632" width="9.140625" style="451"/>
    <col min="5633" max="5633" width="54.7109375" style="451" customWidth="1"/>
    <col min="5634" max="5634" width="0" style="451" hidden="1" customWidth="1"/>
    <col min="5635" max="5642" width="10" style="451" customWidth="1"/>
    <col min="5643" max="5643" width="10.42578125" style="451" customWidth="1"/>
    <col min="5644" max="5888" width="9.140625" style="451"/>
    <col min="5889" max="5889" width="54.7109375" style="451" customWidth="1"/>
    <col min="5890" max="5890" width="0" style="451" hidden="1" customWidth="1"/>
    <col min="5891" max="5898" width="10" style="451" customWidth="1"/>
    <col min="5899" max="5899" width="10.42578125" style="451" customWidth="1"/>
    <col min="5900" max="6144" width="9.140625" style="451"/>
    <col min="6145" max="6145" width="54.7109375" style="451" customWidth="1"/>
    <col min="6146" max="6146" width="0" style="451" hidden="1" customWidth="1"/>
    <col min="6147" max="6154" width="10" style="451" customWidth="1"/>
    <col min="6155" max="6155" width="10.42578125" style="451" customWidth="1"/>
    <col min="6156" max="6400" width="9.140625" style="451"/>
    <col min="6401" max="6401" width="54.7109375" style="451" customWidth="1"/>
    <col min="6402" max="6402" width="0" style="451" hidden="1" customWidth="1"/>
    <col min="6403" max="6410" width="10" style="451" customWidth="1"/>
    <col min="6411" max="6411" width="10.42578125" style="451" customWidth="1"/>
    <col min="6412" max="6656" width="9.140625" style="451"/>
    <col min="6657" max="6657" width="54.7109375" style="451" customWidth="1"/>
    <col min="6658" max="6658" width="0" style="451" hidden="1" customWidth="1"/>
    <col min="6659" max="6666" width="10" style="451" customWidth="1"/>
    <col min="6667" max="6667" width="10.42578125" style="451" customWidth="1"/>
    <col min="6668" max="6912" width="9.140625" style="451"/>
    <col min="6913" max="6913" width="54.7109375" style="451" customWidth="1"/>
    <col min="6914" max="6914" width="0" style="451" hidden="1" customWidth="1"/>
    <col min="6915" max="6922" width="10" style="451" customWidth="1"/>
    <col min="6923" max="6923" width="10.42578125" style="451" customWidth="1"/>
    <col min="6924" max="7168" width="9.140625" style="451"/>
    <col min="7169" max="7169" width="54.7109375" style="451" customWidth="1"/>
    <col min="7170" max="7170" width="0" style="451" hidden="1" customWidth="1"/>
    <col min="7171" max="7178" width="10" style="451" customWidth="1"/>
    <col min="7179" max="7179" width="10.42578125" style="451" customWidth="1"/>
    <col min="7180" max="7424" width="9.140625" style="451"/>
    <col min="7425" max="7425" width="54.7109375" style="451" customWidth="1"/>
    <col min="7426" max="7426" width="0" style="451" hidden="1" customWidth="1"/>
    <col min="7427" max="7434" width="10" style="451" customWidth="1"/>
    <col min="7435" max="7435" width="10.42578125" style="451" customWidth="1"/>
    <col min="7436" max="7680" width="9.140625" style="451"/>
    <col min="7681" max="7681" width="54.7109375" style="451" customWidth="1"/>
    <col min="7682" max="7682" width="0" style="451" hidden="1" customWidth="1"/>
    <col min="7683" max="7690" width="10" style="451" customWidth="1"/>
    <col min="7691" max="7691" width="10.42578125" style="451" customWidth="1"/>
    <col min="7692" max="7936" width="9.140625" style="451"/>
    <col min="7937" max="7937" width="54.7109375" style="451" customWidth="1"/>
    <col min="7938" max="7938" width="0" style="451" hidden="1" customWidth="1"/>
    <col min="7939" max="7946" width="10" style="451" customWidth="1"/>
    <col min="7947" max="7947" width="10.42578125" style="451" customWidth="1"/>
    <col min="7948" max="8192" width="9.140625" style="451"/>
    <col min="8193" max="8193" width="54.7109375" style="451" customWidth="1"/>
    <col min="8194" max="8194" width="0" style="451" hidden="1" customWidth="1"/>
    <col min="8195" max="8202" width="10" style="451" customWidth="1"/>
    <col min="8203" max="8203" width="10.42578125" style="451" customWidth="1"/>
    <col min="8204" max="8448" width="9.140625" style="451"/>
    <col min="8449" max="8449" width="54.7109375" style="451" customWidth="1"/>
    <col min="8450" max="8450" width="0" style="451" hidden="1" customWidth="1"/>
    <col min="8451" max="8458" width="10" style="451" customWidth="1"/>
    <col min="8459" max="8459" width="10.42578125" style="451" customWidth="1"/>
    <col min="8460" max="8704" width="9.140625" style="451"/>
    <col min="8705" max="8705" width="54.7109375" style="451" customWidth="1"/>
    <col min="8706" max="8706" width="0" style="451" hidden="1" customWidth="1"/>
    <col min="8707" max="8714" width="10" style="451" customWidth="1"/>
    <col min="8715" max="8715" width="10.42578125" style="451" customWidth="1"/>
    <col min="8716" max="8960" width="9.140625" style="451"/>
    <col min="8961" max="8961" width="54.7109375" style="451" customWidth="1"/>
    <col min="8962" max="8962" width="0" style="451" hidden="1" customWidth="1"/>
    <col min="8963" max="8970" width="10" style="451" customWidth="1"/>
    <col min="8971" max="8971" width="10.42578125" style="451" customWidth="1"/>
    <col min="8972" max="9216" width="9.140625" style="451"/>
    <col min="9217" max="9217" width="54.7109375" style="451" customWidth="1"/>
    <col min="9218" max="9218" width="0" style="451" hidden="1" customWidth="1"/>
    <col min="9219" max="9226" width="10" style="451" customWidth="1"/>
    <col min="9227" max="9227" width="10.42578125" style="451" customWidth="1"/>
    <col min="9228" max="9472" width="9.140625" style="451"/>
    <col min="9473" max="9473" width="54.7109375" style="451" customWidth="1"/>
    <col min="9474" max="9474" width="0" style="451" hidden="1" customWidth="1"/>
    <col min="9475" max="9482" width="10" style="451" customWidth="1"/>
    <col min="9483" max="9483" width="10.42578125" style="451" customWidth="1"/>
    <col min="9484" max="9728" width="9.140625" style="451"/>
    <col min="9729" max="9729" width="54.7109375" style="451" customWidth="1"/>
    <col min="9730" max="9730" width="0" style="451" hidden="1" customWidth="1"/>
    <col min="9731" max="9738" width="10" style="451" customWidth="1"/>
    <col min="9739" max="9739" width="10.42578125" style="451" customWidth="1"/>
    <col min="9740" max="9984" width="9.140625" style="451"/>
    <col min="9985" max="9985" width="54.7109375" style="451" customWidth="1"/>
    <col min="9986" max="9986" width="0" style="451" hidden="1" customWidth="1"/>
    <col min="9987" max="9994" width="10" style="451" customWidth="1"/>
    <col min="9995" max="9995" width="10.42578125" style="451" customWidth="1"/>
    <col min="9996" max="10240" width="9.140625" style="451"/>
    <col min="10241" max="10241" width="54.7109375" style="451" customWidth="1"/>
    <col min="10242" max="10242" width="0" style="451" hidden="1" customWidth="1"/>
    <col min="10243" max="10250" width="10" style="451" customWidth="1"/>
    <col min="10251" max="10251" width="10.42578125" style="451" customWidth="1"/>
    <col min="10252" max="10496" width="9.140625" style="451"/>
    <col min="10497" max="10497" width="54.7109375" style="451" customWidth="1"/>
    <col min="10498" max="10498" width="0" style="451" hidden="1" customWidth="1"/>
    <col min="10499" max="10506" width="10" style="451" customWidth="1"/>
    <col min="10507" max="10507" width="10.42578125" style="451" customWidth="1"/>
    <col min="10508" max="10752" width="9.140625" style="451"/>
    <col min="10753" max="10753" width="54.7109375" style="451" customWidth="1"/>
    <col min="10754" max="10754" width="0" style="451" hidden="1" customWidth="1"/>
    <col min="10755" max="10762" width="10" style="451" customWidth="1"/>
    <col min="10763" max="10763" width="10.42578125" style="451" customWidth="1"/>
    <col min="10764" max="11008" width="9.140625" style="451"/>
    <col min="11009" max="11009" width="54.7109375" style="451" customWidth="1"/>
    <col min="11010" max="11010" width="0" style="451" hidden="1" customWidth="1"/>
    <col min="11011" max="11018" width="10" style="451" customWidth="1"/>
    <col min="11019" max="11019" width="10.42578125" style="451" customWidth="1"/>
    <col min="11020" max="11264" width="9.140625" style="451"/>
    <col min="11265" max="11265" width="54.7109375" style="451" customWidth="1"/>
    <col min="11266" max="11266" width="0" style="451" hidden="1" customWidth="1"/>
    <col min="11267" max="11274" width="10" style="451" customWidth="1"/>
    <col min="11275" max="11275" width="10.42578125" style="451" customWidth="1"/>
    <col min="11276" max="11520" width="9.140625" style="451"/>
    <col min="11521" max="11521" width="54.7109375" style="451" customWidth="1"/>
    <col min="11522" max="11522" width="0" style="451" hidden="1" customWidth="1"/>
    <col min="11523" max="11530" width="10" style="451" customWidth="1"/>
    <col min="11531" max="11531" width="10.42578125" style="451" customWidth="1"/>
    <col min="11532" max="11776" width="9.140625" style="451"/>
    <col min="11777" max="11777" width="54.7109375" style="451" customWidth="1"/>
    <col min="11778" max="11778" width="0" style="451" hidden="1" customWidth="1"/>
    <col min="11779" max="11786" width="10" style="451" customWidth="1"/>
    <col min="11787" max="11787" width="10.42578125" style="451" customWidth="1"/>
    <col min="11788" max="12032" width="9.140625" style="451"/>
    <col min="12033" max="12033" width="54.7109375" style="451" customWidth="1"/>
    <col min="12034" max="12034" width="0" style="451" hidden="1" customWidth="1"/>
    <col min="12035" max="12042" width="10" style="451" customWidth="1"/>
    <col min="12043" max="12043" width="10.42578125" style="451" customWidth="1"/>
    <col min="12044" max="12288" width="9.140625" style="451"/>
    <col min="12289" max="12289" width="54.7109375" style="451" customWidth="1"/>
    <col min="12290" max="12290" width="0" style="451" hidden="1" customWidth="1"/>
    <col min="12291" max="12298" width="10" style="451" customWidth="1"/>
    <col min="12299" max="12299" width="10.42578125" style="451" customWidth="1"/>
    <col min="12300" max="12544" width="9.140625" style="451"/>
    <col min="12545" max="12545" width="54.7109375" style="451" customWidth="1"/>
    <col min="12546" max="12546" width="0" style="451" hidden="1" customWidth="1"/>
    <col min="12547" max="12554" width="10" style="451" customWidth="1"/>
    <col min="12555" max="12555" width="10.42578125" style="451" customWidth="1"/>
    <col min="12556" max="12800" width="9.140625" style="451"/>
    <col min="12801" max="12801" width="54.7109375" style="451" customWidth="1"/>
    <col min="12802" max="12802" width="0" style="451" hidden="1" customWidth="1"/>
    <col min="12803" max="12810" width="10" style="451" customWidth="1"/>
    <col min="12811" max="12811" width="10.42578125" style="451" customWidth="1"/>
    <col min="12812" max="13056" width="9.140625" style="451"/>
    <col min="13057" max="13057" width="54.7109375" style="451" customWidth="1"/>
    <col min="13058" max="13058" width="0" style="451" hidden="1" customWidth="1"/>
    <col min="13059" max="13066" width="10" style="451" customWidth="1"/>
    <col min="13067" max="13067" width="10.42578125" style="451" customWidth="1"/>
    <col min="13068" max="13312" width="9.140625" style="451"/>
    <col min="13313" max="13313" width="54.7109375" style="451" customWidth="1"/>
    <col min="13314" max="13314" width="0" style="451" hidden="1" customWidth="1"/>
    <col min="13315" max="13322" width="10" style="451" customWidth="1"/>
    <col min="13323" max="13323" width="10.42578125" style="451" customWidth="1"/>
    <col min="13324" max="13568" width="9.140625" style="451"/>
    <col min="13569" max="13569" width="54.7109375" style="451" customWidth="1"/>
    <col min="13570" max="13570" width="0" style="451" hidden="1" customWidth="1"/>
    <col min="13571" max="13578" width="10" style="451" customWidth="1"/>
    <col min="13579" max="13579" width="10.42578125" style="451" customWidth="1"/>
    <col min="13580" max="13824" width="9.140625" style="451"/>
    <col min="13825" max="13825" width="54.7109375" style="451" customWidth="1"/>
    <col min="13826" max="13826" width="0" style="451" hidden="1" customWidth="1"/>
    <col min="13827" max="13834" width="10" style="451" customWidth="1"/>
    <col min="13835" max="13835" width="10.42578125" style="451" customWidth="1"/>
    <col min="13836" max="14080" width="9.140625" style="451"/>
    <col min="14081" max="14081" width="54.7109375" style="451" customWidth="1"/>
    <col min="14082" max="14082" width="0" style="451" hidden="1" customWidth="1"/>
    <col min="14083" max="14090" width="10" style="451" customWidth="1"/>
    <col min="14091" max="14091" width="10.42578125" style="451" customWidth="1"/>
    <col min="14092" max="14336" width="9.140625" style="451"/>
    <col min="14337" max="14337" width="54.7109375" style="451" customWidth="1"/>
    <col min="14338" max="14338" width="0" style="451" hidden="1" customWidth="1"/>
    <col min="14339" max="14346" width="10" style="451" customWidth="1"/>
    <col min="14347" max="14347" width="10.42578125" style="451" customWidth="1"/>
    <col min="14348" max="14592" width="9.140625" style="451"/>
    <col min="14593" max="14593" width="54.7109375" style="451" customWidth="1"/>
    <col min="14594" max="14594" width="0" style="451" hidden="1" customWidth="1"/>
    <col min="14595" max="14602" width="10" style="451" customWidth="1"/>
    <col min="14603" max="14603" width="10.42578125" style="451" customWidth="1"/>
    <col min="14604" max="14848" width="9.140625" style="451"/>
    <col min="14849" max="14849" width="54.7109375" style="451" customWidth="1"/>
    <col min="14850" max="14850" width="0" style="451" hidden="1" customWidth="1"/>
    <col min="14851" max="14858" width="10" style="451" customWidth="1"/>
    <col min="14859" max="14859" width="10.42578125" style="451" customWidth="1"/>
    <col min="14860" max="15104" width="9.140625" style="451"/>
    <col min="15105" max="15105" width="54.7109375" style="451" customWidth="1"/>
    <col min="15106" max="15106" width="0" style="451" hidden="1" customWidth="1"/>
    <col min="15107" max="15114" width="10" style="451" customWidth="1"/>
    <col min="15115" max="15115" width="10.42578125" style="451" customWidth="1"/>
    <col min="15116" max="15360" width="9.140625" style="451"/>
    <col min="15361" max="15361" width="54.7109375" style="451" customWidth="1"/>
    <col min="15362" max="15362" width="0" style="451" hidden="1" customWidth="1"/>
    <col min="15363" max="15370" width="10" style="451" customWidth="1"/>
    <col min="15371" max="15371" width="10.42578125" style="451" customWidth="1"/>
    <col min="15372" max="15616" width="9.140625" style="451"/>
    <col min="15617" max="15617" width="54.7109375" style="451" customWidth="1"/>
    <col min="15618" max="15618" width="0" style="451" hidden="1" customWidth="1"/>
    <col min="15619" max="15626" width="10" style="451" customWidth="1"/>
    <col min="15627" max="15627" width="10.42578125" style="451" customWidth="1"/>
    <col min="15628" max="15872" width="9.140625" style="451"/>
    <col min="15873" max="15873" width="54.7109375" style="451" customWidth="1"/>
    <col min="15874" max="15874" width="0" style="451" hidden="1" customWidth="1"/>
    <col min="15875" max="15882" width="10" style="451" customWidth="1"/>
    <col min="15883" max="15883" width="10.42578125" style="451" customWidth="1"/>
    <col min="15884" max="16128" width="9.140625" style="451"/>
    <col min="16129" max="16129" width="54.7109375" style="451" customWidth="1"/>
    <col min="16130" max="16130" width="0" style="451" hidden="1" customWidth="1"/>
    <col min="16131" max="16138" width="10" style="451" customWidth="1"/>
    <col min="16139" max="16139" width="10.42578125" style="451" customWidth="1"/>
    <col min="16140" max="16384" width="9.140625" style="451"/>
  </cols>
  <sheetData>
    <row r="1" spans="1:11" s="1869" customFormat="1" ht="20.25">
      <c r="A1" s="2075" t="s">
        <v>346</v>
      </c>
      <c r="B1" s="2075"/>
      <c r="C1" s="2075"/>
      <c r="D1" s="2075"/>
      <c r="E1" s="2075"/>
      <c r="F1" s="2075"/>
      <c r="G1" s="2075"/>
      <c r="H1" s="2075"/>
      <c r="I1" s="2075"/>
      <c r="J1" s="2075"/>
      <c r="K1" s="2075"/>
    </row>
    <row r="2" spans="1:11" s="1870" customFormat="1" ht="23.25">
      <c r="A2" s="2076" t="s">
        <v>347</v>
      </c>
      <c r="B2" s="2076"/>
      <c r="C2" s="2076"/>
      <c r="D2" s="2076"/>
      <c r="E2" s="2076"/>
      <c r="F2" s="2076"/>
      <c r="G2" s="2076"/>
      <c r="H2" s="2076"/>
      <c r="I2" s="2076"/>
      <c r="J2" s="2076"/>
      <c r="K2" s="2076"/>
    </row>
    <row r="3" spans="1:11" s="1868" customFormat="1" ht="18.75">
      <c r="A3" s="2077" t="s">
        <v>348</v>
      </c>
      <c r="B3" s="2077"/>
      <c r="C3" s="2077"/>
      <c r="D3" s="2077"/>
      <c r="E3" s="2077"/>
      <c r="F3" s="2077"/>
      <c r="G3" s="2077"/>
      <c r="H3" s="2077"/>
      <c r="I3" s="2077"/>
      <c r="J3" s="2077"/>
      <c r="K3" s="2077"/>
    </row>
    <row r="4" spans="1:11" ht="15.75" thickBot="1">
      <c r="A4" s="452"/>
      <c r="B4" s="453"/>
      <c r="D4" s="454"/>
      <c r="F4" s="455"/>
      <c r="I4" s="455"/>
      <c r="J4" s="2073" t="s">
        <v>349</v>
      </c>
      <c r="K4" s="2073"/>
    </row>
    <row r="5" spans="1:11" ht="13.5" thickTop="1">
      <c r="A5" s="1505" t="s">
        <v>350</v>
      </c>
      <c r="B5" s="1506" t="s">
        <v>351</v>
      </c>
      <c r="C5" s="1506" t="s">
        <v>257</v>
      </c>
      <c r="D5" s="1507" t="s">
        <v>259</v>
      </c>
      <c r="E5" s="1507" t="s">
        <v>260</v>
      </c>
      <c r="F5" s="1507" t="s">
        <v>261</v>
      </c>
      <c r="G5" s="1507" t="s">
        <v>262</v>
      </c>
      <c r="H5" s="1507" t="s">
        <v>143</v>
      </c>
      <c r="I5" s="1507" t="s">
        <v>0</v>
      </c>
      <c r="J5" s="1507" t="s">
        <v>353</v>
      </c>
      <c r="K5" s="1508" t="s">
        <v>165</v>
      </c>
    </row>
    <row r="6" spans="1:11" ht="12.75">
      <c r="A6" s="1509" t="s">
        <v>354</v>
      </c>
      <c r="B6" s="456">
        <v>243323</v>
      </c>
      <c r="C6" s="456">
        <v>305477.31493197917</v>
      </c>
      <c r="D6" s="456">
        <v>391518.9</v>
      </c>
      <c r="E6" s="456">
        <v>473269.67336999997</v>
      </c>
      <c r="F6" s="456">
        <v>500464.91800000001</v>
      </c>
      <c r="G6" s="456">
        <v>527868.81300000008</v>
      </c>
      <c r="H6" s="456">
        <v>585951.10899999994</v>
      </c>
      <c r="I6" s="456">
        <v>616572.35585854691</v>
      </c>
      <c r="J6" s="456">
        <v>645083.52036833076</v>
      </c>
      <c r="K6" s="1510">
        <v>691168.78512875352</v>
      </c>
    </row>
    <row r="7" spans="1:11" ht="12.75">
      <c r="A7" s="1509" t="s">
        <v>355</v>
      </c>
      <c r="B7" s="456">
        <v>3868</v>
      </c>
      <c r="C7" s="456">
        <v>4075.7524631548977</v>
      </c>
      <c r="D7" s="456">
        <v>4236.3720006227204</v>
      </c>
      <c r="E7" s="456">
        <v>4879.2125168877428</v>
      </c>
      <c r="F7" s="456">
        <v>5819</v>
      </c>
      <c r="G7" s="456">
        <v>6646</v>
      </c>
      <c r="H7" s="456">
        <v>8659</v>
      </c>
      <c r="I7" s="456">
        <v>9328.3406999999988</v>
      </c>
      <c r="J7" s="456">
        <v>10487.480315381999</v>
      </c>
      <c r="K7" s="1510">
        <v>11588.214786843546</v>
      </c>
    </row>
    <row r="8" spans="1:11" ht="12.75">
      <c r="A8" s="1509" t="s">
        <v>356</v>
      </c>
      <c r="B8" s="456">
        <v>4375</v>
      </c>
      <c r="C8" s="456">
        <v>5084</v>
      </c>
      <c r="D8" s="456">
        <v>5926</v>
      </c>
      <c r="E8" s="456">
        <v>6956.4645849200306</v>
      </c>
      <c r="F8" s="456">
        <v>8166.0871320932947</v>
      </c>
      <c r="G8" s="456">
        <v>9568.7955296337241</v>
      </c>
      <c r="H8" s="456">
        <v>11003.076475525664</v>
      </c>
      <c r="I8" s="456">
        <v>11874.928896678362</v>
      </c>
      <c r="J8" s="456">
        <v>12255.509525981988</v>
      </c>
      <c r="K8" s="1510">
        <v>15030.844303644109</v>
      </c>
    </row>
    <row r="9" spans="1:11" ht="12.75">
      <c r="A9" s="1509" t="s">
        <v>357</v>
      </c>
      <c r="B9" s="456">
        <v>57185</v>
      </c>
      <c r="C9" s="456">
        <v>65446.939992561238</v>
      </c>
      <c r="D9" s="456">
        <v>70923.969245222135</v>
      </c>
      <c r="E9" s="456">
        <v>80531.364076410595</v>
      </c>
      <c r="F9" s="456">
        <v>91163.656304952456</v>
      </c>
      <c r="G9" s="456">
        <v>100312.39043043272</v>
      </c>
      <c r="H9" s="456">
        <v>112995.43155698117</v>
      </c>
      <c r="I9" s="456">
        <v>118979.81290981802</v>
      </c>
      <c r="J9" s="456">
        <v>118615.08178825903</v>
      </c>
      <c r="K9" s="1510">
        <v>135584.4452577862</v>
      </c>
    </row>
    <row r="10" spans="1:11" ht="12.75">
      <c r="A10" s="1509" t="s">
        <v>358</v>
      </c>
      <c r="B10" s="456">
        <v>15219</v>
      </c>
      <c r="C10" s="456">
        <v>14628.849675297952</v>
      </c>
      <c r="D10" s="456">
        <v>15243.821670938516</v>
      </c>
      <c r="E10" s="456">
        <v>16001.661000000002</v>
      </c>
      <c r="F10" s="456">
        <v>17518.432000000001</v>
      </c>
      <c r="G10" s="456">
        <v>20553.463473447362</v>
      </c>
      <c r="H10" s="456">
        <v>21362.296031426402</v>
      </c>
      <c r="I10" s="456">
        <v>22051.392912998552</v>
      </c>
      <c r="J10" s="456">
        <v>21221.205108499304</v>
      </c>
      <c r="K10" s="1510">
        <v>27867.881016457613</v>
      </c>
    </row>
    <row r="11" spans="1:11" ht="12.75">
      <c r="A11" s="1509" t="s">
        <v>359</v>
      </c>
      <c r="B11" s="456">
        <v>54134</v>
      </c>
      <c r="C11" s="456">
        <v>63740.606182371965</v>
      </c>
      <c r="D11" s="456">
        <v>77289.141439072744</v>
      </c>
      <c r="E11" s="456">
        <v>89356.047143206582</v>
      </c>
      <c r="F11" s="456">
        <v>98539</v>
      </c>
      <c r="G11" s="456">
        <v>109487.56276218683</v>
      </c>
      <c r="H11" s="456">
        <v>126363.5420114554</v>
      </c>
      <c r="I11" s="456">
        <v>139289.07680162758</v>
      </c>
      <c r="J11" s="456">
        <v>141317.84807720516</v>
      </c>
      <c r="K11" s="1510">
        <v>171842.15420718477</v>
      </c>
    </row>
    <row r="12" spans="1:11" ht="12.75">
      <c r="A12" s="1509" t="s">
        <v>360</v>
      </c>
      <c r="B12" s="456">
        <v>105305.71870980982</v>
      </c>
      <c r="C12" s="456">
        <v>124120.52536225798</v>
      </c>
      <c r="D12" s="456">
        <v>161067.09227594579</v>
      </c>
      <c r="E12" s="456">
        <v>179306.40323649268</v>
      </c>
      <c r="F12" s="456">
        <v>198164.11890517399</v>
      </c>
      <c r="G12" s="456">
        <v>229871.51187371623</v>
      </c>
      <c r="H12" s="456">
        <v>271573.38303585653</v>
      </c>
      <c r="I12" s="456">
        <v>289566.37714951596</v>
      </c>
      <c r="J12" s="456">
        <v>292204.39383162785</v>
      </c>
      <c r="K12" s="1510">
        <v>323501.65172299196</v>
      </c>
    </row>
    <row r="13" spans="1:11" ht="12.75">
      <c r="A13" s="1509" t="s">
        <v>361</v>
      </c>
      <c r="B13" s="456">
        <v>11502.747185985274</v>
      </c>
      <c r="C13" s="456">
        <v>13943.324327762548</v>
      </c>
      <c r="D13" s="456">
        <v>17347.29190987999</v>
      </c>
      <c r="E13" s="456">
        <v>21057.087450797146</v>
      </c>
      <c r="F13" s="456">
        <v>25306.545459014305</v>
      </c>
      <c r="G13" s="456">
        <v>29886.298952321587</v>
      </c>
      <c r="H13" s="456">
        <v>35309.422296935867</v>
      </c>
      <c r="I13" s="456">
        <v>40479.431832052986</v>
      </c>
      <c r="J13" s="456">
        <v>41458.550204357511</v>
      </c>
      <c r="K13" s="1510">
        <v>47389.593790359577</v>
      </c>
    </row>
    <row r="14" spans="1:11" ht="12.75">
      <c r="A14" s="1509" t="s">
        <v>362</v>
      </c>
      <c r="B14" s="456">
        <v>76818.262918789769</v>
      </c>
      <c r="C14" s="456">
        <v>92617.602018588499</v>
      </c>
      <c r="D14" s="456">
        <v>95304.312076484362</v>
      </c>
      <c r="E14" s="456">
        <v>105834</v>
      </c>
      <c r="F14" s="456">
        <v>122354.25615696001</v>
      </c>
      <c r="G14" s="456">
        <v>140735.36330343789</v>
      </c>
      <c r="H14" s="456">
        <v>155764.91974505543</v>
      </c>
      <c r="I14" s="456">
        <v>164976.10985038721</v>
      </c>
      <c r="J14" s="456">
        <v>167404.54022383719</v>
      </c>
      <c r="K14" s="1510">
        <v>193973.89266628545</v>
      </c>
    </row>
    <row r="15" spans="1:11" ht="12.75">
      <c r="A15" s="1509" t="s">
        <v>363</v>
      </c>
      <c r="B15" s="456">
        <v>33538.53</v>
      </c>
      <c r="C15" s="456">
        <v>39099.85</v>
      </c>
      <c r="D15" s="456">
        <v>46083.422288919195</v>
      </c>
      <c r="E15" s="456">
        <v>50111.11631975419</v>
      </c>
      <c r="F15" s="456">
        <v>58528.697901665364</v>
      </c>
      <c r="G15" s="456">
        <v>62183.29324431916</v>
      </c>
      <c r="H15" s="456">
        <v>79362.65977295328</v>
      </c>
      <c r="I15" s="456">
        <v>91406.119253993005</v>
      </c>
      <c r="J15" s="456">
        <v>107758.4462753493</v>
      </c>
      <c r="K15" s="1510">
        <v>129232.04984549945</v>
      </c>
    </row>
    <row r="16" spans="1:11" ht="12.75">
      <c r="A16" s="1509" t="s">
        <v>364</v>
      </c>
      <c r="B16" s="456">
        <v>73635.560617408919</v>
      </c>
      <c r="C16" s="456">
        <v>81624.790999999997</v>
      </c>
      <c r="D16" s="456">
        <v>93746.984346448327</v>
      </c>
      <c r="E16" s="456">
        <v>106235.85542222724</v>
      </c>
      <c r="F16" s="456">
        <v>123213.42046940132</v>
      </c>
      <c r="G16" s="456">
        <v>139157.21160053753</v>
      </c>
      <c r="H16" s="456">
        <v>152983.95543930776</v>
      </c>
      <c r="I16" s="456">
        <v>166946.86216411059</v>
      </c>
      <c r="J16" s="456">
        <v>191324.99618033424</v>
      </c>
      <c r="K16" s="1510">
        <v>236986.37423656444</v>
      </c>
    </row>
    <row r="17" spans="1:11" ht="12.75">
      <c r="A17" s="1509" t="s">
        <v>365</v>
      </c>
      <c r="B17" s="456">
        <v>14352</v>
      </c>
      <c r="C17" s="456">
        <v>18555.874496947203</v>
      </c>
      <c r="D17" s="456">
        <v>21694.904992396998</v>
      </c>
      <c r="E17" s="456">
        <v>24830.412246155</v>
      </c>
      <c r="F17" s="456">
        <v>30547.203301337606</v>
      </c>
      <c r="G17" s="456">
        <v>32236.444891526022</v>
      </c>
      <c r="H17" s="456">
        <v>44324</v>
      </c>
      <c r="I17" s="456">
        <v>51421.530201779999</v>
      </c>
      <c r="J17" s="456">
        <v>52719.749886948652</v>
      </c>
      <c r="K17" s="1510">
        <v>71795.931765475019</v>
      </c>
    </row>
    <row r="18" spans="1:11" ht="12.75">
      <c r="A18" s="1509" t="s">
        <v>50</v>
      </c>
      <c r="B18" s="456">
        <v>48722</v>
      </c>
      <c r="C18" s="456">
        <v>62641.785895121284</v>
      </c>
      <c r="D18" s="456">
        <v>61384.016144020039</v>
      </c>
      <c r="E18" s="456">
        <v>67739.152276470573</v>
      </c>
      <c r="F18" s="456">
        <v>81796.560145875992</v>
      </c>
      <c r="G18" s="456">
        <v>91565.82885624186</v>
      </c>
      <c r="H18" s="456">
        <v>115253.53241262485</v>
      </c>
      <c r="I18" s="456">
        <v>129363.17837442795</v>
      </c>
      <c r="J18" s="456">
        <v>141612.83913818613</v>
      </c>
      <c r="K18" s="1510">
        <v>173083.68142404503</v>
      </c>
    </row>
    <row r="19" spans="1:11" ht="12.75">
      <c r="A19" s="1509" t="s">
        <v>366</v>
      </c>
      <c r="B19" s="456">
        <v>10963</v>
      </c>
      <c r="C19" s="456">
        <v>13743.834163682855</v>
      </c>
      <c r="D19" s="456">
        <v>15382.014869457205</v>
      </c>
      <c r="E19" s="456">
        <v>17087.280165157714</v>
      </c>
      <c r="F19" s="456">
        <v>20430.714802382448</v>
      </c>
      <c r="G19" s="456">
        <v>22326.909723731791</v>
      </c>
      <c r="H19" s="456">
        <v>27725.185144262519</v>
      </c>
      <c r="I19" s="456">
        <v>32929.426904481836</v>
      </c>
      <c r="J19" s="456">
        <v>33707.596162381626</v>
      </c>
      <c r="K19" s="1510">
        <v>41681.063688453622</v>
      </c>
    </row>
    <row r="20" spans="1:11" ht="12.75">
      <c r="A20" s="1509" t="s">
        <v>367</v>
      </c>
      <c r="B20" s="456">
        <v>26500</v>
      </c>
      <c r="C20" s="456">
        <v>34088.699691660484</v>
      </c>
      <c r="D20" s="456">
        <v>41423.235996682502</v>
      </c>
      <c r="E20" s="456">
        <v>46946.738945863261</v>
      </c>
      <c r="F20" s="456">
        <v>55461.289688213743</v>
      </c>
      <c r="G20" s="456">
        <v>58026.454186482086</v>
      </c>
      <c r="H20" s="456">
        <v>73541.260759530473</v>
      </c>
      <c r="I20" s="456">
        <v>86520.67372851714</v>
      </c>
      <c r="J20" s="456">
        <v>94744.812170419784</v>
      </c>
      <c r="K20" s="1510">
        <v>121894.91232280391</v>
      </c>
    </row>
    <row r="21" spans="1:11" s="458" customFormat="1" ht="13.5">
      <c r="A21" s="1511" t="s">
        <v>368</v>
      </c>
      <c r="B21" s="457">
        <v>779441.81943199388</v>
      </c>
      <c r="C21" s="457">
        <v>938889.75020138605</v>
      </c>
      <c r="D21" s="457">
        <v>1118571.4792560905</v>
      </c>
      <c r="E21" s="457">
        <v>1290142.4687543425</v>
      </c>
      <c r="F21" s="457">
        <v>1437473.9002670711</v>
      </c>
      <c r="G21" s="457">
        <v>1580426.3418280152</v>
      </c>
      <c r="H21" s="457">
        <v>1822172.7736819154</v>
      </c>
      <c r="I21" s="457">
        <v>1971705.617538936</v>
      </c>
      <c r="J21" s="457">
        <v>2071916.5692571006</v>
      </c>
      <c r="K21" s="1512">
        <v>2392621.4761631484</v>
      </c>
    </row>
    <row r="22" spans="1:11" ht="12.75">
      <c r="A22" s="1513" t="s">
        <v>369</v>
      </c>
      <c r="B22" s="456">
        <v>24185.043555969045</v>
      </c>
      <c r="C22" s="456">
        <v>29361.985485376117</v>
      </c>
      <c r="D22" s="456">
        <v>35156.285865259444</v>
      </c>
      <c r="E22" s="456">
        <v>41660.198750000003</v>
      </c>
      <c r="F22" s="456">
        <v>49992.23</v>
      </c>
      <c r="G22" s="456">
        <v>55204.919822100004</v>
      </c>
      <c r="H22" s="456">
        <v>63434.746714256667</v>
      </c>
      <c r="I22" s="456">
        <v>72616.397255357719</v>
      </c>
      <c r="J22" s="456">
        <v>84092.840815044852</v>
      </c>
      <c r="K22" s="1510">
        <v>98632.832727042987</v>
      </c>
    </row>
    <row r="23" spans="1:11" s="458" customFormat="1" ht="13.5">
      <c r="A23" s="1514" t="s">
        <v>370</v>
      </c>
      <c r="B23" s="457">
        <v>755256.77587602485</v>
      </c>
      <c r="C23" s="457">
        <v>909527.76471600996</v>
      </c>
      <c r="D23" s="457">
        <v>1083415.1933908311</v>
      </c>
      <c r="E23" s="457">
        <v>1248482.2700043425</v>
      </c>
      <c r="F23" s="457">
        <v>1387481.6702670711</v>
      </c>
      <c r="G23" s="457">
        <v>1525221.4220059151</v>
      </c>
      <c r="H23" s="457">
        <v>1758738.0269676587</v>
      </c>
      <c r="I23" s="457">
        <v>1899089.2202835781</v>
      </c>
      <c r="J23" s="457">
        <v>1987823.7284420556</v>
      </c>
      <c r="K23" s="1512">
        <v>2293988.6434361055</v>
      </c>
    </row>
    <row r="24" spans="1:11" ht="12.75">
      <c r="A24" s="1513" t="s">
        <v>371</v>
      </c>
      <c r="B24" s="456">
        <v>60401.425156552134</v>
      </c>
      <c r="C24" s="456">
        <v>78743.762225560989</v>
      </c>
      <c r="D24" s="456">
        <v>109358.38047455001</v>
      </c>
      <c r="E24" s="456">
        <v>118471.79720932999</v>
      </c>
      <c r="F24" s="456">
        <v>139861.89530808839</v>
      </c>
      <c r="G24" s="456">
        <v>169789.6821947853</v>
      </c>
      <c r="H24" s="456">
        <v>205801.54974863189</v>
      </c>
      <c r="I24" s="456">
        <v>231060.35408062584</v>
      </c>
      <c r="J24" s="456">
        <v>259602.84058859543</v>
      </c>
      <c r="K24" s="1510">
        <v>305245.06215577631</v>
      </c>
    </row>
    <row r="25" spans="1:11" s="458" customFormat="1" ht="14.25" thickBot="1">
      <c r="A25" s="1515" t="s">
        <v>372</v>
      </c>
      <c r="B25" s="1516">
        <v>815658.20103257697</v>
      </c>
      <c r="C25" s="1516">
        <v>988271.52694157092</v>
      </c>
      <c r="D25" s="1516">
        <v>1192773.5738653811</v>
      </c>
      <c r="E25" s="1516">
        <v>1366954.0672136724</v>
      </c>
      <c r="F25" s="1516">
        <v>1527343.5655751596</v>
      </c>
      <c r="G25" s="1516">
        <v>1695011.1042007003</v>
      </c>
      <c r="H25" s="1516">
        <v>1964539.5767162906</v>
      </c>
      <c r="I25" s="1516">
        <v>2130149.574364204</v>
      </c>
      <c r="J25" s="1516">
        <v>2247426.5690306509</v>
      </c>
      <c r="K25" s="1517">
        <v>2599233.7055918816</v>
      </c>
    </row>
    <row r="26" spans="1:11" s="458" customFormat="1" ht="14.25" thickTop="1">
      <c r="A26" s="459" t="s">
        <v>373</v>
      </c>
      <c r="B26" s="460"/>
      <c r="C26" s="460"/>
      <c r="D26" s="460"/>
      <c r="E26" s="460"/>
      <c r="F26" s="460"/>
      <c r="G26" s="460"/>
      <c r="H26" s="460"/>
      <c r="I26" s="460"/>
      <c r="J26" s="460"/>
      <c r="K26" s="461"/>
    </row>
    <row r="27" spans="1:11" s="458" customFormat="1" ht="14.25" thickBot="1">
      <c r="A27" s="462"/>
      <c r="B27" s="460"/>
      <c r="C27" s="460"/>
      <c r="D27" s="460"/>
      <c r="E27" s="460"/>
      <c r="F27" s="460"/>
      <c r="G27" s="460"/>
      <c r="H27" s="460"/>
      <c r="I27" s="2074" t="s">
        <v>374</v>
      </c>
      <c r="J27" s="2074"/>
      <c r="K27" s="2074"/>
    </row>
    <row r="28" spans="1:11" ht="13.5" thickTop="1">
      <c r="A28" s="1505" t="s">
        <v>350</v>
      </c>
      <c r="B28" s="1506" t="s">
        <v>351</v>
      </c>
      <c r="C28" s="1506" t="s">
        <v>257</v>
      </c>
      <c r="D28" s="1507" t="s">
        <v>259</v>
      </c>
      <c r="E28" s="1507" t="s">
        <v>260</v>
      </c>
      <c r="F28" s="1507" t="s">
        <v>261</v>
      </c>
      <c r="G28" s="1507" t="s">
        <v>262</v>
      </c>
      <c r="H28" s="1507" t="s">
        <v>143</v>
      </c>
      <c r="I28" s="1507" t="s">
        <v>352</v>
      </c>
      <c r="J28" s="1507" t="s">
        <v>375</v>
      </c>
      <c r="K28" s="1508" t="s">
        <v>165</v>
      </c>
    </row>
    <row r="29" spans="1:11" ht="12.75">
      <c r="A29" s="1509" t="s">
        <v>354</v>
      </c>
      <c r="B29" s="463"/>
      <c r="C29" s="464">
        <v>25.543953893375956</v>
      </c>
      <c r="D29" s="464">
        <v>28.166276467101937</v>
      </c>
      <c r="E29" s="464">
        <v>20.880415573807525</v>
      </c>
      <c r="F29" s="464">
        <v>5.7462470469217948</v>
      </c>
      <c r="G29" s="464">
        <v>5.475687508629747</v>
      </c>
      <c r="H29" s="464">
        <v>11.003168698280305</v>
      </c>
      <c r="I29" s="464">
        <v>5.2259047535221868</v>
      </c>
      <c r="J29" s="464">
        <v>4.6241392820934237</v>
      </c>
      <c r="K29" s="1518">
        <v>7.1440772094300229</v>
      </c>
    </row>
    <row r="30" spans="1:11" ht="12.75">
      <c r="A30" s="1509" t="s">
        <v>355</v>
      </c>
      <c r="B30" s="463"/>
      <c r="C30" s="464">
        <v>5.3710564414399613</v>
      </c>
      <c r="D30" s="464">
        <v>3.9408560485415904</v>
      </c>
      <c r="E30" s="464">
        <v>15.174316990352324</v>
      </c>
      <c r="F30" s="464">
        <v>19.261048373267229</v>
      </c>
      <c r="G30" s="464">
        <v>14.212063928510048</v>
      </c>
      <c r="H30" s="464">
        <v>30.288895576286478</v>
      </c>
      <c r="I30" s="464">
        <v>7.7299999999999898</v>
      </c>
      <c r="J30" s="464">
        <v>12.426000000000002</v>
      </c>
      <c r="K30" s="1518">
        <v>10.495699999999971</v>
      </c>
    </row>
    <row r="31" spans="1:11" ht="12.75">
      <c r="A31" s="1509" t="s">
        <v>356</v>
      </c>
      <c r="B31" s="463"/>
      <c r="C31" s="464">
        <v>16.205714285714294</v>
      </c>
      <c r="D31" s="464">
        <v>16.561762391817453</v>
      </c>
      <c r="E31" s="464">
        <v>17.388872509619134</v>
      </c>
      <c r="F31" s="464">
        <v>17.388466977830078</v>
      </c>
      <c r="G31" s="464">
        <v>17.177240150030812</v>
      </c>
      <c r="H31" s="464">
        <v>14.989148231353639</v>
      </c>
      <c r="I31" s="464">
        <v>7.9237150000000014</v>
      </c>
      <c r="J31" s="464">
        <v>3.2049086997908915</v>
      </c>
      <c r="K31" s="1518">
        <v>22.645609077112155</v>
      </c>
    </row>
    <row r="32" spans="1:11" ht="12.75">
      <c r="A32" s="1509" t="s">
        <v>357</v>
      </c>
      <c r="B32" s="463"/>
      <c r="C32" s="464">
        <v>14.44773977889524</v>
      </c>
      <c r="D32" s="464">
        <v>8.3686559727367325</v>
      </c>
      <c r="E32" s="464">
        <v>13.546047878356276</v>
      </c>
      <c r="F32" s="464">
        <v>13.202672462437889</v>
      </c>
      <c r="G32" s="464">
        <v>10.035505920118794</v>
      </c>
      <c r="H32" s="464">
        <v>12.643543905320669</v>
      </c>
      <c r="I32" s="464">
        <v>5.2961268171439713</v>
      </c>
      <c r="J32" s="464">
        <v>-0.30654874355487038</v>
      </c>
      <c r="K32" s="1518">
        <v>14.306244377775968</v>
      </c>
    </row>
    <row r="33" spans="1:11" ht="12.75">
      <c r="A33" s="1509" t="s">
        <v>358</v>
      </c>
      <c r="B33" s="463"/>
      <c r="C33" s="464">
        <v>-3.8777207747029934</v>
      </c>
      <c r="D33" s="464">
        <v>4.2038301663527022</v>
      </c>
      <c r="E33" s="464">
        <v>4.9714523393189722</v>
      </c>
      <c r="F33" s="464">
        <v>9.4788347284697352</v>
      </c>
      <c r="G33" s="464">
        <v>17.324789532803848</v>
      </c>
      <c r="H33" s="464">
        <v>3.9352616118638792</v>
      </c>
      <c r="I33" s="464">
        <v>3.2257622521399725</v>
      </c>
      <c r="J33" s="464">
        <v>-3.7647862326641501</v>
      </c>
      <c r="K33" s="1518">
        <v>31.320916385169141</v>
      </c>
    </row>
    <row r="34" spans="1:11" ht="12.75">
      <c r="A34" s="1509" t="s">
        <v>359</v>
      </c>
      <c r="B34" s="463"/>
      <c r="C34" s="464">
        <v>17.745975140155835</v>
      </c>
      <c r="D34" s="464">
        <v>21.25573644206689</v>
      </c>
      <c r="E34" s="464">
        <v>15.612679193294213</v>
      </c>
      <c r="F34" s="464">
        <v>10.276811867109956</v>
      </c>
      <c r="G34" s="464">
        <v>11.110892907566367</v>
      </c>
      <c r="H34" s="464">
        <v>15.413603904878357</v>
      </c>
      <c r="I34" s="464">
        <v>10.228848119025045</v>
      </c>
      <c r="J34" s="464">
        <v>1.4565185742934545</v>
      </c>
      <c r="K34" s="1518">
        <v>21.599753000274589</v>
      </c>
    </row>
    <row r="35" spans="1:11" ht="12.75">
      <c r="A35" s="1509" t="s">
        <v>360</v>
      </c>
      <c r="B35" s="463"/>
      <c r="C35" s="464">
        <v>17.866842259816849</v>
      </c>
      <c r="D35" s="464">
        <v>29.766685893292532</v>
      </c>
      <c r="E35" s="464">
        <v>11.324045590454105</v>
      </c>
      <c r="F35" s="464">
        <v>10.517034153994658</v>
      </c>
      <c r="G35" s="464">
        <v>16.00057222453826</v>
      </c>
      <c r="H35" s="464">
        <v>18.141382906573455</v>
      </c>
      <c r="I35" s="464">
        <v>6.6254630378426214</v>
      </c>
      <c r="J35" s="464">
        <v>0.9110231333072818</v>
      </c>
      <c r="K35" s="1518">
        <v>10.710741710953869</v>
      </c>
    </row>
    <row r="36" spans="1:11" ht="12.75">
      <c r="A36" s="1509" t="s">
        <v>361</v>
      </c>
      <c r="B36" s="463"/>
      <c r="C36" s="464">
        <v>21.217341408240515</v>
      </c>
      <c r="D36" s="464">
        <v>24.412883915636982</v>
      </c>
      <c r="E36" s="464">
        <v>21.385444830177079</v>
      </c>
      <c r="F36" s="464">
        <v>20.180654224600715</v>
      </c>
      <c r="G36" s="464">
        <v>18.097110491530771</v>
      </c>
      <c r="H36" s="464">
        <v>18.145851225225101</v>
      </c>
      <c r="I36" s="464">
        <v>14.642011108648958</v>
      </c>
      <c r="J36" s="464">
        <v>2.4188046323546217</v>
      </c>
      <c r="K36" s="1518">
        <v>14.305959944973395</v>
      </c>
    </row>
    <row r="37" spans="1:11" ht="12.75">
      <c r="A37" s="1509" t="s">
        <v>362</v>
      </c>
      <c r="B37" s="463"/>
      <c r="C37" s="464">
        <v>20.567165280086286</v>
      </c>
      <c r="D37" s="464">
        <v>2.9008633341172327</v>
      </c>
      <c r="E37" s="464">
        <v>11.048490560495594</v>
      </c>
      <c r="F37" s="464">
        <v>15.609592528828159</v>
      </c>
      <c r="G37" s="464">
        <v>15.022858806724287</v>
      </c>
      <c r="H37" s="464">
        <v>10.679303402381166</v>
      </c>
      <c r="I37" s="464">
        <v>5.913520271706858</v>
      </c>
      <c r="J37" s="464">
        <v>1.4719891114248327</v>
      </c>
      <c r="K37" s="1518">
        <v>15.871345189874944</v>
      </c>
    </row>
    <row r="38" spans="1:11" ht="12.75">
      <c r="A38" s="1509" t="s">
        <v>363</v>
      </c>
      <c r="B38" s="463"/>
      <c r="C38" s="464">
        <v>16.581883582852313</v>
      </c>
      <c r="D38" s="464">
        <v>17.860867212838926</v>
      </c>
      <c r="E38" s="464">
        <v>8.740006342374997</v>
      </c>
      <c r="F38" s="464">
        <v>16.797832896396471</v>
      </c>
      <c r="G38" s="464">
        <v>6.2441084009658283</v>
      </c>
      <c r="H38" s="464">
        <v>27.626980869501566</v>
      </c>
      <c r="I38" s="464">
        <v>15.175221590978126</v>
      </c>
      <c r="J38" s="464">
        <v>17.889750877528869</v>
      </c>
      <c r="K38" s="1518">
        <v>19.927536367107422</v>
      </c>
    </row>
    <row r="39" spans="1:11" ht="12.75">
      <c r="A39" s="1509" t="s">
        <v>364</v>
      </c>
      <c r="B39" s="463"/>
      <c r="C39" s="464">
        <v>10.849690442503771</v>
      </c>
      <c r="D39" s="464">
        <v>14.851117164206059</v>
      </c>
      <c r="E39" s="464">
        <v>13.321891005715386</v>
      </c>
      <c r="F39" s="464">
        <v>15.981012229532013</v>
      </c>
      <c r="G39" s="464">
        <v>12.939979322378832</v>
      </c>
      <c r="H39" s="464">
        <v>9.9360598561438991</v>
      </c>
      <c r="I39" s="464">
        <v>9.1270399465794014</v>
      </c>
      <c r="J39" s="464">
        <v>14.602331364730702</v>
      </c>
      <c r="K39" s="1518">
        <v>23.865871667490765</v>
      </c>
    </row>
    <row r="40" spans="1:11" ht="12.75">
      <c r="A40" s="1509" t="s">
        <v>365</v>
      </c>
      <c r="B40" s="463"/>
      <c r="C40" s="464">
        <v>29.291210263010043</v>
      </c>
      <c r="D40" s="464">
        <v>16.916640042840484</v>
      </c>
      <c r="E40" s="464">
        <v>14.452735584031572</v>
      </c>
      <c r="F40" s="464">
        <v>23.023343303806215</v>
      </c>
      <c r="G40" s="464">
        <v>5.5299386118088592</v>
      </c>
      <c r="H40" s="464">
        <v>37.496551338548585</v>
      </c>
      <c r="I40" s="464">
        <v>16.012837744292028</v>
      </c>
      <c r="J40" s="464">
        <v>2.5246617128552771</v>
      </c>
      <c r="K40" s="1518">
        <v>36.18412818617881</v>
      </c>
    </row>
    <row r="41" spans="1:11" ht="12.75">
      <c r="A41" s="1509" t="s">
        <v>50</v>
      </c>
      <c r="B41" s="463"/>
      <c r="C41" s="464">
        <v>28.569816294736029</v>
      </c>
      <c r="D41" s="464">
        <v>-2.0078765845007638</v>
      </c>
      <c r="E41" s="464">
        <v>10.353079729322403</v>
      </c>
      <c r="F41" s="464">
        <v>20.752264232701819</v>
      </c>
      <c r="G41" s="464">
        <v>11.943373526885921</v>
      </c>
      <c r="H41" s="464">
        <v>25.86958896377449</v>
      </c>
      <c r="I41" s="464">
        <v>12.242267691447807</v>
      </c>
      <c r="J41" s="464">
        <v>9.4692020694658936</v>
      </c>
      <c r="K41" s="1518">
        <v>22.223156090493717</v>
      </c>
    </row>
    <row r="42" spans="1:11" ht="12.75">
      <c r="A42" s="1509" t="s">
        <v>366</v>
      </c>
      <c r="B42" s="463"/>
      <c r="C42" s="464">
        <v>25.365631338893138</v>
      </c>
      <c r="D42" s="464">
        <v>11.919386440962242</v>
      </c>
      <c r="E42" s="464">
        <v>11.086098343894562</v>
      </c>
      <c r="F42" s="464">
        <v>19.566804107550453</v>
      </c>
      <c r="G42" s="464">
        <v>9.281099264956822</v>
      </c>
      <c r="H42" s="464">
        <v>24.178336757427644</v>
      </c>
      <c r="I42" s="464">
        <v>18.770809764263333</v>
      </c>
      <c r="J42" s="464">
        <v>2.3631424262469523</v>
      </c>
      <c r="K42" s="1518">
        <v>23.65480910492974</v>
      </c>
    </row>
    <row r="43" spans="1:11" ht="12.75">
      <c r="A43" s="1509" t="s">
        <v>367</v>
      </c>
      <c r="B43" s="463"/>
      <c r="C43" s="464">
        <v>28.636602610039546</v>
      </c>
      <c r="D43" s="464">
        <v>21.516034261689214</v>
      </c>
      <c r="E43" s="464">
        <v>13.33431060196051</v>
      </c>
      <c r="F43" s="464">
        <v>18.136618077283401</v>
      </c>
      <c r="G43" s="464">
        <v>4.6251439746333176</v>
      </c>
      <c r="H43" s="464">
        <v>26.737471366400896</v>
      </c>
      <c r="I43" s="464">
        <v>17.649157540863385</v>
      </c>
      <c r="J43" s="464">
        <v>9.5054026829566567</v>
      </c>
      <c r="K43" s="1518">
        <v>28.656028262052587</v>
      </c>
    </row>
    <row r="44" spans="1:11" s="467" customFormat="1" ht="12.75">
      <c r="A44" s="1511" t="s">
        <v>368</v>
      </c>
      <c r="B44" s="465"/>
      <c r="C44" s="466">
        <v>20.456681537255392</v>
      </c>
      <c r="D44" s="466">
        <v>19.137681396155813</v>
      </c>
      <c r="E44" s="466">
        <v>15.33840194212317</v>
      </c>
      <c r="F44" s="466">
        <v>11.419779991815943</v>
      </c>
      <c r="G44" s="466">
        <v>9.9446982330868536</v>
      </c>
      <c r="H44" s="466">
        <v>15.296279583285227</v>
      </c>
      <c r="I44" s="466">
        <v>8.2062933886818996</v>
      </c>
      <c r="J44" s="466">
        <v>5.0824499776618239</v>
      </c>
      <c r="K44" s="1519">
        <v>15.478659308228742</v>
      </c>
    </row>
    <row r="45" spans="1:11" s="467" customFormat="1" ht="12.75">
      <c r="A45" s="1513" t="s">
        <v>369</v>
      </c>
      <c r="B45" s="465"/>
      <c r="C45" s="464">
        <v>21.405551399676369</v>
      </c>
      <c r="D45" s="464">
        <v>19.734020993809182</v>
      </c>
      <c r="E45" s="464">
        <v>18.49999999905441</v>
      </c>
      <c r="F45" s="464">
        <v>19.999979596832816</v>
      </c>
      <c r="G45" s="464">
        <v>10.427000000000007</v>
      </c>
      <c r="H45" s="464">
        <v>14.907778000000008</v>
      </c>
      <c r="I45" s="464">
        <v>14.474165999999997</v>
      </c>
      <c r="J45" s="464">
        <v>15.804203999999999</v>
      </c>
      <c r="K45" s="1518">
        <v>17.290403999999995</v>
      </c>
    </row>
    <row r="46" spans="1:11" s="467" customFormat="1" ht="12.75">
      <c r="A46" s="1514" t="s">
        <v>370</v>
      </c>
      <c r="B46" s="465"/>
      <c r="C46" s="466">
        <v>20.426296561331171</v>
      </c>
      <c r="D46" s="466">
        <v>19.118429961191524</v>
      </c>
      <c r="E46" s="466">
        <v>15.235809652704873</v>
      </c>
      <c r="F46" s="466">
        <v>11.133470102242242</v>
      </c>
      <c r="G46" s="466">
        <v>9.9273204605528917</v>
      </c>
      <c r="H46" s="466">
        <v>15.310341278489986</v>
      </c>
      <c r="I46" s="466">
        <v>7.9802216796271352</v>
      </c>
      <c r="J46" s="466">
        <v>4.6724770595679246</v>
      </c>
      <c r="K46" s="1519">
        <v>15.402015310180687</v>
      </c>
    </row>
    <row r="47" spans="1:11" ht="12.75">
      <c r="A47" s="1513" t="s">
        <v>371</v>
      </c>
      <c r="B47" s="463"/>
      <c r="C47" s="464">
        <v>30.367391202224212</v>
      </c>
      <c r="D47" s="464">
        <v>38.878785295136964</v>
      </c>
      <c r="E47" s="464">
        <v>8.333533008840476</v>
      </c>
      <c r="F47" s="464">
        <v>18.055012756296634</v>
      </c>
      <c r="G47" s="464">
        <v>21.398099046757409</v>
      </c>
      <c r="H47" s="464">
        <v>21.209691359533394</v>
      </c>
      <c r="I47" s="464">
        <v>12.273379069713172</v>
      </c>
      <c r="J47" s="464">
        <v>12.352827304164009</v>
      </c>
      <c r="K47" s="1518">
        <v>17.581557067594716</v>
      </c>
    </row>
    <row r="48" spans="1:11" ht="13.5" thickBot="1">
      <c r="A48" s="1515" t="s">
        <v>372</v>
      </c>
      <c r="B48" s="1520"/>
      <c r="C48" s="1521">
        <v>21.16245820742995</v>
      </c>
      <c r="D48" s="1521">
        <v>20.692900822174636</v>
      </c>
      <c r="E48" s="1521">
        <v>14.602980579443141</v>
      </c>
      <c r="F48" s="1521">
        <v>11.733349511034902</v>
      </c>
      <c r="G48" s="1521">
        <v>10.977722524558601</v>
      </c>
      <c r="H48" s="1521">
        <v>15.901280637491126</v>
      </c>
      <c r="I48" s="1521">
        <v>8.4299649450040022</v>
      </c>
      <c r="J48" s="1521">
        <v>5.505575574496973</v>
      </c>
      <c r="K48" s="1522">
        <v>15.653776697717461</v>
      </c>
    </row>
    <row r="49" spans="1:2" ht="13.5" thickTop="1">
      <c r="A49" s="468" t="s">
        <v>376</v>
      </c>
    </row>
    <row r="50" spans="1:2" ht="16.5" customHeight="1">
      <c r="B50" s="469"/>
    </row>
  </sheetData>
  <mergeCells count="5">
    <mergeCell ref="J4:K4"/>
    <mergeCell ref="I27:K27"/>
    <mergeCell ref="A1:K1"/>
    <mergeCell ref="A2:K2"/>
    <mergeCell ref="A3:K3"/>
  </mergeCells>
  <printOptions horizontalCentered="1"/>
  <pageMargins left="1.5" right="1" top="1.5" bottom="1" header="0.3" footer="0.3"/>
  <pageSetup paperSize="9" scale="65" orientation="landscape" r:id="rId1"/>
  <headerFooter alignWithMargins="0"/>
</worksheet>
</file>

<file path=xl/worksheets/sheet30.xml><?xml version="1.0" encoding="utf-8"?>
<worksheet xmlns="http://schemas.openxmlformats.org/spreadsheetml/2006/main" xmlns:r="http://schemas.openxmlformats.org/officeDocument/2006/relationships">
  <sheetPr>
    <pageSetUpPr fitToPage="1"/>
  </sheetPr>
  <dimension ref="A1:F49"/>
  <sheetViews>
    <sheetView view="pageBreakPreview" zoomScaleSheetLayoutView="100" workbookViewId="0">
      <selection activeCell="A2" sqref="A2:XFD2"/>
    </sheetView>
  </sheetViews>
  <sheetFormatPr defaultRowHeight="15"/>
  <cols>
    <col min="1" max="1" width="33.140625" customWidth="1"/>
    <col min="2" max="6" width="9.28515625" customWidth="1"/>
  </cols>
  <sheetData>
    <row r="1" spans="1:6" s="1880" customFormat="1" ht="15.75">
      <c r="A1" s="2318" t="s">
        <v>1195</v>
      </c>
      <c r="B1" s="2318"/>
      <c r="C1" s="2318"/>
      <c r="D1" s="2318"/>
      <c r="E1" s="2318"/>
      <c r="F1" s="2318"/>
    </row>
    <row r="2" spans="1:6" s="1881" customFormat="1" ht="18.75">
      <c r="A2" s="2319" t="s">
        <v>1114</v>
      </c>
      <c r="B2" s="2319"/>
      <c r="C2" s="2319"/>
      <c r="D2" s="2319"/>
      <c r="E2" s="2319"/>
      <c r="F2" s="2319"/>
    </row>
    <row r="3" spans="1:6" ht="15.75" thickBot="1">
      <c r="A3" s="2320" t="s">
        <v>1141</v>
      </c>
      <c r="B3" s="2320"/>
      <c r="C3" s="2320"/>
      <c r="D3" s="2320"/>
      <c r="E3" s="2320"/>
      <c r="F3" s="2320"/>
    </row>
    <row r="4" spans="1:6" ht="15.75" thickTop="1">
      <c r="A4" s="983"/>
      <c r="B4" s="2308" t="s">
        <v>234</v>
      </c>
      <c r="C4" s="2309"/>
      <c r="D4" s="2310"/>
      <c r="E4" s="2314" t="s">
        <v>55</v>
      </c>
      <c r="F4" s="2315"/>
    </row>
    <row r="5" spans="1:6" ht="15.75">
      <c r="A5" s="984"/>
      <c r="B5" s="2311"/>
      <c r="C5" s="2312"/>
      <c r="D5" s="2313"/>
      <c r="E5" s="2316"/>
      <c r="F5" s="2317"/>
    </row>
    <row r="6" spans="1:6" ht="15.75">
      <c r="A6" s="984"/>
      <c r="B6" s="985">
        <v>2015</v>
      </c>
      <c r="C6" s="985">
        <v>2016</v>
      </c>
      <c r="D6" s="985">
        <v>2017</v>
      </c>
      <c r="E6" s="986" t="s">
        <v>1</v>
      </c>
      <c r="F6" s="987" t="s">
        <v>130</v>
      </c>
    </row>
    <row r="7" spans="1:6" ht="8.1" customHeight="1">
      <c r="A7" s="988"/>
      <c r="B7" s="1052"/>
      <c r="C7" s="1052"/>
      <c r="D7" s="1052"/>
      <c r="E7" s="1052"/>
      <c r="F7" s="1053"/>
    </row>
    <row r="8" spans="1:6">
      <c r="A8" s="993" t="s">
        <v>1116</v>
      </c>
      <c r="B8" s="994">
        <v>7184.9304923867903</v>
      </c>
      <c r="C8" s="994">
        <v>8597.6847228577699</v>
      </c>
      <c r="D8" s="994">
        <v>9290.858834441764</v>
      </c>
      <c r="E8" s="995">
        <v>19.662741701709081</v>
      </c>
      <c r="F8" s="996">
        <v>8.0623346159824223</v>
      </c>
    </row>
    <row r="9" spans="1:6">
      <c r="A9" s="997" t="s">
        <v>1117</v>
      </c>
      <c r="B9" s="994">
        <v>233.56683804627249</v>
      </c>
      <c r="C9" s="994">
        <v>286.89317283556642</v>
      </c>
      <c r="D9" s="994">
        <v>276.01959796801481</v>
      </c>
      <c r="E9" s="995">
        <v>22.83129541648772</v>
      </c>
      <c r="F9" s="996">
        <v>-3.7901128005523645</v>
      </c>
    </row>
    <row r="10" spans="1:6">
      <c r="A10" s="997" t="s">
        <v>1118</v>
      </c>
      <c r="B10" s="994">
        <v>6951.3636543405182</v>
      </c>
      <c r="C10" s="994">
        <v>8310.7915500222043</v>
      </c>
      <c r="D10" s="994">
        <v>9014.8392364737483</v>
      </c>
      <c r="E10" s="995">
        <v>19.556277832295706</v>
      </c>
      <c r="F10" s="996">
        <v>8.4714877303072598</v>
      </c>
    </row>
    <row r="11" spans="1:6">
      <c r="A11" s="1000" t="s">
        <v>1119</v>
      </c>
      <c r="B11" s="1001">
        <v>5116.2416346333803</v>
      </c>
      <c r="C11" s="1001">
        <v>6300.5542976106053</v>
      </c>
      <c r="D11" s="1001">
        <v>6648.5549122358534</v>
      </c>
      <c r="E11" s="1002">
        <v>23.148098693389613</v>
      </c>
      <c r="F11" s="1003">
        <v>5.5233333162008051</v>
      </c>
    </row>
    <row r="12" spans="1:6">
      <c r="A12" s="1004" t="s">
        <v>1120</v>
      </c>
      <c r="B12" s="1001">
        <v>1835.1220197071384</v>
      </c>
      <c r="C12" s="1001">
        <v>2010.2372524115992</v>
      </c>
      <c r="D12" s="1001">
        <v>2366.2843242378963</v>
      </c>
      <c r="E12" s="1002">
        <v>9.5424350271147631</v>
      </c>
      <c r="F12" s="1003">
        <v>17.711694050001412</v>
      </c>
    </row>
    <row r="13" spans="1:6" ht="8.1" customHeight="1">
      <c r="A13" s="1005"/>
      <c r="B13" s="1001"/>
      <c r="C13" s="1001"/>
      <c r="D13" s="1001"/>
      <c r="E13" s="1002"/>
      <c r="F13" s="1003"/>
    </row>
    <row r="14" spans="1:6" ht="8.1" customHeight="1">
      <c r="A14" s="1007"/>
      <c r="B14" s="1008"/>
      <c r="C14" s="1008"/>
      <c r="D14" s="1008"/>
      <c r="E14" s="1010"/>
      <c r="F14" s="1011"/>
    </row>
    <row r="15" spans="1:6">
      <c r="A15" s="993" t="s">
        <v>1121</v>
      </c>
      <c r="B15" s="994">
        <v>1196.3131303144157</v>
      </c>
      <c r="C15" s="994">
        <v>1426.0267340356393</v>
      </c>
      <c r="D15" s="994">
        <v>1480.2213142891901</v>
      </c>
      <c r="E15" s="995">
        <v>19.201795742294507</v>
      </c>
      <c r="F15" s="996">
        <v>3.800390200272119</v>
      </c>
    </row>
    <row r="16" spans="1:6">
      <c r="A16" s="1000" t="s">
        <v>1119</v>
      </c>
      <c r="B16" s="1001">
        <v>1135.4895194779515</v>
      </c>
      <c r="C16" s="1001">
        <v>1349.2513194380567</v>
      </c>
      <c r="D16" s="1001">
        <v>1404.8940733792153</v>
      </c>
      <c r="E16" s="1002">
        <v>18.825519416364457</v>
      </c>
      <c r="F16" s="1003">
        <v>4.1239725423676532</v>
      </c>
    </row>
    <row r="17" spans="1:6">
      <c r="A17" s="1004" t="s">
        <v>1120</v>
      </c>
      <c r="B17" s="1001">
        <v>60.823610836464304</v>
      </c>
      <c r="C17" s="1001">
        <v>76.775414597582682</v>
      </c>
      <c r="D17" s="1001">
        <v>75.327240909974719</v>
      </c>
      <c r="E17" s="1002">
        <v>26.22633471072244</v>
      </c>
      <c r="F17" s="1003">
        <v>-1.8862466522630257</v>
      </c>
    </row>
    <row r="18" spans="1:6" ht="8.1" customHeight="1">
      <c r="A18" s="1012"/>
      <c r="B18" s="1054"/>
      <c r="C18" s="1054"/>
      <c r="D18" s="1054"/>
      <c r="E18" s="1015"/>
      <c r="F18" s="1016"/>
    </row>
    <row r="19" spans="1:6" ht="8.1" customHeight="1">
      <c r="A19" s="1017"/>
      <c r="B19" s="1018"/>
      <c r="C19" s="1018"/>
      <c r="D19" s="1018"/>
      <c r="E19" s="1019"/>
      <c r="F19" s="1020"/>
    </row>
    <row r="20" spans="1:6">
      <c r="A20" s="993" t="s">
        <v>1122</v>
      </c>
      <c r="B20" s="994">
        <v>8147.6768835277835</v>
      </c>
      <c r="C20" s="994">
        <v>9736.8183777522117</v>
      </c>
      <c r="D20" s="994">
        <v>10495.060550762939</v>
      </c>
      <c r="E20" s="995">
        <v>19.504228222859538</v>
      </c>
      <c r="F20" s="996">
        <v>7.787371024022022</v>
      </c>
    </row>
    <row r="21" spans="1:6">
      <c r="A21" s="1000" t="s">
        <v>1119</v>
      </c>
      <c r="B21" s="1001">
        <v>6251.7311541113313</v>
      </c>
      <c r="C21" s="1001">
        <v>7649.8056170486616</v>
      </c>
      <c r="D21" s="1001">
        <v>8053.4489856150685</v>
      </c>
      <c r="E21" s="1002">
        <v>22.362997199870208</v>
      </c>
      <c r="F21" s="1003">
        <v>5.2765179767029906</v>
      </c>
    </row>
    <row r="22" spans="1:6">
      <c r="A22" s="1004" t="s">
        <v>1123</v>
      </c>
      <c r="B22" s="1055">
        <v>76.730229284748646</v>
      </c>
      <c r="C22" s="1055">
        <v>78.56576265741802</v>
      </c>
      <c r="D22" s="1055">
        <v>76.735612402251661</v>
      </c>
      <c r="E22" s="1002" t="s">
        <v>270</v>
      </c>
      <c r="F22" s="1003"/>
    </row>
    <row r="23" spans="1:6">
      <c r="A23" s="1000" t="s">
        <v>1120</v>
      </c>
      <c r="B23" s="1001">
        <v>1895.9457294164527</v>
      </c>
      <c r="C23" s="1001">
        <v>2087.0127607035506</v>
      </c>
      <c r="D23" s="1001">
        <v>2441.6115651478708</v>
      </c>
      <c r="E23" s="1002">
        <v>10.07766352815942</v>
      </c>
      <c r="F23" s="1003">
        <v>16.990734849401761</v>
      </c>
    </row>
    <row r="24" spans="1:6">
      <c r="A24" s="1004" t="s">
        <v>1123</v>
      </c>
      <c r="B24" s="1055">
        <v>23.269770715251354</v>
      </c>
      <c r="C24" s="1055">
        <v>21.434237342581994</v>
      </c>
      <c r="D24" s="1055">
        <v>23.264387597748328</v>
      </c>
      <c r="E24" s="1002" t="s">
        <v>270</v>
      </c>
      <c r="F24" s="1003"/>
    </row>
    <row r="25" spans="1:6" ht="8.1" customHeight="1">
      <c r="A25" s="1021"/>
      <c r="B25" s="1022"/>
      <c r="C25" s="1022"/>
      <c r="D25" s="1022"/>
      <c r="E25" s="1023"/>
      <c r="F25" s="1024"/>
    </row>
    <row r="26" spans="1:6" ht="8.1" customHeight="1">
      <c r="A26" s="1005"/>
      <c r="B26" s="1055"/>
      <c r="C26" s="1055"/>
      <c r="D26" s="1055"/>
      <c r="E26" s="1002"/>
      <c r="F26" s="1003"/>
    </row>
    <row r="27" spans="1:6">
      <c r="A27" s="993" t="s">
        <v>1124</v>
      </c>
      <c r="B27" s="994">
        <v>8381.2437215740556</v>
      </c>
      <c r="C27" s="994">
        <v>10023.711550587779</v>
      </c>
      <c r="D27" s="994">
        <v>10771.080148730955</v>
      </c>
      <c r="E27" s="995">
        <v>19.59694627165976</v>
      </c>
      <c r="F27" s="996">
        <v>7.4560066335842521</v>
      </c>
    </row>
    <row r="28" spans="1:6" ht="8.1" customHeight="1">
      <c r="A28" s="1027"/>
      <c r="B28" s="1028"/>
      <c r="C28" s="1028"/>
      <c r="D28" s="1028"/>
      <c r="E28" s="1029"/>
      <c r="F28" s="1030"/>
    </row>
    <row r="29" spans="1:6">
      <c r="A29" s="1031" t="s">
        <v>1125</v>
      </c>
      <c r="B29" s="1055"/>
      <c r="C29" s="1055"/>
      <c r="D29" s="1055"/>
      <c r="E29" s="1002"/>
      <c r="F29" s="1003"/>
    </row>
    <row r="30" spans="1:6" ht="8.1" customHeight="1">
      <c r="A30" s="1032"/>
      <c r="B30" s="994"/>
      <c r="C30" s="994"/>
      <c r="D30" s="994"/>
      <c r="E30" s="995"/>
      <c r="F30" s="996"/>
    </row>
    <row r="31" spans="1:6">
      <c r="A31" s="993" t="s">
        <v>1126</v>
      </c>
      <c r="B31" s="1055"/>
      <c r="C31" s="1055"/>
      <c r="D31" s="1055"/>
      <c r="E31" s="1002"/>
      <c r="F31" s="1003"/>
    </row>
    <row r="32" spans="1:6">
      <c r="A32" s="1000" t="s">
        <v>1127</v>
      </c>
      <c r="B32" s="1055">
        <v>12.981127553746326</v>
      </c>
      <c r="C32" s="1055">
        <v>16.484769740752078</v>
      </c>
      <c r="D32" s="1055">
        <v>13.246401936608054</v>
      </c>
      <c r="E32" s="1002" t="s">
        <v>270</v>
      </c>
      <c r="F32" s="1003"/>
    </row>
    <row r="33" spans="1:6">
      <c r="A33" s="1004" t="s">
        <v>1128</v>
      </c>
      <c r="B33" s="1055">
        <v>11.193322496199251</v>
      </c>
      <c r="C33" s="1055">
        <v>14.089234984696539</v>
      </c>
      <c r="D33" s="1055">
        <v>11.43136825776101</v>
      </c>
      <c r="E33" s="1002" t="s">
        <v>270</v>
      </c>
      <c r="F33" s="1003"/>
    </row>
    <row r="34" spans="1:6" ht="8.1" customHeight="1">
      <c r="A34" s="1005"/>
      <c r="B34" s="1001"/>
      <c r="C34" s="1001"/>
      <c r="D34" s="1001"/>
      <c r="E34" s="1002"/>
      <c r="F34" s="1003"/>
    </row>
    <row r="35" spans="1:6">
      <c r="A35" s="993" t="s">
        <v>1129</v>
      </c>
      <c r="B35" s="994"/>
      <c r="C35" s="994"/>
      <c r="D35" s="994"/>
      <c r="E35" s="995"/>
      <c r="F35" s="996"/>
    </row>
    <row r="36" spans="1:6">
      <c r="A36" s="1000" t="s">
        <v>1127</v>
      </c>
      <c r="B36" s="1055">
        <v>13.353253370754805</v>
      </c>
      <c r="C36" s="1055">
        <v>16.970489789222359</v>
      </c>
      <c r="D36" s="1055">
        <v>13.594781683383262</v>
      </c>
      <c r="E36" s="1002" t="s">
        <v>270</v>
      </c>
      <c r="F36" s="1003"/>
    </row>
    <row r="37" spans="1:6">
      <c r="A37" s="1004" t="s">
        <v>1128</v>
      </c>
      <c r="B37" s="1055">
        <v>11.514197879457882</v>
      </c>
      <c r="C37" s="1055">
        <v>14.504371138085341</v>
      </c>
      <c r="D37" s="1055">
        <v>11.732012704305165</v>
      </c>
      <c r="E37" s="1002" t="s">
        <v>270</v>
      </c>
      <c r="F37" s="1003"/>
    </row>
    <row r="38" spans="1:6" ht="8.1" customHeight="1">
      <c r="A38" s="1033"/>
      <c r="B38" s="1022"/>
      <c r="C38" s="1022"/>
      <c r="D38" s="1022"/>
      <c r="E38" s="1023"/>
      <c r="F38" s="1024"/>
    </row>
    <row r="39" spans="1:6" ht="8.1" customHeight="1">
      <c r="A39" s="1056"/>
      <c r="B39" s="1057"/>
      <c r="C39" s="1057"/>
      <c r="D39" s="1057"/>
      <c r="E39" s="1036"/>
      <c r="F39" s="1037"/>
    </row>
    <row r="40" spans="1:6">
      <c r="A40" s="1038" t="s">
        <v>1130</v>
      </c>
      <c r="B40" s="1001">
        <v>992.60035594225826</v>
      </c>
      <c r="C40" s="1001">
        <v>1066.3230098851454</v>
      </c>
      <c r="D40" s="1001">
        <v>905.97518257076251</v>
      </c>
      <c r="E40" s="1002">
        <v>7.4272242097781316</v>
      </c>
      <c r="F40" s="1003">
        <v>-15.037453550932383</v>
      </c>
    </row>
    <row r="41" spans="1:6">
      <c r="A41" s="1038" t="s">
        <v>1131</v>
      </c>
      <c r="B41" s="1001">
        <v>7388.6433656317977</v>
      </c>
      <c r="C41" s="1001">
        <v>8957.3885407026337</v>
      </c>
      <c r="D41" s="1001">
        <v>9865.1049661601919</v>
      </c>
      <c r="E41" s="1002">
        <v>21.231843214518094</v>
      </c>
      <c r="F41" s="1003">
        <v>10.13371722497989</v>
      </c>
    </row>
    <row r="42" spans="1:6">
      <c r="A42" s="1038" t="s">
        <v>1132</v>
      </c>
      <c r="B42" s="1001">
        <v>-1463.9871465295632</v>
      </c>
      <c r="C42" s="1001">
        <v>-1955.7264962915035</v>
      </c>
      <c r="D42" s="1001">
        <v>-570.70404306868681</v>
      </c>
      <c r="E42" s="1002" t="s">
        <v>270</v>
      </c>
      <c r="F42" s="1003"/>
    </row>
    <row r="43" spans="1:6">
      <c r="A43" s="1038" t="s">
        <v>1133</v>
      </c>
      <c r="B43" s="1001">
        <v>29.975281787621118</v>
      </c>
      <c r="C43" s="1001">
        <v>185.34057903120024</v>
      </c>
      <c r="D43" s="1001">
        <v>-228.00034862006621</v>
      </c>
      <c r="E43" s="1002" t="s">
        <v>270</v>
      </c>
      <c r="F43" s="1003"/>
    </row>
    <row r="44" spans="1:6" ht="15.75" thickBot="1">
      <c r="A44" s="1039" t="s">
        <v>1134</v>
      </c>
      <c r="B44" s="1040">
        <v>-1434.011864741942</v>
      </c>
      <c r="C44" s="1040">
        <v>-1770.3859172603034</v>
      </c>
      <c r="D44" s="1040">
        <v>-798.70439168875305</v>
      </c>
      <c r="E44" s="1042" t="s">
        <v>270</v>
      </c>
      <c r="F44" s="1043"/>
    </row>
    <row r="45" spans="1:6" ht="16.5" thickTop="1">
      <c r="A45" s="1044" t="s">
        <v>1135</v>
      </c>
      <c r="E45" s="1045"/>
      <c r="F45" s="1045"/>
    </row>
    <row r="46" spans="1:6" ht="15.75">
      <c r="A46" s="1046" t="s">
        <v>1136</v>
      </c>
      <c r="E46" s="1045"/>
      <c r="F46" s="1045"/>
    </row>
    <row r="47" spans="1:6" ht="15.75">
      <c r="A47" s="1047" t="s">
        <v>1137</v>
      </c>
      <c r="E47" s="1045"/>
      <c r="F47" s="1045"/>
    </row>
    <row r="48" spans="1:6" ht="15.75">
      <c r="A48" s="1048" t="s">
        <v>1138</v>
      </c>
      <c r="E48" s="1045"/>
      <c r="F48" s="1045"/>
    </row>
    <row r="49" spans="1:6" ht="15.75">
      <c r="A49" s="1049" t="s">
        <v>1139</v>
      </c>
      <c r="B49" s="1050">
        <v>101.14</v>
      </c>
      <c r="C49" s="1050">
        <v>106.73</v>
      </c>
      <c r="D49" s="1050">
        <v>102.86</v>
      </c>
      <c r="E49" s="1045"/>
      <c r="F49" s="1045"/>
    </row>
  </sheetData>
  <mergeCells count="5">
    <mergeCell ref="A1:F1"/>
    <mergeCell ref="A2:F2"/>
    <mergeCell ref="A3:F3"/>
    <mergeCell ref="B4:D5"/>
    <mergeCell ref="E4:F5"/>
  </mergeCells>
  <pageMargins left="1.5" right="1" top="1.5" bottom="1"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B1:N102"/>
  <sheetViews>
    <sheetView view="pageBreakPreview" zoomScaleSheetLayoutView="100" workbookViewId="0">
      <selection activeCell="M93" sqref="M93"/>
    </sheetView>
  </sheetViews>
  <sheetFormatPr defaultRowHeight="15"/>
  <cols>
    <col min="2" max="2" width="16" customWidth="1"/>
    <col min="3" max="3" width="13.7109375" bestFit="1" customWidth="1"/>
    <col min="4" max="5" width="9.28515625" bestFit="1" customWidth="1"/>
    <col min="6" max="6" width="9.42578125" bestFit="1" customWidth="1"/>
    <col min="7" max="12" width="9.28515625" bestFit="1" customWidth="1"/>
  </cols>
  <sheetData>
    <row r="1" spans="2:9" s="1888" customFormat="1" ht="23.25">
      <c r="B1" s="2321" t="s">
        <v>1196</v>
      </c>
      <c r="C1" s="2321"/>
      <c r="D1" s="2321"/>
      <c r="E1" s="2321"/>
      <c r="F1" s="2321"/>
      <c r="G1" s="2321"/>
      <c r="H1" s="2321"/>
      <c r="I1" s="2321"/>
    </row>
    <row r="2" spans="2:9" s="1902" customFormat="1" ht="27" thickBot="1">
      <c r="B2" s="2334" t="s">
        <v>1143</v>
      </c>
      <c r="C2" s="2335"/>
      <c r="D2" s="2335"/>
      <c r="E2" s="2335"/>
      <c r="F2" s="2335"/>
      <c r="G2" s="2335"/>
      <c r="H2" s="2335"/>
      <c r="I2" s="2335"/>
    </row>
    <row r="3" spans="2:9" ht="15.75" thickTop="1">
      <c r="B3" s="2336" t="s">
        <v>1144</v>
      </c>
      <c r="C3" s="2338" t="s">
        <v>1100</v>
      </c>
      <c r="D3" s="2340" t="s">
        <v>1145</v>
      </c>
      <c r="E3" s="2340"/>
      <c r="F3" s="2340"/>
      <c r="G3" s="2341" t="s">
        <v>1146</v>
      </c>
      <c r="H3" s="2340"/>
      <c r="I3" s="2342"/>
    </row>
    <row r="4" spans="2:9" ht="15.75" thickBot="1">
      <c r="B4" s="2337"/>
      <c r="C4" s="2339"/>
      <c r="D4" s="1058" t="s">
        <v>1147</v>
      </c>
      <c r="E4" s="1058" t="s">
        <v>1148</v>
      </c>
      <c r="F4" s="1058" t="s">
        <v>1149</v>
      </c>
      <c r="G4" s="1059" t="s">
        <v>1147</v>
      </c>
      <c r="H4" s="1058" t="s">
        <v>1148</v>
      </c>
      <c r="I4" s="1060" t="s">
        <v>1149</v>
      </c>
    </row>
    <row r="5" spans="2:9" hidden="1">
      <c r="B5" s="2346" t="s">
        <v>261</v>
      </c>
      <c r="C5" s="1061" t="s">
        <v>1101</v>
      </c>
      <c r="D5" s="1062">
        <v>72.099999999999994</v>
      </c>
      <c r="E5" s="1062">
        <v>72.7</v>
      </c>
      <c r="F5" s="1062">
        <v>72.400000000000006</v>
      </c>
      <c r="G5" s="1062">
        <v>71.107187499999995</v>
      </c>
      <c r="H5" s="1062">
        <v>71.707187500000003</v>
      </c>
      <c r="I5" s="1063">
        <v>71.407187500000006</v>
      </c>
    </row>
    <row r="6" spans="2:9" hidden="1">
      <c r="B6" s="2344"/>
      <c r="C6" s="1061" t="s">
        <v>1102</v>
      </c>
      <c r="D6" s="1062">
        <v>75.599999999999994</v>
      </c>
      <c r="E6" s="1062">
        <v>76.2</v>
      </c>
      <c r="F6" s="1062">
        <v>75.900000000000006</v>
      </c>
      <c r="G6" s="1062">
        <v>73.617096774193527</v>
      </c>
      <c r="H6" s="1062">
        <v>74.21709677419355</v>
      </c>
      <c r="I6" s="1063">
        <v>73.917096774193539</v>
      </c>
    </row>
    <row r="7" spans="2:9" hidden="1">
      <c r="B7" s="2344"/>
      <c r="C7" s="1061" t="s">
        <v>1103</v>
      </c>
      <c r="D7" s="1062">
        <v>78.099999999999994</v>
      </c>
      <c r="E7" s="1062">
        <v>78.7</v>
      </c>
      <c r="F7" s="1062">
        <v>78.400000000000006</v>
      </c>
      <c r="G7" s="1062">
        <v>77.85466666666666</v>
      </c>
      <c r="H7" s="1062">
        <v>78.454666666666668</v>
      </c>
      <c r="I7" s="1063">
        <v>78.154666666666657</v>
      </c>
    </row>
    <row r="8" spans="2:9" hidden="1">
      <c r="B8" s="2344"/>
      <c r="C8" s="1061" t="s">
        <v>1104</v>
      </c>
      <c r="D8" s="1062">
        <v>80.739999999999995</v>
      </c>
      <c r="E8" s="1062">
        <v>81.34</v>
      </c>
      <c r="F8" s="1062">
        <v>81.040000000000006</v>
      </c>
      <c r="G8" s="1062">
        <v>78.983333333333334</v>
      </c>
      <c r="H8" s="1062">
        <v>79.583333333333329</v>
      </c>
      <c r="I8" s="1063">
        <v>79.283333333333331</v>
      </c>
    </row>
    <row r="9" spans="2:9" hidden="1">
      <c r="B9" s="2344"/>
      <c r="C9" s="1061" t="s">
        <v>1105</v>
      </c>
      <c r="D9" s="1062">
        <v>85.51</v>
      </c>
      <c r="E9" s="1062">
        <v>86.11</v>
      </c>
      <c r="F9" s="1062">
        <v>85.81</v>
      </c>
      <c r="G9" s="1062">
        <v>82.697241379310341</v>
      </c>
      <c r="H9" s="1062">
        <v>83.297241379310336</v>
      </c>
      <c r="I9" s="1063">
        <v>82.997241379310339</v>
      </c>
    </row>
    <row r="10" spans="2:9" hidden="1">
      <c r="B10" s="2344"/>
      <c r="C10" s="1061" t="s">
        <v>1106</v>
      </c>
      <c r="D10" s="1062">
        <v>81.900000000000006</v>
      </c>
      <c r="E10" s="1062">
        <v>82.5</v>
      </c>
      <c r="F10" s="1062">
        <v>82.2</v>
      </c>
      <c r="G10" s="1062">
        <v>84.163666666666657</v>
      </c>
      <c r="H10" s="1062">
        <v>84.763666666666666</v>
      </c>
      <c r="I10" s="1063">
        <v>84.463666666666654</v>
      </c>
    </row>
    <row r="11" spans="2:9" hidden="1">
      <c r="B11" s="2344"/>
      <c r="C11" s="1061" t="s">
        <v>1107</v>
      </c>
      <c r="D11" s="1062">
        <v>79.05</v>
      </c>
      <c r="E11" s="1062">
        <v>79.650000000000006</v>
      </c>
      <c r="F11" s="1062">
        <v>79.349999999999994</v>
      </c>
      <c r="G11" s="1062">
        <v>79.455517241379312</v>
      </c>
      <c r="H11" s="1062">
        <v>80.055517241379306</v>
      </c>
      <c r="I11" s="1063">
        <v>79.755517241379309</v>
      </c>
    </row>
    <row r="12" spans="2:9" hidden="1">
      <c r="B12" s="2344"/>
      <c r="C12" s="1061" t="s">
        <v>1108</v>
      </c>
      <c r="D12" s="1062">
        <v>79.55</v>
      </c>
      <c r="E12" s="1062">
        <v>80.150000000000006</v>
      </c>
      <c r="F12" s="1062">
        <v>79.849999999999994</v>
      </c>
      <c r="G12" s="1062">
        <v>78.760000000000005</v>
      </c>
      <c r="H12" s="1062">
        <v>79.36</v>
      </c>
      <c r="I12" s="1063">
        <v>79.06</v>
      </c>
    </row>
    <row r="13" spans="2:9" hidden="1">
      <c r="B13" s="2344"/>
      <c r="C13" s="1061" t="s">
        <v>1109</v>
      </c>
      <c r="D13" s="1062">
        <v>82.13</v>
      </c>
      <c r="E13" s="1062">
        <v>82.73</v>
      </c>
      <c r="F13" s="1062">
        <v>82.43</v>
      </c>
      <c r="G13" s="1062">
        <v>80.99233333333332</v>
      </c>
      <c r="H13" s="1062">
        <v>81.592333333333343</v>
      </c>
      <c r="I13" s="1063">
        <v>81.292333333333332</v>
      </c>
    </row>
    <row r="14" spans="2:9" hidden="1">
      <c r="B14" s="2344"/>
      <c r="C14" s="1061" t="s">
        <v>1110</v>
      </c>
      <c r="D14" s="1062">
        <v>85.32</v>
      </c>
      <c r="E14" s="1062">
        <v>85.92</v>
      </c>
      <c r="F14" s="1062">
        <v>85.62</v>
      </c>
      <c r="G14" s="1062">
        <v>83.74677419354839</v>
      </c>
      <c r="H14" s="1062">
        <v>84.346774193548384</v>
      </c>
      <c r="I14" s="1063">
        <v>84.046774193548387</v>
      </c>
    </row>
    <row r="15" spans="2:9" hidden="1">
      <c r="B15" s="2344"/>
      <c r="C15" s="1061" t="s">
        <v>1111</v>
      </c>
      <c r="D15" s="1064">
        <v>88.6</v>
      </c>
      <c r="E15" s="1062">
        <v>89.2</v>
      </c>
      <c r="F15" s="1064">
        <v>88.9</v>
      </c>
      <c r="G15" s="1062">
        <v>88.055937499999999</v>
      </c>
      <c r="H15" s="1064">
        <v>88.655937499999993</v>
      </c>
      <c r="I15" s="1063">
        <v>88.355937499999996</v>
      </c>
    </row>
    <row r="16" spans="2:9" hidden="1">
      <c r="B16" s="2344"/>
      <c r="C16" s="1065" t="s">
        <v>1112</v>
      </c>
      <c r="D16" s="1066">
        <v>88.6</v>
      </c>
      <c r="E16" s="1066">
        <v>89.2</v>
      </c>
      <c r="F16" s="1066">
        <v>88.9</v>
      </c>
      <c r="G16" s="1066">
        <v>89.202903225806452</v>
      </c>
      <c r="H16" s="1066">
        <v>89.80290322580646</v>
      </c>
      <c r="I16" s="1067">
        <v>89.502903225806449</v>
      </c>
    </row>
    <row r="17" spans="2:9" hidden="1">
      <c r="B17" s="2347"/>
      <c r="C17" s="1068" t="s">
        <v>1150</v>
      </c>
      <c r="D17" s="1069">
        <v>81.433333333333323</v>
      </c>
      <c r="E17" s="1069">
        <v>82.033333333333346</v>
      </c>
      <c r="F17" s="1069">
        <v>81.733333333333334</v>
      </c>
      <c r="G17" s="1069">
        <v>80.719721484519837</v>
      </c>
      <c r="H17" s="1069">
        <v>81.319721484519846</v>
      </c>
      <c r="I17" s="1070">
        <v>81.019721484519806</v>
      </c>
    </row>
    <row r="18" spans="2:9" hidden="1">
      <c r="B18" s="2343" t="s">
        <v>262</v>
      </c>
      <c r="C18" s="1061" t="s">
        <v>1101</v>
      </c>
      <c r="D18" s="1071">
        <v>88.75</v>
      </c>
      <c r="E18" s="1071">
        <v>89.35</v>
      </c>
      <c r="F18" s="1071">
        <v>89.05</v>
      </c>
      <c r="G18" s="1072">
        <v>88.448437499999997</v>
      </c>
      <c r="H18" s="1071">
        <v>89.048437500000006</v>
      </c>
      <c r="I18" s="1073">
        <v>88.748437499999994</v>
      </c>
    </row>
    <row r="19" spans="2:9" hidden="1">
      <c r="B19" s="2344"/>
      <c r="C19" s="1061" t="s">
        <v>1102</v>
      </c>
      <c r="D19" s="1071">
        <v>87.23</v>
      </c>
      <c r="E19" s="1071">
        <v>87.83</v>
      </c>
      <c r="F19" s="1071">
        <v>87.53</v>
      </c>
      <c r="G19" s="1072">
        <v>88.500967741935511</v>
      </c>
      <c r="H19" s="1071">
        <v>89.100967741935477</v>
      </c>
      <c r="I19" s="1073">
        <v>88.800967741935494</v>
      </c>
    </row>
    <row r="20" spans="2:9" hidden="1">
      <c r="B20" s="2344"/>
      <c r="C20" s="1061" t="s">
        <v>1103</v>
      </c>
      <c r="D20" s="1071">
        <v>84.6</v>
      </c>
      <c r="E20" s="1071">
        <v>85.2</v>
      </c>
      <c r="F20" s="1071">
        <v>84.9</v>
      </c>
      <c r="G20" s="1072">
        <v>84.469333333333324</v>
      </c>
      <c r="H20" s="1071">
        <v>85.069333333333333</v>
      </c>
      <c r="I20" s="1073">
        <v>84.769333333333321</v>
      </c>
    </row>
    <row r="21" spans="2:9" hidden="1">
      <c r="B21" s="2344"/>
      <c r="C21" s="1061" t="s">
        <v>1104</v>
      </c>
      <c r="D21" s="1071">
        <v>87.64</v>
      </c>
      <c r="E21" s="1071">
        <v>88.24</v>
      </c>
      <c r="F21" s="1071">
        <v>87.94</v>
      </c>
      <c r="G21" s="1072">
        <v>85.926666666666677</v>
      </c>
      <c r="H21" s="1071">
        <v>86.526666666666657</v>
      </c>
      <c r="I21" s="1073">
        <v>86.226666666666659</v>
      </c>
    </row>
    <row r="22" spans="2:9" hidden="1">
      <c r="B22" s="2344"/>
      <c r="C22" s="1061" t="s">
        <v>1105</v>
      </c>
      <c r="D22" s="1071">
        <v>86.61</v>
      </c>
      <c r="E22" s="1071">
        <v>87.21</v>
      </c>
      <c r="F22" s="1071">
        <v>86.91</v>
      </c>
      <c r="G22" s="1072">
        <v>87.38366666666667</v>
      </c>
      <c r="H22" s="1071">
        <v>87.983666666666679</v>
      </c>
      <c r="I22" s="1073">
        <v>87.683666666666682</v>
      </c>
    </row>
    <row r="23" spans="2:9" hidden="1">
      <c r="B23" s="2344"/>
      <c r="C23" s="1061" t="s">
        <v>1106</v>
      </c>
      <c r="D23" s="1071">
        <v>87.1</v>
      </c>
      <c r="E23" s="1071">
        <v>87.7</v>
      </c>
      <c r="F23" s="1071">
        <v>87.4</v>
      </c>
      <c r="G23" s="1072">
        <v>87.402758620689667</v>
      </c>
      <c r="H23" s="1071">
        <v>88.002758620689633</v>
      </c>
      <c r="I23" s="1073">
        <v>87.70275862068965</v>
      </c>
    </row>
    <row r="24" spans="2:9" hidden="1">
      <c r="B24" s="2344"/>
      <c r="C24" s="1061" t="s">
        <v>1107</v>
      </c>
      <c r="D24" s="1071">
        <v>85.3</v>
      </c>
      <c r="E24" s="1071">
        <v>85.9</v>
      </c>
      <c r="F24" s="1071">
        <v>85.6</v>
      </c>
      <c r="G24" s="1072">
        <v>85.646896551724126</v>
      </c>
      <c r="H24" s="1071">
        <v>86.246896551724149</v>
      </c>
      <c r="I24" s="1073">
        <v>85.946896551724137</v>
      </c>
    </row>
    <row r="25" spans="2:9" hidden="1">
      <c r="B25" s="2344"/>
      <c r="C25" s="1061" t="s">
        <v>1108</v>
      </c>
      <c r="D25" s="1071">
        <v>86.77</v>
      </c>
      <c r="E25" s="1071">
        <v>87.37</v>
      </c>
      <c r="F25" s="1071">
        <v>87.07</v>
      </c>
      <c r="G25" s="1072">
        <v>86.572333333333333</v>
      </c>
      <c r="H25" s="1071">
        <v>87.172333333333341</v>
      </c>
      <c r="I25" s="1073">
        <v>86.87233333333333</v>
      </c>
    </row>
    <row r="26" spans="2:9" hidden="1">
      <c r="B26" s="2344"/>
      <c r="C26" s="1061" t="s">
        <v>1109</v>
      </c>
      <c r="D26" s="1071">
        <v>86.86</v>
      </c>
      <c r="E26" s="1071">
        <v>87.46</v>
      </c>
      <c r="F26" s="1071">
        <v>87.16</v>
      </c>
      <c r="G26" s="1072">
        <v>86.686451612903213</v>
      </c>
      <c r="H26" s="1071">
        <v>87.291000000000011</v>
      </c>
      <c r="I26" s="1073">
        <v>86.988725806451612</v>
      </c>
    </row>
    <row r="27" spans="2:9" hidden="1">
      <c r="B27" s="2344"/>
      <c r="C27" s="1061" t="s">
        <v>1110</v>
      </c>
      <c r="D27" s="1071">
        <v>87.61</v>
      </c>
      <c r="E27" s="1071">
        <v>88.21</v>
      </c>
      <c r="F27" s="1071">
        <v>87.91</v>
      </c>
      <c r="G27" s="1072">
        <v>86.455806451612901</v>
      </c>
      <c r="H27" s="1071">
        <v>87.055806451612895</v>
      </c>
      <c r="I27" s="1073">
        <v>86.755806451612898</v>
      </c>
    </row>
    <row r="28" spans="2:9" hidden="1">
      <c r="B28" s="2344"/>
      <c r="C28" s="1061" t="s">
        <v>1111</v>
      </c>
      <c r="D28" s="1071">
        <v>92.72</v>
      </c>
      <c r="E28" s="1071">
        <v>93.32</v>
      </c>
      <c r="F28" s="1071">
        <v>93.02</v>
      </c>
      <c r="G28" s="1072">
        <v>89.458709677419364</v>
      </c>
      <c r="H28" s="1071">
        <v>90.058709677419344</v>
      </c>
      <c r="I28" s="1073">
        <v>89.758709677419347</v>
      </c>
    </row>
    <row r="29" spans="2:9" hidden="1">
      <c r="B29" s="2344"/>
      <c r="C29" s="1065" t="s">
        <v>1112</v>
      </c>
      <c r="D29" s="1071">
        <v>95</v>
      </c>
      <c r="E29" s="1071">
        <v>95.6</v>
      </c>
      <c r="F29" s="1071">
        <v>95.3</v>
      </c>
      <c r="G29" s="1072">
        <v>94.915483870967748</v>
      </c>
      <c r="H29" s="1071">
        <v>95.515483870967742</v>
      </c>
      <c r="I29" s="1073">
        <v>95.215483870967745</v>
      </c>
    </row>
    <row r="30" spans="2:9" hidden="1">
      <c r="B30" s="2347"/>
      <c r="C30" s="1074" t="s">
        <v>1150</v>
      </c>
      <c r="D30" s="1075">
        <v>88.015833333333333</v>
      </c>
      <c r="E30" s="1075">
        <v>88.615833333333327</v>
      </c>
      <c r="F30" s="1075">
        <v>88.31583333333333</v>
      </c>
      <c r="G30" s="1076">
        <v>87.655626002271049</v>
      </c>
      <c r="H30" s="1075">
        <v>88.256005034529096</v>
      </c>
      <c r="I30" s="1077">
        <v>87.955815518400073</v>
      </c>
    </row>
    <row r="31" spans="2:9">
      <c r="B31" s="2343" t="s">
        <v>143</v>
      </c>
      <c r="C31" s="1061" t="s">
        <v>1101</v>
      </c>
      <c r="D31" s="1078">
        <v>97.96</v>
      </c>
      <c r="E31" s="1078">
        <v>98.56</v>
      </c>
      <c r="F31" s="1078">
        <v>98.259999999999991</v>
      </c>
      <c r="G31" s="1078">
        <v>96.012187499999996</v>
      </c>
      <c r="H31" s="1078">
        <v>96.612187500000005</v>
      </c>
      <c r="I31" s="1079">
        <v>96.312187499999993</v>
      </c>
    </row>
    <row r="32" spans="2:9">
      <c r="B32" s="2344"/>
      <c r="C32" s="1061" t="s">
        <v>1102</v>
      </c>
      <c r="D32" s="1071">
        <v>101.29</v>
      </c>
      <c r="E32" s="1071">
        <v>101.89</v>
      </c>
      <c r="F32" s="1071">
        <v>101.59</v>
      </c>
      <c r="G32" s="1071">
        <v>103.24870967741936</v>
      </c>
      <c r="H32" s="1071">
        <v>103.84870967741935</v>
      </c>
      <c r="I32" s="1073">
        <v>103.54870967741935</v>
      </c>
    </row>
    <row r="33" spans="2:9">
      <c r="B33" s="2344"/>
      <c r="C33" s="1061" t="s">
        <v>1103</v>
      </c>
      <c r="D33" s="1071">
        <v>98.64</v>
      </c>
      <c r="E33" s="1071">
        <v>99.24</v>
      </c>
      <c r="F33" s="1071">
        <v>98.94</v>
      </c>
      <c r="G33" s="1071">
        <v>98.939677419354837</v>
      </c>
      <c r="H33" s="1071">
        <v>99.539677419354845</v>
      </c>
      <c r="I33" s="1073">
        <v>99.239677419354848</v>
      </c>
    </row>
    <row r="34" spans="2:9">
      <c r="B34" s="2344"/>
      <c r="C34" s="1061" t="s">
        <v>1104</v>
      </c>
      <c r="D34" s="1071">
        <v>100.73</v>
      </c>
      <c r="E34" s="1071">
        <v>101.33</v>
      </c>
      <c r="F34" s="1071">
        <v>101.03</v>
      </c>
      <c r="G34" s="1071">
        <v>98.803103448275863</v>
      </c>
      <c r="H34" s="1071">
        <v>99.403103448275857</v>
      </c>
      <c r="I34" s="1073">
        <v>99.10310344827586</v>
      </c>
    </row>
    <row r="35" spans="2:9">
      <c r="B35" s="2344"/>
      <c r="C35" s="1061" t="s">
        <v>1105</v>
      </c>
      <c r="D35" s="1071">
        <v>99.11</v>
      </c>
      <c r="E35" s="1071">
        <v>99.71</v>
      </c>
      <c r="F35" s="1071">
        <v>99.41</v>
      </c>
      <c r="G35" s="1071">
        <v>99.268333333333302</v>
      </c>
      <c r="H35" s="1071">
        <v>99.868333333333339</v>
      </c>
      <c r="I35" s="1073">
        <v>99.568333333333328</v>
      </c>
    </row>
    <row r="36" spans="2:9">
      <c r="B36" s="2344"/>
      <c r="C36" s="1061" t="s">
        <v>1106</v>
      </c>
      <c r="D36" s="1071">
        <v>98.14</v>
      </c>
      <c r="E36" s="1071">
        <v>98.74</v>
      </c>
      <c r="F36" s="1071">
        <v>98.44</v>
      </c>
      <c r="G36" s="1071">
        <v>98.89533333333334</v>
      </c>
      <c r="H36" s="1071">
        <v>99.495333333333321</v>
      </c>
      <c r="I36" s="1073">
        <v>99.195333333333338</v>
      </c>
    </row>
    <row r="37" spans="2:9">
      <c r="B37" s="2344"/>
      <c r="C37" s="1080" t="s">
        <v>1107</v>
      </c>
      <c r="D37" s="1081">
        <v>99.26</v>
      </c>
      <c r="E37" s="1081">
        <v>99.86</v>
      </c>
      <c r="F37" s="1081">
        <v>99.56</v>
      </c>
      <c r="G37" s="1081">
        <v>99.27</v>
      </c>
      <c r="H37" s="1081">
        <v>99.87</v>
      </c>
      <c r="I37" s="1073">
        <v>99.57</v>
      </c>
    </row>
    <row r="38" spans="2:9">
      <c r="B38" s="2344"/>
      <c r="C38" s="1080" t="s">
        <v>1108</v>
      </c>
      <c r="D38" s="1081">
        <v>97.58</v>
      </c>
      <c r="E38" s="1081">
        <v>98.18</v>
      </c>
      <c r="F38" s="1081">
        <v>97.88</v>
      </c>
      <c r="G38" s="1081">
        <v>98.50866666666667</v>
      </c>
      <c r="H38" s="1081">
        <v>99.108666666666679</v>
      </c>
      <c r="I38" s="1073">
        <v>98.808666666666682</v>
      </c>
    </row>
    <row r="39" spans="2:9">
      <c r="B39" s="2344"/>
      <c r="C39" s="1061" t="s">
        <v>1109</v>
      </c>
      <c r="D39" s="1071">
        <v>95.99</v>
      </c>
      <c r="E39" s="1071">
        <v>96.59</v>
      </c>
      <c r="F39" s="1071">
        <v>96.289999999999992</v>
      </c>
      <c r="G39" s="1071">
        <v>96.414666666666662</v>
      </c>
      <c r="H39" s="1071">
        <v>97.014666666666685</v>
      </c>
      <c r="I39" s="1073">
        <v>96.714666666666673</v>
      </c>
    </row>
    <row r="40" spans="2:9">
      <c r="B40" s="2344"/>
      <c r="C40" s="1061" t="s">
        <v>1110</v>
      </c>
      <c r="D40" s="1071">
        <v>95.2</v>
      </c>
      <c r="E40" s="1071">
        <v>95.8</v>
      </c>
      <c r="F40" s="1071">
        <v>95.5</v>
      </c>
      <c r="G40" s="1071">
        <v>96.220967741935496</v>
      </c>
      <c r="H40" s="1071">
        <v>96.820967741935476</v>
      </c>
      <c r="I40" s="1073">
        <v>96.520967741935493</v>
      </c>
    </row>
    <row r="41" spans="2:9">
      <c r="B41" s="2344"/>
      <c r="C41" s="1061" t="s">
        <v>1111</v>
      </c>
      <c r="D41" s="1071">
        <v>95.32</v>
      </c>
      <c r="E41" s="1071">
        <v>95.92</v>
      </c>
      <c r="F41" s="1071">
        <v>95.62</v>
      </c>
      <c r="G41" s="1071">
        <v>94.152258064516133</v>
      </c>
      <c r="H41" s="1071">
        <v>94.752258064516141</v>
      </c>
      <c r="I41" s="1073">
        <v>94.452258064516144</v>
      </c>
    </row>
    <row r="42" spans="2:9">
      <c r="B42" s="2344"/>
      <c r="C42" s="1065" t="s">
        <v>1112</v>
      </c>
      <c r="D42" s="1082">
        <v>95.9</v>
      </c>
      <c r="E42" s="1082">
        <v>96.5</v>
      </c>
      <c r="F42" s="1082">
        <v>96.2</v>
      </c>
      <c r="G42" s="1082">
        <v>95.714062499999997</v>
      </c>
      <c r="H42" s="1082">
        <v>96.314062500000006</v>
      </c>
      <c r="I42" s="1083">
        <v>96.014062499999994</v>
      </c>
    </row>
    <row r="43" spans="2:9">
      <c r="B43" s="2347"/>
      <c r="C43" s="1084" t="s">
        <v>1150</v>
      </c>
      <c r="D43" s="1085">
        <v>97.926666666666677</v>
      </c>
      <c r="E43" s="1085">
        <v>98.526666666666657</v>
      </c>
      <c r="F43" s="1085">
        <v>98.251639784946235</v>
      </c>
      <c r="G43" s="1085">
        <v>97.953997195958479</v>
      </c>
      <c r="H43" s="1085">
        <v>98.553997195958473</v>
      </c>
      <c r="I43" s="1086">
        <v>98.253997195958462</v>
      </c>
    </row>
    <row r="44" spans="2:9">
      <c r="B44" s="2343" t="s">
        <v>0</v>
      </c>
      <c r="C44" s="1061" t="s">
        <v>1101</v>
      </c>
      <c r="D44" s="1087">
        <v>96.92</v>
      </c>
      <c r="E44" s="1087">
        <v>97.52</v>
      </c>
      <c r="F44" s="1087">
        <v>97.22</v>
      </c>
      <c r="G44" s="1087">
        <v>96.714193548387101</v>
      </c>
      <c r="H44" s="1087">
        <v>97.314193548387095</v>
      </c>
      <c r="I44" s="1088">
        <v>97.014193548387098</v>
      </c>
    </row>
    <row r="45" spans="2:9">
      <c r="B45" s="2344"/>
      <c r="C45" s="1061" t="s">
        <v>1102</v>
      </c>
      <c r="D45" s="1072">
        <v>97.52</v>
      </c>
      <c r="E45" s="1072">
        <v>98.12</v>
      </c>
      <c r="F45" s="1072">
        <v>97.82</v>
      </c>
      <c r="G45" s="1072">
        <v>96.642258064516142</v>
      </c>
      <c r="H45" s="1072">
        <v>97.242258064516108</v>
      </c>
      <c r="I45" s="1089">
        <v>96.942258064516125</v>
      </c>
    </row>
    <row r="46" spans="2:9">
      <c r="B46" s="2344"/>
      <c r="C46" s="1061" t="s">
        <v>1103</v>
      </c>
      <c r="D46" s="1072">
        <v>98.64</v>
      </c>
      <c r="E46" s="1072">
        <v>99.24</v>
      </c>
      <c r="F46" s="1072">
        <v>98.94</v>
      </c>
      <c r="G46" s="1072">
        <v>97.734193548387097</v>
      </c>
      <c r="H46" s="1072">
        <v>98.334193548387105</v>
      </c>
      <c r="I46" s="1089">
        <v>98.034193548387094</v>
      </c>
    </row>
    <row r="47" spans="2:9">
      <c r="B47" s="2344"/>
      <c r="C47" s="1061" t="s">
        <v>1104</v>
      </c>
      <c r="D47" s="1072">
        <v>98.46</v>
      </c>
      <c r="E47" s="1072">
        <v>99.06</v>
      </c>
      <c r="F47" s="1072">
        <v>98.76</v>
      </c>
      <c r="G47" s="1072">
        <v>97.996333333333311</v>
      </c>
      <c r="H47" s="1072">
        <v>98.596333333333334</v>
      </c>
      <c r="I47" s="1089">
        <v>98.296333333333322</v>
      </c>
    </row>
    <row r="48" spans="2:9">
      <c r="B48" s="2344"/>
      <c r="C48" s="1061" t="s">
        <v>1105</v>
      </c>
      <c r="D48" s="1072">
        <v>99.37</v>
      </c>
      <c r="E48" s="1072">
        <v>99.97</v>
      </c>
      <c r="F48" s="1072">
        <v>99.67</v>
      </c>
      <c r="G48" s="1072">
        <v>98.795172413793082</v>
      </c>
      <c r="H48" s="1072">
        <v>99.395172413793105</v>
      </c>
      <c r="I48" s="1089">
        <v>99.095172413793094</v>
      </c>
    </row>
    <row r="49" spans="2:11">
      <c r="B49" s="2344"/>
      <c r="C49" s="1061" t="s">
        <v>1106</v>
      </c>
      <c r="D49" s="1072">
        <v>99.13</v>
      </c>
      <c r="E49" s="1072">
        <v>99.73</v>
      </c>
      <c r="F49" s="1072">
        <v>99.43</v>
      </c>
      <c r="G49" s="1072">
        <v>100.75700000000002</v>
      </c>
      <c r="H49" s="1072">
        <v>101.357</v>
      </c>
      <c r="I49" s="1089">
        <v>101.05700000000002</v>
      </c>
    </row>
    <row r="50" spans="2:11">
      <c r="B50" s="2344"/>
      <c r="C50" s="1061" t="s">
        <v>1151</v>
      </c>
      <c r="D50" s="1072">
        <v>99.31</v>
      </c>
      <c r="E50" s="1072">
        <v>99.91</v>
      </c>
      <c r="F50" s="1072">
        <v>99.61</v>
      </c>
      <c r="G50" s="1072">
        <v>98.53</v>
      </c>
      <c r="H50" s="1072">
        <v>99.13</v>
      </c>
      <c r="I50" s="1089">
        <v>98.83</v>
      </c>
    </row>
    <row r="51" spans="2:11">
      <c r="B51" s="2344"/>
      <c r="C51" s="1061" t="s">
        <v>1108</v>
      </c>
      <c r="D51" s="1072">
        <v>100.45</v>
      </c>
      <c r="E51" s="1072">
        <v>101.05</v>
      </c>
      <c r="F51" s="1072">
        <v>100.75</v>
      </c>
      <c r="G51" s="1072">
        <v>99.253666666666689</v>
      </c>
      <c r="H51" s="1072">
        <v>99.853666666666655</v>
      </c>
      <c r="I51" s="1089">
        <v>99.553666666666672</v>
      </c>
    </row>
    <row r="52" spans="2:11">
      <c r="B52" s="2344"/>
      <c r="C52" s="1061" t="s">
        <v>1109</v>
      </c>
      <c r="D52" s="1072">
        <v>99.4</v>
      </c>
      <c r="E52" s="1072">
        <v>100</v>
      </c>
      <c r="F52" s="1072">
        <v>99.7</v>
      </c>
      <c r="G52" s="1072">
        <v>99.667000000000002</v>
      </c>
      <c r="H52" s="1072">
        <v>100.26700000000001</v>
      </c>
      <c r="I52" s="1089">
        <v>99.967000000000013</v>
      </c>
    </row>
    <row r="53" spans="2:11">
      <c r="B53" s="2344"/>
      <c r="C53" s="1061" t="s">
        <v>1110</v>
      </c>
      <c r="D53" s="1072">
        <v>102.16</v>
      </c>
      <c r="E53" s="1072">
        <v>102.76</v>
      </c>
      <c r="F53" s="1072">
        <v>102.46000000000001</v>
      </c>
      <c r="G53" s="1072">
        <v>100.94516129032259</v>
      </c>
      <c r="H53" s="1072">
        <v>101.54516129032258</v>
      </c>
      <c r="I53" s="1089">
        <v>101.24516129032259</v>
      </c>
    </row>
    <row r="54" spans="2:11">
      <c r="B54" s="2344"/>
      <c r="C54" s="1061" t="s">
        <v>1152</v>
      </c>
      <c r="D54" s="1072">
        <v>102.2</v>
      </c>
      <c r="E54" s="1072">
        <v>102.8</v>
      </c>
      <c r="F54" s="1072">
        <v>102.5</v>
      </c>
      <c r="G54" s="1072">
        <v>101.78375</v>
      </c>
      <c r="H54" s="1072">
        <v>102.38374999999999</v>
      </c>
      <c r="I54" s="1089">
        <v>102.08374999999999</v>
      </c>
    </row>
    <row r="55" spans="2:11">
      <c r="B55" s="2344"/>
      <c r="C55" s="1061" t="s">
        <v>1112</v>
      </c>
      <c r="D55" s="1071">
        <v>101.14</v>
      </c>
      <c r="E55" s="1071">
        <v>101.74</v>
      </c>
      <c r="F55" s="1071">
        <v>101.44</v>
      </c>
      <c r="G55" s="1071">
        <v>101.45258064516129</v>
      </c>
      <c r="H55" s="1071">
        <v>102.0525806451613</v>
      </c>
      <c r="I55" s="1073">
        <v>101.75258064516129</v>
      </c>
    </row>
    <row r="56" spans="2:11">
      <c r="B56" s="2347"/>
      <c r="C56" s="1084" t="s">
        <v>1150</v>
      </c>
      <c r="D56" s="1075">
        <v>99.558333333333337</v>
      </c>
      <c r="E56" s="1075">
        <v>100.15833333333332</v>
      </c>
      <c r="F56" s="1075">
        <v>99.858333333333348</v>
      </c>
      <c r="G56" s="1075">
        <v>99.189275792547292</v>
      </c>
      <c r="H56" s="1075">
        <v>99.789275792547258</v>
      </c>
      <c r="I56" s="1077">
        <v>99.489275792547275</v>
      </c>
    </row>
    <row r="57" spans="2:11">
      <c r="B57" s="2343" t="s">
        <v>1</v>
      </c>
      <c r="C57" s="1061" t="s">
        <v>1101</v>
      </c>
      <c r="D57" s="1087">
        <v>103.71</v>
      </c>
      <c r="E57" s="1087">
        <v>104.31</v>
      </c>
      <c r="F57" s="1087">
        <v>104.00999999999999</v>
      </c>
      <c r="G57" s="1087">
        <v>102.12375000000002</v>
      </c>
      <c r="H57" s="1087">
        <v>102.72375</v>
      </c>
      <c r="I57" s="1088">
        <v>102.42375000000001</v>
      </c>
    </row>
    <row r="58" spans="2:11">
      <c r="B58" s="2344"/>
      <c r="C58" s="1061" t="s">
        <v>1102</v>
      </c>
      <c r="D58" s="1072">
        <v>105.92</v>
      </c>
      <c r="E58" s="1072">
        <v>106.52</v>
      </c>
      <c r="F58" s="1072">
        <v>106.22</v>
      </c>
      <c r="G58" s="1072">
        <v>105.59096774193547</v>
      </c>
      <c r="H58" s="1072">
        <v>106.19096774193549</v>
      </c>
      <c r="I58" s="1089">
        <v>105.89096774193548</v>
      </c>
    </row>
    <row r="59" spans="2:11">
      <c r="B59" s="2344"/>
      <c r="C59" s="1061" t="s">
        <v>1103</v>
      </c>
      <c r="D59" s="1072">
        <v>103.49</v>
      </c>
      <c r="E59" s="1072">
        <v>104.09</v>
      </c>
      <c r="F59" s="1072">
        <v>103.78999999999999</v>
      </c>
      <c r="G59" s="1072">
        <v>104.52666666666666</v>
      </c>
      <c r="H59" s="1072">
        <v>105.12666666666668</v>
      </c>
      <c r="I59" s="1089">
        <v>104.82666666666667</v>
      </c>
    </row>
    <row r="60" spans="2:11">
      <c r="B60" s="2344"/>
      <c r="C60" s="1061" t="s">
        <v>1104</v>
      </c>
      <c r="D60" s="1072">
        <v>105.46</v>
      </c>
      <c r="E60" s="1072">
        <v>106.06</v>
      </c>
      <c r="F60" s="1072">
        <v>105.75999999999999</v>
      </c>
      <c r="G60" s="1072">
        <v>104.429</v>
      </c>
      <c r="H60" s="1072">
        <v>105.02900000000001</v>
      </c>
      <c r="I60" s="1089">
        <v>104.72900000000001</v>
      </c>
    </row>
    <row r="61" spans="2:11">
      <c r="B61" s="2344"/>
      <c r="C61" s="1061" t="s">
        <v>1105</v>
      </c>
      <c r="D61" s="1072">
        <v>107</v>
      </c>
      <c r="E61" s="1072">
        <v>107.6</v>
      </c>
      <c r="F61" s="1072">
        <v>107.3</v>
      </c>
      <c r="G61" s="1072">
        <v>106.20206896551723</v>
      </c>
      <c r="H61" s="1072">
        <v>106.80206896551724</v>
      </c>
      <c r="I61" s="1089">
        <v>106.50206896551722</v>
      </c>
      <c r="K61" s="1090"/>
    </row>
    <row r="62" spans="2:11">
      <c r="B62" s="2344"/>
      <c r="C62" s="1061" t="s">
        <v>1106</v>
      </c>
      <c r="D62" s="1072">
        <v>106.6</v>
      </c>
      <c r="E62" s="1072">
        <v>107.2</v>
      </c>
      <c r="F62" s="1072">
        <v>106.9</v>
      </c>
      <c r="G62" s="1072">
        <v>106.06200000000003</v>
      </c>
      <c r="H62" s="1072">
        <v>106.66199999999999</v>
      </c>
      <c r="I62" s="1089">
        <v>106.36200000000001</v>
      </c>
      <c r="K62" s="1090"/>
    </row>
    <row r="63" spans="2:11">
      <c r="B63" s="2344"/>
      <c r="C63" s="1061" t="s">
        <v>1153</v>
      </c>
      <c r="D63" s="1072">
        <v>108.88</v>
      </c>
      <c r="E63" s="1072">
        <v>109.48</v>
      </c>
      <c r="F63" s="1072">
        <v>109.18</v>
      </c>
      <c r="G63" s="1072">
        <v>108.18586206896553</v>
      </c>
      <c r="H63" s="1072">
        <v>108.78586206896551</v>
      </c>
      <c r="I63" s="1089">
        <v>108.48586206896553</v>
      </c>
      <c r="K63" s="1090"/>
    </row>
    <row r="64" spans="2:11">
      <c r="B64" s="2344"/>
      <c r="C64" s="1061" t="s">
        <v>1108</v>
      </c>
      <c r="D64" s="1072">
        <v>107.23</v>
      </c>
      <c r="E64" s="1072">
        <v>107.83</v>
      </c>
      <c r="F64" s="1072">
        <v>107.53</v>
      </c>
      <c r="G64" s="1072">
        <v>108.52000000000001</v>
      </c>
      <c r="H64" s="1072">
        <v>109.11999999999998</v>
      </c>
      <c r="I64" s="1089">
        <v>108.82</v>
      </c>
      <c r="K64" s="1090"/>
    </row>
    <row r="65" spans="2:12">
      <c r="B65" s="2344"/>
      <c r="C65" s="1061" t="s">
        <v>1109</v>
      </c>
      <c r="D65" s="1072">
        <v>105.92</v>
      </c>
      <c r="E65" s="1072">
        <v>106.52</v>
      </c>
      <c r="F65" s="1072">
        <v>106.22</v>
      </c>
      <c r="G65" s="1072">
        <v>106.24066666666664</v>
      </c>
      <c r="H65" s="1072">
        <v>106.84066666666668</v>
      </c>
      <c r="I65" s="1089">
        <v>106.54066666666665</v>
      </c>
      <c r="K65" s="1090"/>
    </row>
    <row r="66" spans="2:12">
      <c r="B66" s="2344"/>
      <c r="C66" s="1061" t="s">
        <v>1110</v>
      </c>
      <c r="D66" s="1072">
        <v>106.27</v>
      </c>
      <c r="E66" s="1072">
        <v>106.87</v>
      </c>
      <c r="F66" s="1072">
        <v>106.57</v>
      </c>
      <c r="G66" s="1072">
        <v>106.12741935483871</v>
      </c>
      <c r="H66" s="1072">
        <v>106.72741935483872</v>
      </c>
      <c r="I66" s="1089">
        <v>106.42741935483872</v>
      </c>
      <c r="K66" s="1090"/>
    </row>
    <row r="67" spans="2:12">
      <c r="B67" s="2344"/>
      <c r="C67" s="1061" t="s">
        <v>1111</v>
      </c>
      <c r="D67" s="1071">
        <v>107.08</v>
      </c>
      <c r="E67" s="1071">
        <v>107.68</v>
      </c>
      <c r="F67" s="1071">
        <v>107.38</v>
      </c>
      <c r="G67" s="1071">
        <v>107.05187500000002</v>
      </c>
      <c r="H67" s="1071">
        <v>107.65187499999999</v>
      </c>
      <c r="I67" s="1073">
        <v>107.35187500000001</v>
      </c>
      <c r="K67" s="1090"/>
    </row>
    <row r="68" spans="2:12">
      <c r="B68" s="2344"/>
      <c r="C68" s="1061" t="s">
        <v>1112</v>
      </c>
      <c r="D68" s="1071">
        <v>106.73</v>
      </c>
      <c r="E68" s="1071">
        <v>107.33</v>
      </c>
      <c r="F68" s="1071">
        <v>107.03</v>
      </c>
      <c r="G68" s="1071">
        <v>107.56193548387097</v>
      </c>
      <c r="H68" s="1071">
        <v>108.16193548387095</v>
      </c>
      <c r="I68" s="1073">
        <v>107.86193548387095</v>
      </c>
      <c r="L68" s="1090"/>
    </row>
    <row r="69" spans="2:12">
      <c r="B69" s="2347"/>
      <c r="C69" s="1084" t="s">
        <v>1150</v>
      </c>
      <c r="D69" s="1075">
        <v>106.19083333333333</v>
      </c>
      <c r="E69" s="1075">
        <v>106.79083333333334</v>
      </c>
      <c r="F69" s="1075">
        <v>106.4908333333333</v>
      </c>
      <c r="G69" s="1075">
        <v>106.05185099570512</v>
      </c>
      <c r="H69" s="1075">
        <v>106.6518509957051</v>
      </c>
      <c r="I69" s="1077">
        <v>106.35185099570509</v>
      </c>
    </row>
    <row r="70" spans="2:12">
      <c r="B70" s="2343" t="s">
        <v>130</v>
      </c>
      <c r="C70" s="1091" t="s">
        <v>1101</v>
      </c>
      <c r="D70" s="1078">
        <v>106.72</v>
      </c>
      <c r="E70" s="1078">
        <v>107.32</v>
      </c>
      <c r="F70" s="1078">
        <v>107.02</v>
      </c>
      <c r="G70" s="1078">
        <v>106.88593750000001</v>
      </c>
      <c r="H70" s="1078">
        <v>107.48593749999998</v>
      </c>
      <c r="I70" s="1079">
        <v>107.18593749999999</v>
      </c>
    </row>
    <row r="71" spans="2:12">
      <c r="B71" s="2344"/>
      <c r="C71" s="1061" t="s">
        <v>1102</v>
      </c>
      <c r="D71" s="1071">
        <v>106.85</v>
      </c>
      <c r="E71" s="1071">
        <v>107.45</v>
      </c>
      <c r="F71" s="1071">
        <v>107.15</v>
      </c>
      <c r="G71" s="1071">
        <v>106.7274193548387</v>
      </c>
      <c r="H71" s="1071">
        <v>107.32741935483868</v>
      </c>
      <c r="I71" s="1073">
        <v>107.02741935483868</v>
      </c>
    </row>
    <row r="72" spans="2:12">
      <c r="B72" s="2344"/>
      <c r="C72" s="1061" t="s">
        <v>1103</v>
      </c>
      <c r="D72" s="1071">
        <v>106.49</v>
      </c>
      <c r="E72" s="1071">
        <v>107.09</v>
      </c>
      <c r="F72" s="1071">
        <v>106.78999999999999</v>
      </c>
      <c r="G72" s="1071">
        <v>106.43566666666669</v>
      </c>
      <c r="H72" s="1071">
        <v>107.03566666666666</v>
      </c>
      <c r="I72" s="1073">
        <v>106.73566666666667</v>
      </c>
    </row>
    <row r="73" spans="2:12">
      <c r="B73" s="2344"/>
      <c r="C73" s="1061" t="s">
        <v>1104</v>
      </c>
      <c r="D73" s="1071">
        <v>107.31</v>
      </c>
      <c r="E73" s="1071">
        <v>107.91</v>
      </c>
      <c r="F73" s="1071">
        <v>107.61</v>
      </c>
      <c r="G73" s="1071">
        <v>106.61566666666667</v>
      </c>
      <c r="H73" s="1071">
        <v>107.21566666666668</v>
      </c>
      <c r="I73" s="1073">
        <v>106.91566666666668</v>
      </c>
    </row>
    <row r="74" spans="2:12">
      <c r="B74" s="2344"/>
      <c r="C74" s="1061" t="s">
        <v>1105</v>
      </c>
      <c r="D74" s="1071">
        <v>107.7</v>
      </c>
      <c r="E74" s="1071">
        <v>108.3</v>
      </c>
      <c r="F74" s="1071">
        <v>108</v>
      </c>
      <c r="G74" s="1071">
        <v>108.59133333333332</v>
      </c>
      <c r="H74" s="1071">
        <v>109.19133333333333</v>
      </c>
      <c r="I74" s="1073">
        <v>108.89133333333334</v>
      </c>
    </row>
    <row r="75" spans="2:12">
      <c r="B75" s="2344"/>
      <c r="C75" s="1061" t="s">
        <v>1106</v>
      </c>
      <c r="D75" s="1071">
        <v>108.54</v>
      </c>
      <c r="E75" s="1071">
        <v>109.14</v>
      </c>
      <c r="F75" s="1071">
        <v>108.84</v>
      </c>
      <c r="G75" s="1071">
        <v>108.4448275862069</v>
      </c>
      <c r="H75" s="1071">
        <v>109.04482758620691</v>
      </c>
      <c r="I75" s="1073">
        <v>108.7448275862069</v>
      </c>
    </row>
    <row r="76" spans="2:12">
      <c r="B76" s="2344"/>
      <c r="C76" s="1061" t="s">
        <v>1107</v>
      </c>
      <c r="D76" s="1071">
        <v>106.63</v>
      </c>
      <c r="E76" s="1071">
        <v>107.23</v>
      </c>
      <c r="F76" s="1071">
        <v>106.93</v>
      </c>
      <c r="G76" s="1071">
        <v>108.20103448275863</v>
      </c>
      <c r="H76" s="1071">
        <v>108.80103448275862</v>
      </c>
      <c r="I76" s="1073">
        <v>108.50103448275863</v>
      </c>
    </row>
    <row r="77" spans="2:12">
      <c r="B77" s="2344"/>
      <c r="C77" s="1061" t="s">
        <v>1108</v>
      </c>
      <c r="D77" s="1071">
        <v>106.27</v>
      </c>
      <c r="E77" s="1071">
        <v>106.87</v>
      </c>
      <c r="F77" s="1071">
        <v>106.57</v>
      </c>
      <c r="G77" s="1071">
        <v>106.642</v>
      </c>
      <c r="H77" s="1071">
        <v>107.242</v>
      </c>
      <c r="I77" s="1073">
        <v>106.94200000000001</v>
      </c>
    </row>
    <row r="78" spans="2:12">
      <c r="B78" s="2344"/>
      <c r="C78" s="1061" t="s">
        <v>1109</v>
      </c>
      <c r="D78" s="1071">
        <v>103.1</v>
      </c>
      <c r="E78" s="1071">
        <v>103.7</v>
      </c>
      <c r="F78" s="1071">
        <v>103.4</v>
      </c>
      <c r="G78" s="1071">
        <v>103.90870967741935</v>
      </c>
      <c r="H78" s="1071">
        <v>104.50870967741933</v>
      </c>
      <c r="I78" s="1073">
        <v>104.20870967741934</v>
      </c>
    </row>
    <row r="79" spans="2:12" ht="13.5" customHeight="1">
      <c r="B79" s="2344"/>
      <c r="C79" s="1061" t="s">
        <v>1110</v>
      </c>
      <c r="D79" s="1071">
        <v>102.61</v>
      </c>
      <c r="E79" s="1071">
        <v>103.21</v>
      </c>
      <c r="F79" s="1071">
        <v>102.91</v>
      </c>
      <c r="G79" s="1071">
        <v>102.69709677419354</v>
      </c>
      <c r="H79" s="1071">
        <v>103.29709677419355</v>
      </c>
      <c r="I79" s="1073">
        <v>102.99709677419355</v>
      </c>
      <c r="K79" s="1090"/>
    </row>
    <row r="80" spans="2:12" ht="13.5" customHeight="1">
      <c r="B80" s="2344"/>
      <c r="C80" s="1061" t="s">
        <v>1111</v>
      </c>
      <c r="D80" s="1071">
        <v>102.77</v>
      </c>
      <c r="E80" s="1071">
        <v>103.37</v>
      </c>
      <c r="F80" s="1071">
        <v>103.07</v>
      </c>
      <c r="G80" s="1071">
        <v>102.82129032258065</v>
      </c>
      <c r="H80" s="1071">
        <v>103.42129032258065</v>
      </c>
      <c r="I80" s="1073">
        <v>103.12129032258065</v>
      </c>
      <c r="K80" s="1090"/>
    </row>
    <row r="81" spans="2:14">
      <c r="B81" s="2344"/>
      <c r="C81" s="1065" t="s">
        <v>1112</v>
      </c>
      <c r="D81" s="1082">
        <v>102.86</v>
      </c>
      <c r="E81" s="1082">
        <v>103.46</v>
      </c>
      <c r="F81" s="1082">
        <v>103.16</v>
      </c>
      <c r="G81" s="1082">
        <v>102.97903225806451</v>
      </c>
      <c r="H81" s="1082">
        <v>103.57903225806453</v>
      </c>
      <c r="I81" s="1083">
        <v>103.27903225806452</v>
      </c>
      <c r="K81" s="1090"/>
      <c r="L81" s="1090"/>
    </row>
    <row r="82" spans="2:14" ht="15.75" thickBot="1">
      <c r="B82" s="2345"/>
      <c r="C82" s="1735" t="s">
        <v>1150</v>
      </c>
      <c r="D82" s="1734">
        <f>AVERAGE(D70:D81)</f>
        <v>105.65416666666665</v>
      </c>
      <c r="E82" s="1734">
        <f t="shared" ref="E82:I82" si="0">AVERAGE(E70:E81)</f>
        <v>106.25416666666668</v>
      </c>
      <c r="F82" s="1734">
        <f t="shared" si="0"/>
        <v>105.95416666666667</v>
      </c>
      <c r="G82" s="1734">
        <f t="shared" si="0"/>
        <v>105.91250121856073</v>
      </c>
      <c r="H82" s="1734">
        <f t="shared" si="0"/>
        <v>106.51250121856073</v>
      </c>
      <c r="I82" s="1734">
        <f t="shared" si="0"/>
        <v>106.21250121856076</v>
      </c>
      <c r="K82" s="1090"/>
      <c r="L82" s="1090"/>
    </row>
    <row r="83" spans="2:14" ht="4.5" customHeight="1" thickTop="1">
      <c r="B83" s="1092"/>
      <c r="C83" s="1093"/>
      <c r="D83" s="1094"/>
      <c r="E83" s="1094"/>
      <c r="F83" s="1094"/>
      <c r="G83" s="1094"/>
      <c r="H83" s="1094"/>
      <c r="I83" s="1094"/>
      <c r="K83" s="1090"/>
    </row>
    <row r="84" spans="2:14">
      <c r="B84" s="1095" t="s">
        <v>1154</v>
      </c>
      <c r="C84" s="315"/>
      <c r="D84" s="315"/>
      <c r="E84" s="315"/>
      <c r="F84" s="315"/>
      <c r="G84" s="315"/>
      <c r="H84" s="315"/>
      <c r="I84" s="315"/>
    </row>
    <row r="85" spans="2:14" s="1888" customFormat="1" ht="23.25">
      <c r="B85" s="2321" t="s">
        <v>1155</v>
      </c>
      <c r="C85" s="2321"/>
      <c r="D85" s="2321"/>
      <c r="E85" s="2321"/>
      <c r="F85" s="2321"/>
      <c r="G85" s="2321"/>
      <c r="H85" s="2321"/>
      <c r="I85" s="2321"/>
      <c r="J85" s="1903"/>
      <c r="K85" s="1903"/>
      <c r="L85" s="1903"/>
      <c r="M85" s="1903"/>
      <c r="N85" s="1903"/>
    </row>
    <row r="86" spans="2:14" s="1902" customFormat="1" ht="26.25">
      <c r="B86" s="2322" t="s">
        <v>317</v>
      </c>
      <c r="C86" s="2322"/>
      <c r="D86" s="2322"/>
      <c r="E86" s="2322"/>
      <c r="F86" s="2322"/>
      <c r="G86" s="2322"/>
      <c r="H86" s="2322"/>
      <c r="I86" s="2322"/>
      <c r="J86" s="1904"/>
      <c r="K86" s="1904"/>
      <c r="L86" s="1904"/>
      <c r="M86" s="1904"/>
      <c r="N86" s="1904"/>
    </row>
    <row r="87" spans="2:14" ht="16.5" thickBot="1">
      <c r="B87" s="1096"/>
      <c r="C87" s="1096"/>
      <c r="D87" s="1096"/>
      <c r="E87" s="1096"/>
      <c r="F87" s="1096"/>
      <c r="G87" s="1096"/>
      <c r="H87" s="1096"/>
      <c r="I87" s="1096"/>
    </row>
    <row r="88" spans="2:14" ht="15.75" thickTop="1">
      <c r="B88" s="2323"/>
      <c r="C88" s="2326" t="s">
        <v>1156</v>
      </c>
      <c r="D88" s="2326"/>
      <c r="E88" s="2326"/>
      <c r="F88" s="2326"/>
      <c r="G88" s="2327" t="s">
        <v>55</v>
      </c>
      <c r="H88" s="2328"/>
      <c r="I88" s="2329"/>
    </row>
    <row r="89" spans="2:14">
      <c r="B89" s="2324"/>
      <c r="C89" s="2330" t="s">
        <v>1157</v>
      </c>
      <c r="D89" s="2330" t="s">
        <v>1158</v>
      </c>
      <c r="E89" s="2330">
        <v>2016</v>
      </c>
      <c r="F89" s="2330" t="s">
        <v>1159</v>
      </c>
      <c r="G89" s="2331" t="s">
        <v>1160</v>
      </c>
      <c r="H89" s="2332"/>
      <c r="I89" s="2333"/>
    </row>
    <row r="90" spans="2:14">
      <c r="B90" s="2325"/>
      <c r="C90" s="2330"/>
      <c r="D90" s="2330"/>
      <c r="E90" s="2330"/>
      <c r="F90" s="2330"/>
      <c r="G90" s="1097" t="s">
        <v>1158</v>
      </c>
      <c r="H90" s="1097" t="s">
        <v>1161</v>
      </c>
      <c r="I90" s="1098" t="s">
        <v>1159</v>
      </c>
    </row>
    <row r="91" spans="2:14">
      <c r="B91" s="1099" t="s">
        <v>1162</v>
      </c>
      <c r="C91" s="1100">
        <v>104.73</v>
      </c>
      <c r="D91" s="1100">
        <v>57.31</v>
      </c>
      <c r="E91" s="1100">
        <v>46.25</v>
      </c>
      <c r="F91" s="1101">
        <v>47.89</v>
      </c>
      <c r="G91" s="1102">
        <v>-45.278334765587701</v>
      </c>
      <c r="H91" s="1102">
        <v>-19.298551736171703</v>
      </c>
      <c r="I91" s="1103">
        <v>3.5459459459459453</v>
      </c>
    </row>
    <row r="92" spans="2:14" ht="17.25" customHeight="1" thickBot="1">
      <c r="B92" s="1104" t="s">
        <v>1163</v>
      </c>
      <c r="C92" s="1105">
        <v>1310</v>
      </c>
      <c r="D92" s="1105">
        <v>1144.4000000000001</v>
      </c>
      <c r="E92" s="1105">
        <v>1327</v>
      </c>
      <c r="F92" s="1105">
        <v>1230.3</v>
      </c>
      <c r="G92" s="1106">
        <v>-12.641221374045799</v>
      </c>
      <c r="H92" s="1106">
        <v>15.955959454736089</v>
      </c>
      <c r="I92" s="1107">
        <v>-7.2871137905049039</v>
      </c>
    </row>
    <row r="93" spans="2:14" ht="15.75" thickTop="1">
      <c r="B93" s="1095" t="s">
        <v>1164</v>
      </c>
      <c r="C93" s="315"/>
      <c r="D93" s="315"/>
      <c r="E93" s="315"/>
      <c r="F93" s="315"/>
      <c r="G93" s="315"/>
      <c r="H93" s="315"/>
      <c r="I93" s="315"/>
    </row>
    <row r="94" spans="2:14">
      <c r="B94" s="1095" t="s">
        <v>1165</v>
      </c>
      <c r="C94" s="315"/>
      <c r="D94" s="315"/>
      <c r="E94" s="315"/>
      <c r="F94" s="315"/>
      <c r="G94" s="315"/>
      <c r="H94" s="315"/>
      <c r="I94" s="315"/>
      <c r="J94" s="315"/>
      <c r="K94" s="315"/>
      <c r="L94" s="315"/>
    </row>
    <row r="95" spans="2:14">
      <c r="B95" s="1095" t="s">
        <v>1166</v>
      </c>
      <c r="C95" s="1108"/>
      <c r="D95" s="1108"/>
      <c r="E95" s="1108"/>
      <c r="F95" s="1108"/>
      <c r="G95" s="1108"/>
      <c r="H95" s="1108"/>
      <c r="I95" s="315"/>
      <c r="J95" s="315"/>
      <c r="K95" s="315"/>
      <c r="L95" s="315"/>
    </row>
    <row r="96" spans="2:14">
      <c r="B96" s="1109" t="s">
        <v>1167</v>
      </c>
      <c r="C96" s="315"/>
      <c r="D96" s="315"/>
      <c r="E96" s="315"/>
      <c r="F96" s="315"/>
      <c r="G96" s="315"/>
      <c r="H96" s="315"/>
      <c r="I96" s="821"/>
      <c r="J96" s="821"/>
      <c r="K96" s="315"/>
      <c r="L96" s="315"/>
    </row>
    <row r="102" spans="6:6">
      <c r="F102" t="s">
        <v>131</v>
      </c>
    </row>
  </sheetData>
  <mergeCells count="22">
    <mergeCell ref="B70:B82"/>
    <mergeCell ref="B5:B17"/>
    <mergeCell ref="B18:B30"/>
    <mergeCell ref="B31:B43"/>
    <mergeCell ref="B44:B56"/>
    <mergeCell ref="B57:B69"/>
    <mergeCell ref="B1:I1"/>
    <mergeCell ref="B2:I2"/>
    <mergeCell ref="B3:B4"/>
    <mergeCell ref="C3:C4"/>
    <mergeCell ref="D3:F3"/>
    <mergeCell ref="G3:I3"/>
    <mergeCell ref="B85:I85"/>
    <mergeCell ref="B86:I86"/>
    <mergeCell ref="B88:B90"/>
    <mergeCell ref="C88:F88"/>
    <mergeCell ref="G88:I88"/>
    <mergeCell ref="C89:C90"/>
    <mergeCell ref="D89:D90"/>
    <mergeCell ref="E89:E90"/>
    <mergeCell ref="F89:F90"/>
    <mergeCell ref="G89:I89"/>
  </mergeCells>
  <hyperlinks>
    <hyperlink ref="B96" r:id="rId1"/>
  </hyperlinks>
  <printOptions horizontalCentered="1"/>
  <pageMargins left="1.5" right="1" top="1.5" bottom="1" header="0.3" footer="0.3"/>
  <pageSetup paperSize="9" scale="63" orientation="portrait" r:id="rId2"/>
</worksheet>
</file>

<file path=xl/worksheets/sheet32.xml><?xml version="1.0" encoding="utf-8"?>
<worksheet xmlns="http://schemas.openxmlformats.org/spreadsheetml/2006/main" xmlns:r="http://schemas.openxmlformats.org/officeDocument/2006/relationships">
  <sheetPr>
    <pageSetUpPr fitToPage="1"/>
  </sheetPr>
  <dimension ref="A1:O50"/>
  <sheetViews>
    <sheetView view="pageBreakPreview" zoomScaleSheetLayoutView="100" workbookViewId="0">
      <selection activeCell="Q11" sqref="Q11"/>
    </sheetView>
  </sheetViews>
  <sheetFormatPr defaultRowHeight="17.25" customHeight="1"/>
  <cols>
    <col min="1" max="1" width="32" style="247" customWidth="1"/>
    <col min="2" max="4" width="10.7109375" style="247" customWidth="1"/>
    <col min="5" max="6" width="9.7109375" style="247" customWidth="1"/>
    <col min="7" max="8" width="9.140625" style="247" hidden="1" customWidth="1"/>
    <col min="9" max="9" width="5.85546875" style="247" hidden="1" customWidth="1"/>
    <col min="10" max="11" width="9.140625" style="247" hidden="1" customWidth="1"/>
    <col min="12" max="16384" width="9.140625" style="247"/>
  </cols>
  <sheetData>
    <row r="1" spans="1:15" s="1905" customFormat="1" ht="18.75">
      <c r="A1" s="2351" t="s">
        <v>159</v>
      </c>
      <c r="B1" s="2351"/>
      <c r="C1" s="2351"/>
      <c r="D1" s="2351"/>
      <c r="E1" s="2351"/>
      <c r="F1" s="2351"/>
      <c r="G1" s="2351"/>
    </row>
    <row r="2" spans="1:15" s="1906" customFormat="1" ht="20.25">
      <c r="A2" s="2352" t="s">
        <v>160</v>
      </c>
      <c r="B2" s="2352"/>
      <c r="C2" s="2352"/>
      <c r="D2" s="2352"/>
      <c r="E2" s="2352"/>
      <c r="F2" s="2352"/>
    </row>
    <row r="3" spans="1:15" ht="15.75">
      <c r="A3" s="2353" t="s">
        <v>1700</v>
      </c>
      <c r="B3" s="2353"/>
      <c r="C3" s="2353"/>
      <c r="D3" s="2353"/>
      <c r="E3" s="2353"/>
      <c r="F3" s="2353"/>
    </row>
    <row r="4" spans="1:15" ht="15.75" customHeight="1">
      <c r="A4" s="2354" t="s">
        <v>161</v>
      </c>
      <c r="B4" s="2354"/>
      <c r="C4" s="2354"/>
      <c r="D4" s="2354"/>
      <c r="E4" s="2354"/>
      <c r="F4" s="2354"/>
    </row>
    <row r="5" spans="1:15" ht="12.75" customHeight="1" thickBot="1">
      <c r="A5" s="248"/>
      <c r="B5" s="248"/>
      <c r="C5" s="248"/>
      <c r="D5" s="248"/>
      <c r="E5" s="2355" t="s">
        <v>162</v>
      </c>
      <c r="F5" s="2355"/>
    </row>
    <row r="6" spans="1:15" ht="17.25" customHeight="1" thickTop="1">
      <c r="A6" s="2356" t="s">
        <v>163</v>
      </c>
      <c r="B6" s="2358" t="s">
        <v>161</v>
      </c>
      <c r="C6" s="2358"/>
      <c r="D6" s="2358"/>
      <c r="E6" s="2359" t="s">
        <v>164</v>
      </c>
      <c r="F6" s="2360"/>
    </row>
    <row r="7" spans="1:15" ht="17.25" customHeight="1">
      <c r="A7" s="2357"/>
      <c r="B7" s="249" t="s">
        <v>0</v>
      </c>
      <c r="C7" s="250" t="s">
        <v>1</v>
      </c>
      <c r="D7" s="250" t="s">
        <v>165</v>
      </c>
      <c r="E7" s="251" t="s">
        <v>1</v>
      </c>
      <c r="F7" s="252" t="s">
        <v>165</v>
      </c>
      <c r="H7" s="247" t="s">
        <v>1</v>
      </c>
    </row>
    <row r="8" spans="1:15" ht="17.25" customHeight="1">
      <c r="A8" s="253" t="s">
        <v>166</v>
      </c>
      <c r="B8" s="254">
        <v>509213.9</v>
      </c>
      <c r="C8" s="254">
        <v>581704.39100000006</v>
      </c>
      <c r="D8" s="254">
        <v>793912.70000000007</v>
      </c>
      <c r="E8" s="255">
        <f>C8/B8*100-100</f>
        <v>14.235764381137301</v>
      </c>
      <c r="F8" s="256">
        <f>D8/C8*100-100</f>
        <v>36.480437879314536</v>
      </c>
      <c r="G8" s="247" t="s">
        <v>167</v>
      </c>
      <c r="H8" s="247" t="s">
        <v>168</v>
      </c>
      <c r="I8" s="247" t="s">
        <v>169</v>
      </c>
      <c r="J8" s="247" t="s">
        <v>163</v>
      </c>
      <c r="M8" s="259"/>
    </row>
    <row r="9" spans="1:15" s="259" customFormat="1" ht="17.25" customHeight="1">
      <c r="A9" s="253" t="s">
        <v>170</v>
      </c>
      <c r="B9" s="257">
        <v>334881.5</v>
      </c>
      <c r="C9" s="257">
        <v>364469.23300000001</v>
      </c>
      <c r="D9" s="257">
        <v>501619.60000000003</v>
      </c>
      <c r="E9" s="255">
        <f t="shared" ref="E9:F44" si="0">C9/B9*100-100</f>
        <v>8.8352844215043262</v>
      </c>
      <c r="F9" s="256">
        <f t="shared" si="0"/>
        <v>37.630163147406194</v>
      </c>
      <c r="G9" s="258">
        <f>+D8</f>
        <v>793912.70000000007</v>
      </c>
      <c r="H9" s="259">
        <v>819469</v>
      </c>
      <c r="I9" s="258">
        <f>+G9/H9*100</f>
        <v>96.881358538272963</v>
      </c>
      <c r="J9" s="259" t="s">
        <v>171</v>
      </c>
      <c r="K9" s="258"/>
      <c r="M9" s="247"/>
      <c r="O9" s="247"/>
    </row>
    <row r="10" spans="1:15" ht="17.25" customHeight="1">
      <c r="A10" s="260" t="s">
        <v>172</v>
      </c>
      <c r="B10" s="261">
        <v>309169.3</v>
      </c>
      <c r="C10" s="261">
        <v>333275.03399999999</v>
      </c>
      <c r="D10" s="261">
        <v>465283.9</v>
      </c>
      <c r="E10" s="262">
        <f t="shared" si="0"/>
        <v>7.796936500486936</v>
      </c>
      <c r="F10" s="263">
        <f t="shared" si="0"/>
        <v>39.609587437623674</v>
      </c>
      <c r="G10" s="264">
        <f>+D9</f>
        <v>501619.60000000003</v>
      </c>
      <c r="H10" s="247">
        <v>484266.4</v>
      </c>
      <c r="I10" s="258">
        <f>+G10/H10*100</f>
        <v>103.58339955033016</v>
      </c>
      <c r="J10" s="247" t="s">
        <v>173</v>
      </c>
      <c r="K10" s="258"/>
    </row>
    <row r="11" spans="1:15" ht="17.25" customHeight="1">
      <c r="A11" s="260" t="s">
        <v>174</v>
      </c>
      <c r="B11" s="261">
        <v>3625.7</v>
      </c>
      <c r="C11" s="261">
        <v>9490.5519999999997</v>
      </c>
      <c r="D11" s="261">
        <v>19140.8</v>
      </c>
      <c r="E11" s="262">
        <f t="shared" si="0"/>
        <v>161.75778470364344</v>
      </c>
      <c r="F11" s="263">
        <f t="shared" si="0"/>
        <v>101.68268399983478</v>
      </c>
      <c r="G11" s="264">
        <f>+D13</f>
        <v>189456.6</v>
      </c>
      <c r="H11" s="247">
        <v>208877.2</v>
      </c>
      <c r="I11" s="258">
        <f>+G11/H11*100</f>
        <v>90.702383984465513</v>
      </c>
      <c r="J11" s="247" t="s">
        <v>175</v>
      </c>
      <c r="K11" s="258"/>
    </row>
    <row r="12" spans="1:15" ht="17.25" customHeight="1">
      <c r="A12" s="260" t="s">
        <v>176</v>
      </c>
      <c r="B12" s="261">
        <v>22086.5</v>
      </c>
      <c r="C12" s="261">
        <v>21703.646999999997</v>
      </c>
      <c r="D12" s="261">
        <v>17194.900000000001</v>
      </c>
      <c r="E12" s="262">
        <f t="shared" si="0"/>
        <v>-1.7334253956036605</v>
      </c>
      <c r="F12" s="263">
        <f t="shared" si="0"/>
        <v>-20.774144548148968</v>
      </c>
      <c r="G12" s="264">
        <f>+D17</f>
        <v>102836.5</v>
      </c>
      <c r="H12" s="247">
        <v>126325.3</v>
      </c>
      <c r="I12" s="258">
        <f>+G12/H12*100</f>
        <v>81.406099965723413</v>
      </c>
      <c r="J12" s="247" t="s">
        <v>177</v>
      </c>
      <c r="K12" s="258"/>
      <c r="M12" s="259"/>
    </row>
    <row r="13" spans="1:15" s="259" customFormat="1" ht="17.25" customHeight="1">
      <c r="A13" s="253" t="s">
        <v>178</v>
      </c>
      <c r="B13" s="257">
        <v>81030.3</v>
      </c>
      <c r="C13" s="257">
        <v>115677.41900000001</v>
      </c>
      <c r="D13" s="257">
        <v>189456.6</v>
      </c>
      <c r="E13" s="255">
        <f t="shared" si="0"/>
        <v>42.758226243763119</v>
      </c>
      <c r="F13" s="256">
        <f t="shared" si="0"/>
        <v>63.780106470044927</v>
      </c>
      <c r="G13" s="264">
        <f>+D24</f>
        <v>609163.79999999993</v>
      </c>
      <c r="H13" s="259">
        <v>475012.1</v>
      </c>
      <c r="I13" s="258">
        <f>+G13/H13*100</f>
        <v>128.24174373663323</v>
      </c>
      <c r="J13" s="259" t="s">
        <v>179</v>
      </c>
      <c r="K13" s="258"/>
      <c r="M13" s="247"/>
      <c r="O13" s="247"/>
    </row>
    <row r="14" spans="1:15" ht="17.25" customHeight="1">
      <c r="A14" s="260" t="s">
        <v>172</v>
      </c>
      <c r="B14" s="261">
        <v>68626</v>
      </c>
      <c r="C14" s="261">
        <v>101579.099</v>
      </c>
      <c r="D14" s="261">
        <v>152580.5</v>
      </c>
      <c r="E14" s="262">
        <f t="shared" si="0"/>
        <v>48.01838807449073</v>
      </c>
      <c r="F14" s="263">
        <f t="shared" si="0"/>
        <v>50.2085581601782</v>
      </c>
      <c r="H14" s="247" t="s">
        <v>0</v>
      </c>
    </row>
    <row r="15" spans="1:15" ht="17.25" customHeight="1">
      <c r="A15" s="260" t="s">
        <v>174</v>
      </c>
      <c r="B15" s="261">
        <v>7646.2</v>
      </c>
      <c r="C15" s="261">
        <v>7247.4970000000003</v>
      </c>
      <c r="D15" s="261">
        <v>24626.5</v>
      </c>
      <c r="E15" s="262">
        <f t="shared" si="0"/>
        <v>-5.2143940781041493</v>
      </c>
      <c r="F15" s="263">
        <f t="shared" si="0"/>
        <v>239.79317273259994</v>
      </c>
      <c r="J15" s="247" t="s">
        <v>163</v>
      </c>
    </row>
    <row r="16" spans="1:15" ht="17.25" customHeight="1">
      <c r="A16" s="260" t="s">
        <v>176</v>
      </c>
      <c r="B16" s="261">
        <v>4758.0999999999995</v>
      </c>
      <c r="C16" s="261">
        <v>6850.8230000000003</v>
      </c>
      <c r="D16" s="261">
        <v>12249.6</v>
      </c>
      <c r="E16" s="262">
        <f t="shared" si="0"/>
        <v>43.982324877577213</v>
      </c>
      <c r="F16" s="263">
        <f t="shared" si="0"/>
        <v>78.804794694009757</v>
      </c>
      <c r="G16" s="264" t="e">
        <f>+#REF!</f>
        <v>#REF!</v>
      </c>
      <c r="H16" s="259">
        <v>6181000</v>
      </c>
      <c r="J16" s="259" t="s">
        <v>171</v>
      </c>
      <c r="M16" s="259"/>
    </row>
    <row r="17" spans="1:15" s="259" customFormat="1" ht="17.25" customHeight="1">
      <c r="A17" s="265" t="s">
        <v>180</v>
      </c>
      <c r="B17" s="257">
        <v>93302.1</v>
      </c>
      <c r="C17" s="257">
        <v>101557.739</v>
      </c>
      <c r="D17" s="257">
        <v>102836.5</v>
      </c>
      <c r="E17" s="255">
        <f t="shared" si="0"/>
        <v>8.8482885165499994</v>
      </c>
      <c r="F17" s="256">
        <f t="shared" si="0"/>
        <v>1.2591467795477485</v>
      </c>
      <c r="J17" s="247" t="s">
        <v>173</v>
      </c>
      <c r="M17" s="247"/>
      <c r="O17" s="247"/>
    </row>
    <row r="18" spans="1:15" ht="17.25" customHeight="1">
      <c r="A18" s="260" t="s">
        <v>172</v>
      </c>
      <c r="B18" s="261">
        <v>87750.5</v>
      </c>
      <c r="C18" s="261">
        <v>93336.894</v>
      </c>
      <c r="D18" s="261">
        <v>100771</v>
      </c>
      <c r="E18" s="262">
        <f t="shared" si="0"/>
        <v>6.3662246938764042</v>
      </c>
      <c r="F18" s="263">
        <f t="shared" si="0"/>
        <v>7.9648097139379814</v>
      </c>
      <c r="J18" s="247" t="s">
        <v>175</v>
      </c>
    </row>
    <row r="19" spans="1:15" ht="17.25" customHeight="1">
      <c r="A19" s="260" t="s">
        <v>174</v>
      </c>
      <c r="B19" s="261">
        <v>4051.6</v>
      </c>
      <c r="C19" s="261">
        <v>7834.1750000000002</v>
      </c>
      <c r="D19" s="261">
        <v>1737</v>
      </c>
      <c r="E19" s="262">
        <f t="shared" si="0"/>
        <v>93.360030605193032</v>
      </c>
      <c r="F19" s="263">
        <f t="shared" si="0"/>
        <v>-77.827914234747112</v>
      </c>
      <c r="J19" s="247" t="s">
        <v>177</v>
      </c>
    </row>
    <row r="20" spans="1:15" ht="17.25" customHeight="1" thickBot="1">
      <c r="A20" s="260" t="s">
        <v>176</v>
      </c>
      <c r="B20" s="261">
        <v>1500</v>
      </c>
      <c r="C20" s="261">
        <v>386.67</v>
      </c>
      <c r="D20" s="261">
        <v>328.5</v>
      </c>
      <c r="E20" s="262">
        <f t="shared" si="0"/>
        <v>-74.221999999999994</v>
      </c>
      <c r="F20" s="263">
        <f t="shared" si="0"/>
        <v>-15.043835829001466</v>
      </c>
      <c r="J20" s="259" t="s">
        <v>179</v>
      </c>
    </row>
    <row r="21" spans="1:15" ht="17.25" customHeight="1" thickBot="1">
      <c r="A21" s="266" t="s">
        <v>181</v>
      </c>
      <c r="B21" s="267">
        <f>B17+B13+B9</f>
        <v>509213.9</v>
      </c>
      <c r="C21" s="267">
        <v>581704.39100000006</v>
      </c>
      <c r="D21" s="267">
        <v>793912.7</v>
      </c>
      <c r="E21" s="268">
        <f t="shared" si="0"/>
        <v>14.235764381137301</v>
      </c>
      <c r="F21" s="269">
        <f t="shared" si="0"/>
        <v>36.480437879314508</v>
      </c>
    </row>
    <row r="22" spans="1:15" ht="17.25" customHeight="1" thickBot="1">
      <c r="A22" s="266" t="s">
        <v>182</v>
      </c>
      <c r="B22" s="267">
        <f>B23+B26+B27+B28+B29+B30+B31</f>
        <v>463333.4</v>
      </c>
      <c r="C22" s="267">
        <v>531871.07300000009</v>
      </c>
      <c r="D22" s="267">
        <v>668304.59999999986</v>
      </c>
      <c r="E22" s="268">
        <f t="shared" si="0"/>
        <v>14.792301396791174</v>
      </c>
      <c r="F22" s="269">
        <f t="shared" si="0"/>
        <v>25.651616326951427</v>
      </c>
    </row>
    <row r="23" spans="1:15" ht="17.25" customHeight="1">
      <c r="A23" s="270" t="s">
        <v>183</v>
      </c>
      <c r="B23" s="271">
        <v>434795.2</v>
      </c>
      <c r="C23" s="271">
        <v>521761.38299999997</v>
      </c>
      <c r="D23" s="271">
        <v>623639.79999999993</v>
      </c>
      <c r="E23" s="255">
        <f t="shared" si="0"/>
        <v>20.00164284242328</v>
      </c>
      <c r="F23" s="256">
        <f t="shared" si="0"/>
        <v>19.52586379893124</v>
      </c>
    </row>
    <row r="24" spans="1:15" ht="17.25" customHeight="1">
      <c r="A24" s="272" t="s">
        <v>184</v>
      </c>
      <c r="B24" s="273">
        <v>405846.60000000003</v>
      </c>
      <c r="C24" s="273">
        <v>481978.14599999995</v>
      </c>
      <c r="D24" s="273">
        <v>609163.79999999993</v>
      </c>
      <c r="E24" s="274">
        <f t="shared" si="0"/>
        <v>18.758699962005323</v>
      </c>
      <c r="F24" s="275">
        <f t="shared" si="0"/>
        <v>26.388261595578655</v>
      </c>
    </row>
    <row r="25" spans="1:15" ht="17.25" customHeight="1">
      <c r="A25" s="272" t="s">
        <v>185</v>
      </c>
      <c r="B25" s="273">
        <v>28948.599999999995</v>
      </c>
      <c r="C25" s="273">
        <v>39783.237000000008</v>
      </c>
      <c r="D25" s="273">
        <v>14475.999999999993</v>
      </c>
      <c r="E25" s="274">
        <f t="shared" si="0"/>
        <v>37.42715364473591</v>
      </c>
      <c r="F25" s="275">
        <f t="shared" si="0"/>
        <v>-63.612815116075168</v>
      </c>
    </row>
    <row r="26" spans="1:15" ht="17.25" customHeight="1">
      <c r="A26" s="276" t="s">
        <v>186</v>
      </c>
      <c r="B26" s="261">
        <v>11104.8</v>
      </c>
      <c r="C26" s="261">
        <v>5713.4240000000009</v>
      </c>
      <c r="D26" s="261">
        <v>15668.900000000003</v>
      </c>
      <c r="E26" s="262">
        <f t="shared" si="0"/>
        <v>-48.549960377494408</v>
      </c>
      <c r="F26" s="263">
        <f t="shared" si="0"/>
        <v>174.24710646365475</v>
      </c>
    </row>
    <row r="27" spans="1:15" ht="17.25" customHeight="1">
      <c r="A27" s="276" t="s">
        <v>187</v>
      </c>
      <c r="B27" s="261">
        <v>-26.5</v>
      </c>
      <c r="C27" s="261">
        <v>1096.52</v>
      </c>
      <c r="D27" s="261">
        <v>-734.79999999999984</v>
      </c>
      <c r="E27" s="277">
        <f t="shared" si="0"/>
        <v>-4237.8113207547167</v>
      </c>
      <c r="F27" s="263">
        <f t="shared" si="0"/>
        <v>-167.01200160507787</v>
      </c>
    </row>
    <row r="28" spans="1:15" ht="17.25" customHeight="1">
      <c r="A28" s="276" t="s">
        <v>188</v>
      </c>
      <c r="B28" s="261">
        <v>1129.5999999999999</v>
      </c>
      <c r="C28" s="261">
        <v>-3.1299999999998818</v>
      </c>
      <c r="D28" s="261">
        <v>-850.90000000000009</v>
      </c>
      <c r="E28" s="262">
        <f t="shared" si="0"/>
        <v>-100.27708923512746</v>
      </c>
      <c r="F28" s="263">
        <f t="shared" si="0"/>
        <v>27085.303514378029</v>
      </c>
    </row>
    <row r="29" spans="1:15" ht="17.25" customHeight="1">
      <c r="A29" s="276" t="s">
        <v>189</v>
      </c>
      <c r="B29" s="261">
        <v>832.9</v>
      </c>
      <c r="C29" s="261">
        <v>216</v>
      </c>
      <c r="D29" s="261">
        <v>228.59999999999991</v>
      </c>
      <c r="E29" s="262">
        <f t="shared" si="0"/>
        <v>-74.066514587585544</v>
      </c>
      <c r="F29" s="263">
        <f t="shared" si="0"/>
        <v>5.833333333333286</v>
      </c>
    </row>
    <row r="30" spans="1:15" ht="17.25" customHeight="1">
      <c r="A30" s="278" t="s">
        <v>190</v>
      </c>
      <c r="B30" s="261">
        <v>10000</v>
      </c>
      <c r="C30" s="261">
        <v>0</v>
      </c>
      <c r="D30" s="261">
        <v>17038.599999999999</v>
      </c>
      <c r="E30" s="279">
        <f t="shared" si="0"/>
        <v>-100</v>
      </c>
      <c r="F30" s="263"/>
    </row>
    <row r="31" spans="1:15" ht="17.25" customHeight="1" thickBot="1">
      <c r="A31" s="276" t="s">
        <v>191</v>
      </c>
      <c r="B31" s="271">
        <v>5497.4</v>
      </c>
      <c r="C31" s="280">
        <v>3086.876000000002</v>
      </c>
      <c r="D31" s="280">
        <v>13314.399999999998</v>
      </c>
      <c r="E31" s="262">
        <f t="shared" si="0"/>
        <v>-43.848437443154907</v>
      </c>
      <c r="F31" s="263">
        <f t="shared" si="0"/>
        <v>331.32280013839204</v>
      </c>
    </row>
    <row r="32" spans="1:15" ht="17.25" customHeight="1" thickBot="1">
      <c r="A32" s="266" t="s">
        <v>192</v>
      </c>
      <c r="B32" s="267">
        <v>-45880.5</v>
      </c>
      <c r="C32" s="267">
        <v>-49833.31799999997</v>
      </c>
      <c r="D32" s="267">
        <v>-125608.10000000009</v>
      </c>
      <c r="E32" s="268">
        <f t="shared" si="0"/>
        <v>8.6154640860495562</v>
      </c>
      <c r="F32" s="269">
        <f t="shared" si="0"/>
        <v>152.05646551570209</v>
      </c>
    </row>
    <row r="33" spans="1:6" ht="17.25" customHeight="1" thickBot="1">
      <c r="A33" s="266" t="s">
        <v>193</v>
      </c>
      <c r="B33" s="281">
        <f>B34+B43+B44</f>
        <v>45880.5</v>
      </c>
      <c r="C33" s="281">
        <v>49833.317999999999</v>
      </c>
      <c r="D33" s="281">
        <v>125608.13000000015</v>
      </c>
      <c r="E33" s="268">
        <f t="shared" si="0"/>
        <v>8.6154640860496272</v>
      </c>
      <c r="F33" s="269">
        <f t="shared" si="0"/>
        <v>152.0565257163895</v>
      </c>
    </row>
    <row r="34" spans="1:6" ht="17.25" customHeight="1">
      <c r="A34" s="270" t="s">
        <v>194</v>
      </c>
      <c r="B34" s="271">
        <f>B35+B41+B42</f>
        <v>32055.300000000003</v>
      </c>
      <c r="C34" s="271">
        <v>6365.8300000000017</v>
      </c>
      <c r="D34" s="271">
        <v>74861.430000000153</v>
      </c>
      <c r="E34" s="262">
        <f t="shared" si="0"/>
        <v>-80.14109991171506</v>
      </c>
      <c r="F34" s="263">
        <f t="shared" si="0"/>
        <v>1075.9885199573368</v>
      </c>
    </row>
    <row r="35" spans="1:6" ht="17.25" customHeight="1">
      <c r="A35" s="282" t="s">
        <v>195</v>
      </c>
      <c r="B35" s="261">
        <f>SUM(B36:B40)</f>
        <v>42423.1</v>
      </c>
      <c r="C35" s="261">
        <v>87774.5</v>
      </c>
      <c r="D35" s="261">
        <v>88337.73000000001</v>
      </c>
      <c r="E35" s="262">
        <f t="shared" si="0"/>
        <v>106.90260730592533</v>
      </c>
      <c r="F35" s="263">
        <f t="shared" si="0"/>
        <v>0.64167839178806219</v>
      </c>
    </row>
    <row r="36" spans="1:6" ht="17.25" customHeight="1">
      <c r="A36" s="270" t="s">
        <v>196</v>
      </c>
      <c r="B36" s="283">
        <v>10000</v>
      </c>
      <c r="C36" s="283">
        <v>20500</v>
      </c>
      <c r="D36" s="283">
        <v>33000</v>
      </c>
      <c r="E36" s="279">
        <f t="shared" si="0"/>
        <v>104.99999999999997</v>
      </c>
      <c r="F36" s="263">
        <f t="shared" si="0"/>
        <v>60.975609756097583</v>
      </c>
    </row>
    <row r="37" spans="1:6" ht="17.25" customHeight="1">
      <c r="A37" s="270" t="s">
        <v>197</v>
      </c>
      <c r="B37" s="283">
        <v>30000</v>
      </c>
      <c r="C37" s="283">
        <v>62000</v>
      </c>
      <c r="D37" s="283">
        <v>55000</v>
      </c>
      <c r="E37" s="262">
        <f t="shared" si="0"/>
        <v>106.66666666666669</v>
      </c>
      <c r="F37" s="263">
        <f t="shared" si="0"/>
        <v>-11.290322580645167</v>
      </c>
    </row>
    <row r="38" spans="1:6" ht="15">
      <c r="A38" s="270" t="s">
        <v>198</v>
      </c>
      <c r="B38" s="283">
        <v>0</v>
      </c>
      <c r="C38" s="283">
        <v>0</v>
      </c>
      <c r="D38" s="283">
        <v>0</v>
      </c>
      <c r="E38" s="279"/>
      <c r="F38" s="284"/>
    </row>
    <row r="39" spans="1:6" ht="17.25" customHeight="1">
      <c r="A39" s="270" t="s">
        <v>199</v>
      </c>
      <c r="B39" s="283">
        <v>2339.4</v>
      </c>
      <c r="C39" s="283">
        <v>5000</v>
      </c>
      <c r="D39" s="283">
        <v>285.63</v>
      </c>
      <c r="E39" s="279">
        <f t="shared" si="0"/>
        <v>113.73001624348126</v>
      </c>
      <c r="F39" s="263">
        <f t="shared" si="0"/>
        <v>-94.287400000000005</v>
      </c>
    </row>
    <row r="40" spans="1:6" ht="17.25" customHeight="1">
      <c r="A40" s="270" t="s">
        <v>200</v>
      </c>
      <c r="B40" s="283">
        <v>83.7</v>
      </c>
      <c r="C40" s="283">
        <v>274.5</v>
      </c>
      <c r="D40" s="283">
        <v>52.1</v>
      </c>
      <c r="E40" s="262">
        <f t="shared" si="0"/>
        <v>227.95698924731181</v>
      </c>
      <c r="F40" s="263">
        <f t="shared" si="0"/>
        <v>-81.020036429872491</v>
      </c>
    </row>
    <row r="41" spans="1:6" ht="17.25" customHeight="1">
      <c r="A41" s="270" t="s">
        <v>201</v>
      </c>
      <c r="B41" s="271">
        <v>-10312.299999999996</v>
      </c>
      <c r="C41" s="271">
        <v>-81222.27</v>
      </c>
      <c r="D41" s="271">
        <v>-12667.899999999863</v>
      </c>
      <c r="E41" s="285">
        <f t="shared" si="0"/>
        <v>687.62516606382712</v>
      </c>
      <c r="F41" s="263">
        <f t="shared" si="0"/>
        <v>-84.403415467211317</v>
      </c>
    </row>
    <row r="42" spans="1:6" ht="17.25" customHeight="1">
      <c r="A42" s="270" t="s">
        <v>202</v>
      </c>
      <c r="B42" s="271">
        <v>-55.5</v>
      </c>
      <c r="C42" s="271">
        <v>-186.39999999999418</v>
      </c>
      <c r="D42" s="271">
        <v>-808.39999999999418</v>
      </c>
      <c r="E42" s="285">
        <f t="shared" si="0"/>
        <v>235.85585585584539</v>
      </c>
      <c r="F42" s="263">
        <f t="shared" si="0"/>
        <v>333.69098712447396</v>
      </c>
    </row>
    <row r="43" spans="1:6" ht="17.25" customHeight="1">
      <c r="A43" s="270" t="s">
        <v>203</v>
      </c>
      <c r="B43" s="271">
        <v>11224</v>
      </c>
      <c r="C43" s="271">
        <v>13694</v>
      </c>
      <c r="D43" s="271">
        <v>2940.2</v>
      </c>
      <c r="E43" s="286">
        <f t="shared" si="0"/>
        <v>22.006414825374193</v>
      </c>
      <c r="F43" s="263">
        <f t="shared" si="0"/>
        <v>-78.529282897619396</v>
      </c>
    </row>
    <row r="44" spans="1:6" ht="17.25" customHeight="1" thickBot="1">
      <c r="A44" s="287" t="s">
        <v>204</v>
      </c>
      <c r="B44" s="288">
        <v>2601.1999999999989</v>
      </c>
      <c r="C44" s="288">
        <v>29773.488000000001</v>
      </c>
      <c r="D44" s="288">
        <v>47806.5</v>
      </c>
      <c r="E44" s="289">
        <f t="shared" si="0"/>
        <v>1044.6058742119026</v>
      </c>
      <c r="F44" s="290">
        <f t="shared" si="0"/>
        <v>60.567347702089847</v>
      </c>
    </row>
    <row r="45" spans="1:6" ht="17.25" customHeight="1" thickTop="1">
      <c r="A45" s="291"/>
      <c r="B45" s="291"/>
      <c r="C45" s="291"/>
      <c r="D45" s="292"/>
      <c r="E45" s="291"/>
      <c r="F45" s="291"/>
    </row>
    <row r="46" spans="1:6" ht="46.5" customHeight="1">
      <c r="A46" s="2348" t="s">
        <v>205</v>
      </c>
      <c r="B46" s="2348"/>
      <c r="C46" s="2348"/>
      <c r="D46" s="2348"/>
      <c r="E46" s="2348"/>
      <c r="F46" s="2348"/>
    </row>
    <row r="47" spans="1:6" ht="15" customHeight="1">
      <c r="A47" s="2349" t="s">
        <v>206</v>
      </c>
      <c r="B47" s="2349"/>
      <c r="C47" s="2349"/>
      <c r="D47" s="2349"/>
      <c r="E47" s="2349"/>
      <c r="F47" s="2349"/>
    </row>
    <row r="48" spans="1:6" ht="13.5" customHeight="1">
      <c r="A48" s="2350" t="s">
        <v>207</v>
      </c>
      <c r="B48" s="2350"/>
      <c r="C48" s="2350"/>
      <c r="D48" s="2350"/>
      <c r="E48" s="2350"/>
      <c r="F48" s="2350"/>
    </row>
    <row r="49" spans="1:10" ht="17.25" customHeight="1">
      <c r="A49" s="293" t="s">
        <v>208</v>
      </c>
      <c r="B49" s="293"/>
      <c r="J49" s="264">
        <f>D43-12641</f>
        <v>-9700.7999999999993</v>
      </c>
    </row>
    <row r="50" spans="1:10" ht="17.25" customHeight="1">
      <c r="A50" s="294" t="s">
        <v>209</v>
      </c>
      <c r="B50" s="294"/>
    </row>
  </sheetData>
  <mergeCells count="11">
    <mergeCell ref="A46:F46"/>
    <mergeCell ref="A47:F47"/>
    <mergeCell ref="A48:F48"/>
    <mergeCell ref="A1:G1"/>
    <mergeCell ref="A2:F2"/>
    <mergeCell ref="A3:F3"/>
    <mergeCell ref="A4:F4"/>
    <mergeCell ref="E5:F5"/>
    <mergeCell ref="A6:A7"/>
    <mergeCell ref="B6:D6"/>
    <mergeCell ref="E6:F6"/>
  </mergeCells>
  <printOptions horizontalCentered="1"/>
  <pageMargins left="1.5" right="1" top="1.5" bottom="1" header="0.17" footer="0.3"/>
  <pageSetup paperSize="9" scale="77" orientation="portrait" r:id="rId1"/>
</worksheet>
</file>

<file path=xl/worksheets/sheet33.xml><?xml version="1.0" encoding="utf-8"?>
<worksheet xmlns="http://schemas.openxmlformats.org/spreadsheetml/2006/main" xmlns:r="http://schemas.openxmlformats.org/officeDocument/2006/relationships">
  <sheetPr>
    <pageSetUpPr fitToPage="1"/>
  </sheetPr>
  <dimension ref="B1:M20"/>
  <sheetViews>
    <sheetView view="pageBreakPreview" topLeftCell="B1" zoomScaleSheetLayoutView="100" workbookViewId="0">
      <selection activeCell="B1" sqref="B1:I20"/>
    </sheetView>
  </sheetViews>
  <sheetFormatPr defaultRowHeight="15.75"/>
  <cols>
    <col min="1" max="1" width="0" style="295" hidden="1" customWidth="1"/>
    <col min="2" max="2" width="24.5703125" style="295" customWidth="1"/>
    <col min="3" max="9" width="11.7109375" style="295" customWidth="1"/>
    <col min="10" max="10" width="9.140625" style="295"/>
    <col min="11" max="11" width="24.5703125" style="295" customWidth="1"/>
    <col min="12" max="12" width="12.7109375" style="295" customWidth="1"/>
    <col min="13" max="16384" width="9.140625" style="295"/>
  </cols>
  <sheetData>
    <row r="1" spans="2:12">
      <c r="B1" s="2362" t="s">
        <v>210</v>
      </c>
      <c r="C1" s="2362"/>
      <c r="D1" s="2362"/>
      <c r="E1" s="2362"/>
      <c r="F1" s="2362"/>
      <c r="G1" s="2362"/>
      <c r="H1" s="2362"/>
      <c r="I1" s="2362"/>
    </row>
    <row r="2" spans="2:12" s="296" customFormat="1">
      <c r="B2" s="2363" t="s">
        <v>211</v>
      </c>
      <c r="C2" s="2363"/>
      <c r="D2" s="2363"/>
      <c r="E2" s="2363"/>
      <c r="F2" s="2363"/>
      <c r="G2" s="2363"/>
      <c r="H2" s="2363"/>
      <c r="I2" s="2363"/>
    </row>
    <row r="3" spans="2:12" s="296" customFormat="1">
      <c r="B3" s="2362" t="s">
        <v>212</v>
      </c>
      <c r="C3" s="2362"/>
      <c r="D3" s="2362"/>
      <c r="E3" s="2362"/>
      <c r="F3" s="2362"/>
      <c r="G3" s="2362"/>
      <c r="H3" s="2362"/>
      <c r="I3" s="2362"/>
    </row>
    <row r="4" spans="2:12" ht="16.5" thickBot="1">
      <c r="B4" s="2364" t="s">
        <v>213</v>
      </c>
      <c r="C4" s="2364"/>
      <c r="D4" s="2364"/>
      <c r="E4" s="2364"/>
      <c r="F4" s="2364"/>
      <c r="G4" s="2364"/>
      <c r="H4" s="2364"/>
      <c r="I4" s="2364"/>
    </row>
    <row r="5" spans="2:12" ht="16.5" thickTop="1">
      <c r="B5" s="297"/>
      <c r="C5" s="2365" t="s">
        <v>214</v>
      </c>
      <c r="D5" s="2365"/>
      <c r="E5" s="2365"/>
      <c r="F5" s="2365" t="s">
        <v>215</v>
      </c>
      <c r="G5" s="2365"/>
      <c r="H5" s="2365" t="s">
        <v>216</v>
      </c>
      <c r="I5" s="2366"/>
    </row>
    <row r="6" spans="2:12">
      <c r="B6" s="298"/>
      <c r="C6" s="299" t="s">
        <v>0</v>
      </c>
      <c r="D6" s="299" t="s">
        <v>1</v>
      </c>
      <c r="E6" s="299" t="s">
        <v>165</v>
      </c>
      <c r="F6" s="299" t="s">
        <v>1</v>
      </c>
      <c r="G6" s="299" t="s">
        <v>130</v>
      </c>
      <c r="H6" s="299" t="s">
        <v>1</v>
      </c>
      <c r="I6" s="300" t="s">
        <v>130</v>
      </c>
      <c r="K6" s="301"/>
    </row>
    <row r="7" spans="2:12">
      <c r="B7" s="302" t="s">
        <v>217</v>
      </c>
      <c r="C7" s="303">
        <v>112377.395</v>
      </c>
      <c r="D7" s="303">
        <v>122411.939</v>
      </c>
      <c r="E7" s="304">
        <v>160316.58900000001</v>
      </c>
      <c r="F7" s="303">
        <f>D7/C7*100-100</f>
        <v>8.9293260446195575</v>
      </c>
      <c r="G7" s="303">
        <f>E7/D7*100-100</f>
        <v>30.964830971266622</v>
      </c>
      <c r="H7" s="304">
        <f>D7/D$17*100</f>
        <v>25.398688671598663</v>
      </c>
      <c r="I7" s="305">
        <f>E7/E$17*100</f>
        <v>26.316784866980431</v>
      </c>
      <c r="K7" s="301"/>
      <c r="L7" s="306"/>
    </row>
    <row r="8" spans="2:12">
      <c r="B8" s="307" t="s">
        <v>218</v>
      </c>
      <c r="C8" s="308">
        <v>74671.021999999997</v>
      </c>
      <c r="D8" s="308">
        <v>82159.137000000002</v>
      </c>
      <c r="E8" s="308">
        <v>113184.012</v>
      </c>
      <c r="F8" s="308">
        <f t="shared" ref="F8:G17" si="0">D8/C8*100-100</f>
        <v>10.028140501411656</v>
      </c>
      <c r="G8" s="308">
        <f t="shared" si="0"/>
        <v>37.76192902318337</v>
      </c>
      <c r="H8" s="308">
        <f t="shared" ref="H8:I17" si="1">D8/D$17*100</f>
        <v>17.046820426479993</v>
      </c>
      <c r="I8" s="309">
        <f t="shared" si="1"/>
        <v>18.579732220885333</v>
      </c>
      <c r="K8" s="301"/>
      <c r="L8" s="306"/>
    </row>
    <row r="9" spans="2:12">
      <c r="B9" s="307" t="s">
        <v>219</v>
      </c>
      <c r="C9" s="308">
        <v>88459.09</v>
      </c>
      <c r="D9" s="308">
        <v>117407.751</v>
      </c>
      <c r="E9" s="308">
        <v>148236.08600000001</v>
      </c>
      <c r="F9" s="308">
        <f t="shared" si="0"/>
        <v>32.725479088695153</v>
      </c>
      <c r="G9" s="308">
        <f t="shared" si="0"/>
        <v>26.257495554957018</v>
      </c>
      <c r="H9" s="308">
        <f t="shared" si="1"/>
        <v>24.360392782288798</v>
      </c>
      <c r="I9" s="309">
        <f t="shared" si="1"/>
        <v>24.333708751657696</v>
      </c>
      <c r="K9" s="301"/>
      <c r="L9" s="306"/>
    </row>
    <row r="10" spans="2:12">
      <c r="B10" s="307" t="s">
        <v>220</v>
      </c>
      <c r="C10" s="308">
        <v>53524.95</v>
      </c>
      <c r="D10" s="308">
        <v>65776.418000000005</v>
      </c>
      <c r="E10" s="308">
        <v>84678.372000000003</v>
      </c>
      <c r="F10" s="308">
        <f t="shared" si="0"/>
        <v>22.889265660220161</v>
      </c>
      <c r="G10" s="308">
        <f t="shared" si="0"/>
        <v>28.73667276925903</v>
      </c>
      <c r="H10" s="308">
        <f t="shared" si="1"/>
        <v>13.647645616617007</v>
      </c>
      <c r="I10" s="309">
        <f t="shared" si="1"/>
        <v>13.900386184053225</v>
      </c>
      <c r="K10" s="301"/>
      <c r="L10" s="306"/>
    </row>
    <row r="11" spans="2:12">
      <c r="B11" s="307" t="s">
        <v>221</v>
      </c>
      <c r="C11" s="308">
        <v>10650</v>
      </c>
      <c r="D11" s="308">
        <v>13144.297</v>
      </c>
      <c r="E11" s="308">
        <v>19317.901999999998</v>
      </c>
      <c r="F11" s="308">
        <f t="shared" si="0"/>
        <v>23.420629107981213</v>
      </c>
      <c r="G11" s="308">
        <f t="shared" si="0"/>
        <v>46.967935980144063</v>
      </c>
      <c r="H11" s="308">
        <f t="shared" si="1"/>
        <v>2.727249564358492</v>
      </c>
      <c r="I11" s="309">
        <f t="shared" si="1"/>
        <v>3.1711320343486782</v>
      </c>
      <c r="K11" s="301"/>
      <c r="L11" s="306"/>
    </row>
    <row r="12" spans="2:12">
      <c r="B12" s="307" t="s">
        <v>222</v>
      </c>
      <c r="C12" s="308">
        <v>6217.3729999999996</v>
      </c>
      <c r="D12" s="308">
        <v>7104.76</v>
      </c>
      <c r="E12" s="308">
        <v>8798.5810000000001</v>
      </c>
      <c r="F12" s="308">
        <f t="shared" si="0"/>
        <v>14.272700061585496</v>
      </c>
      <c r="G12" s="308">
        <f t="shared" si="0"/>
        <v>23.840650493471969</v>
      </c>
      <c r="H12" s="308">
        <f t="shared" si="1"/>
        <v>1.4741338859637485</v>
      </c>
      <c r="I12" s="309">
        <f t="shared" si="1"/>
        <v>1.4443318982522859</v>
      </c>
      <c r="K12" s="301"/>
      <c r="L12" s="306"/>
    </row>
    <row r="13" spans="2:12">
      <c r="B13" s="307" t="s">
        <v>223</v>
      </c>
      <c r="C13" s="308">
        <v>461.61599999999999</v>
      </c>
      <c r="D13" s="308">
        <v>556.32000000000005</v>
      </c>
      <c r="E13" s="308">
        <v>739.72500000000002</v>
      </c>
      <c r="F13" s="308">
        <f t="shared" si="0"/>
        <v>20.515753353436622</v>
      </c>
      <c r="G13" s="308">
        <f t="shared" si="0"/>
        <v>32.96753666954271</v>
      </c>
      <c r="H13" s="308">
        <f t="shared" si="1"/>
        <v>0.11542827110829254</v>
      </c>
      <c r="I13" s="309">
        <f t="shared" si="1"/>
        <v>0.12142962750864852</v>
      </c>
      <c r="K13" s="301"/>
      <c r="L13" s="306"/>
    </row>
    <row r="14" spans="2:12">
      <c r="B14" s="307" t="s">
        <v>224</v>
      </c>
      <c r="C14" s="308">
        <v>562.91700000000003</v>
      </c>
      <c r="D14" s="308">
        <v>724.77700000000004</v>
      </c>
      <c r="E14" s="308">
        <v>863.36599999999999</v>
      </c>
      <c r="F14" s="308">
        <f t="shared" si="0"/>
        <v>28.753794964444154</v>
      </c>
      <c r="G14" s="308">
        <f t="shared" si="0"/>
        <v>19.121605680091932</v>
      </c>
      <c r="H14" s="308">
        <f t="shared" si="1"/>
        <v>0.15038063713160582</v>
      </c>
      <c r="I14" s="309">
        <f t="shared" si="1"/>
        <v>0.14172592758610542</v>
      </c>
      <c r="K14" s="301"/>
      <c r="L14" s="306"/>
    </row>
    <row r="15" spans="2:12">
      <c r="B15" s="307" t="s">
        <v>225</v>
      </c>
      <c r="C15" s="308">
        <v>9018.5370000000003</v>
      </c>
      <c r="D15" s="308">
        <v>11811.216</v>
      </c>
      <c r="E15" s="308">
        <v>11351.735000000001</v>
      </c>
      <c r="F15" s="308">
        <f t="shared" si="0"/>
        <v>30.965987055328384</v>
      </c>
      <c r="G15" s="308">
        <f t="shared" si="0"/>
        <v>-3.8902091029408012</v>
      </c>
      <c r="H15" s="308">
        <f t="shared" si="1"/>
        <v>2.4506547357035564</v>
      </c>
      <c r="I15" s="309">
        <f t="shared" si="1"/>
        <v>1.8634451351879255</v>
      </c>
      <c r="K15" s="301"/>
      <c r="L15" s="306"/>
    </row>
    <row r="16" spans="2:12">
      <c r="B16" s="307" t="s">
        <v>226</v>
      </c>
      <c r="C16" s="310">
        <v>49903.5</v>
      </c>
      <c r="D16" s="310">
        <v>60865.035000000003</v>
      </c>
      <c r="E16" s="310">
        <v>61693.627999999997</v>
      </c>
      <c r="F16" s="310">
        <f t="shared" si="0"/>
        <v>21.965463344254417</v>
      </c>
      <c r="G16" s="310">
        <f t="shared" si="0"/>
        <v>1.3613612478822859</v>
      </c>
      <c r="H16" s="310">
        <f t="shared" si="1"/>
        <v>12.628605408749847</v>
      </c>
      <c r="I16" s="309">
        <f t="shared" si="1"/>
        <v>10.127323353539666</v>
      </c>
      <c r="K16" s="301"/>
      <c r="L16" s="306"/>
    </row>
    <row r="17" spans="2:13" ht="16.5" thickBot="1">
      <c r="B17" s="311" t="s">
        <v>227</v>
      </c>
      <c r="C17" s="312">
        <v>405846.4</v>
      </c>
      <c r="D17" s="312">
        <v>481961.65</v>
      </c>
      <c r="E17" s="312">
        <v>609179.99600000004</v>
      </c>
      <c r="F17" s="313">
        <f t="shared" si="0"/>
        <v>18.754693894044649</v>
      </c>
      <c r="G17" s="312">
        <f t="shared" si="0"/>
        <v>26.39594789336455</v>
      </c>
      <c r="H17" s="312">
        <f t="shared" si="1"/>
        <v>100</v>
      </c>
      <c r="I17" s="314">
        <f t="shared" si="1"/>
        <v>100</v>
      </c>
      <c r="K17" s="301"/>
      <c r="L17" s="301"/>
    </row>
    <row r="18" spans="2:13" ht="16.5" thickTop="1">
      <c r="B18" s="315" t="s">
        <v>228</v>
      </c>
      <c r="D18" s="301"/>
    </row>
    <row r="19" spans="2:13" ht="27.75" customHeight="1">
      <c r="B19" s="2361" t="s">
        <v>345</v>
      </c>
      <c r="C19" s="2361"/>
      <c r="D19" s="2361"/>
      <c r="E19" s="2361"/>
      <c r="F19" s="2361"/>
      <c r="G19" s="2361"/>
      <c r="H19" s="2361"/>
      <c r="I19" s="2361"/>
      <c r="K19" s="316"/>
      <c r="L19" s="316"/>
    </row>
    <row r="20" spans="2:13">
      <c r="B20" s="315" t="s">
        <v>229</v>
      </c>
      <c r="C20" s="301"/>
      <c r="D20" s="301"/>
      <c r="E20" s="301"/>
      <c r="M20" s="426"/>
    </row>
  </sheetData>
  <mergeCells count="8">
    <mergeCell ref="B19:I19"/>
    <mergeCell ref="B1:I1"/>
    <mergeCell ref="B2:I2"/>
    <mergeCell ref="B3:I3"/>
    <mergeCell ref="B4:I4"/>
    <mergeCell ref="C5:E5"/>
    <mergeCell ref="F5:G5"/>
    <mergeCell ref="H5:I5"/>
  </mergeCells>
  <printOptions horizontalCentered="1"/>
  <pageMargins left="1.5" right="1" top="1.5" bottom="1" header="0.5" footer="0.5"/>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pageSetUpPr fitToPage="1"/>
  </sheetPr>
  <dimension ref="A1:M47"/>
  <sheetViews>
    <sheetView view="pageBreakPreview" zoomScaleSheetLayoutView="100" workbookViewId="0">
      <selection activeCell="P12" sqref="P12"/>
    </sheetView>
  </sheetViews>
  <sheetFormatPr defaultRowHeight="12.75"/>
  <cols>
    <col min="1" max="1" width="5.42578125" style="317" bestFit="1" customWidth="1"/>
    <col min="2" max="2" width="37.42578125" style="317" customWidth="1"/>
    <col min="3" max="3" width="10.7109375" style="352" customWidth="1"/>
    <col min="4" max="4" width="10.7109375" style="353" customWidth="1"/>
    <col min="5" max="7" width="10.7109375" style="352" customWidth="1"/>
    <col min="8" max="9" width="10.7109375" style="317" customWidth="1"/>
    <col min="10" max="16384" width="9.140625" style="317"/>
  </cols>
  <sheetData>
    <row r="1" spans="1:9" s="1909" customFormat="1" ht="18.75">
      <c r="A1" s="2351" t="s">
        <v>230</v>
      </c>
      <c r="B1" s="2351"/>
      <c r="C1" s="2351"/>
      <c r="D1" s="2351"/>
      <c r="E1" s="2351"/>
      <c r="F1" s="2351"/>
      <c r="G1" s="2351"/>
      <c r="H1" s="2351"/>
      <c r="I1" s="2351"/>
    </row>
    <row r="2" spans="1:9" s="1910" customFormat="1" ht="20.25">
      <c r="A2" s="2352" t="s">
        <v>231</v>
      </c>
      <c r="B2" s="2352"/>
      <c r="C2" s="2352"/>
      <c r="D2" s="2352"/>
      <c r="E2" s="2352"/>
      <c r="F2" s="2352"/>
      <c r="G2" s="2352"/>
      <c r="H2" s="2352"/>
      <c r="I2" s="2352"/>
    </row>
    <row r="3" spans="1:9" ht="15.75">
      <c r="A3" s="2363"/>
      <c r="B3" s="2363"/>
      <c r="C3" s="2363"/>
      <c r="D3" s="2363"/>
      <c r="E3" s="2363"/>
      <c r="F3" s="2363"/>
      <c r="G3" s="2363"/>
      <c r="H3" s="2363"/>
      <c r="I3" s="2363"/>
    </row>
    <row r="4" spans="1:9" ht="13.5" thickBot="1">
      <c r="A4" s="2367" t="s">
        <v>213</v>
      </c>
      <c r="B4" s="2367"/>
      <c r="C4" s="2367"/>
      <c r="D4" s="2367"/>
      <c r="E4" s="2367"/>
      <c r="F4" s="2367"/>
      <c r="G4" s="2367"/>
      <c r="H4" s="2367"/>
      <c r="I4" s="2367"/>
    </row>
    <row r="5" spans="1:9" ht="13.5" thickTop="1">
      <c r="A5" s="2368" t="s">
        <v>232</v>
      </c>
      <c r="B5" s="2370" t="s">
        <v>233</v>
      </c>
      <c r="C5" s="2372" t="s">
        <v>234</v>
      </c>
      <c r="D5" s="2373"/>
      <c r="E5" s="2373"/>
      <c r="F5" s="2373"/>
      <c r="G5" s="2374"/>
      <c r="H5" s="2365" t="s">
        <v>235</v>
      </c>
      <c r="I5" s="2366"/>
    </row>
    <row r="6" spans="1:9">
      <c r="A6" s="2369"/>
      <c r="B6" s="2371"/>
      <c r="C6" s="318">
        <v>2013</v>
      </c>
      <c r="D6" s="318">
        <v>2014</v>
      </c>
      <c r="E6" s="318">
        <v>2015</v>
      </c>
      <c r="F6" s="318">
        <v>2016</v>
      </c>
      <c r="G6" s="318">
        <v>2017</v>
      </c>
      <c r="H6" s="319">
        <v>2016</v>
      </c>
      <c r="I6" s="319">
        <v>2017</v>
      </c>
    </row>
    <row r="7" spans="1:9">
      <c r="A7" s="320">
        <v>1</v>
      </c>
      <c r="B7" s="321" t="s">
        <v>236</v>
      </c>
      <c r="C7" s="322">
        <f>SUM(C8:C12)</f>
        <v>136468.10700000002</v>
      </c>
      <c r="D7" s="322">
        <f>SUM(D8:D12)</f>
        <v>136468.10699999999</v>
      </c>
      <c r="E7" s="322">
        <f t="shared" ref="E7:G7" si="0">SUM(E8:E12)</f>
        <v>119858.10699999999</v>
      </c>
      <c r="F7" s="322">
        <f t="shared" si="0"/>
        <v>116059.10699999999</v>
      </c>
      <c r="G7" s="322">
        <f t="shared" si="0"/>
        <v>110409.30000000002</v>
      </c>
      <c r="H7" s="322">
        <f>F7-E7</f>
        <v>-3799</v>
      </c>
      <c r="I7" s="323">
        <f>G7-F7</f>
        <v>-5649.8069999999716</v>
      </c>
    </row>
    <row r="8" spans="1:9">
      <c r="A8" s="324"/>
      <c r="B8" s="325" t="s">
        <v>237</v>
      </c>
      <c r="C8" s="326">
        <v>12968.932000000001</v>
      </c>
      <c r="D8" s="326">
        <v>22048.932000000001</v>
      </c>
      <c r="E8" s="326">
        <v>17968.932000000001</v>
      </c>
      <c r="F8" s="326">
        <v>16099.932000000001</v>
      </c>
      <c r="G8" s="326">
        <v>30457.4</v>
      </c>
      <c r="H8" s="327">
        <f t="shared" ref="H8:I39" si="1">F8-E8</f>
        <v>-1869</v>
      </c>
      <c r="I8" s="328">
        <f t="shared" si="1"/>
        <v>14357.468000000001</v>
      </c>
    </row>
    <row r="9" spans="1:9">
      <c r="A9" s="324"/>
      <c r="B9" s="325" t="s">
        <v>238</v>
      </c>
      <c r="C9" s="326">
        <v>121491.425</v>
      </c>
      <c r="D9" s="326">
        <v>113360.25</v>
      </c>
      <c r="E9" s="326">
        <v>100729.15</v>
      </c>
      <c r="F9" s="326">
        <v>97899.524999999994</v>
      </c>
      <c r="G9" s="326">
        <v>79538.8</v>
      </c>
      <c r="H9" s="327">
        <f t="shared" si="1"/>
        <v>-2829.625</v>
      </c>
      <c r="I9" s="328">
        <f t="shared" si="1"/>
        <v>-18360.724999999991</v>
      </c>
    </row>
    <row r="10" spans="1:9">
      <c r="A10" s="329"/>
      <c r="B10" s="325" t="s">
        <v>239</v>
      </c>
      <c r="C10" s="326">
        <v>1406</v>
      </c>
      <c r="D10" s="327">
        <v>721.42499999999995</v>
      </c>
      <c r="E10" s="326">
        <v>906.95</v>
      </c>
      <c r="F10" s="326">
        <v>444.4</v>
      </c>
      <c r="G10" s="326">
        <v>343.1</v>
      </c>
      <c r="H10" s="327">
        <f t="shared" si="1"/>
        <v>-462.55000000000007</v>
      </c>
      <c r="I10" s="328">
        <f t="shared" si="1"/>
        <v>-101.29999999999995</v>
      </c>
    </row>
    <row r="11" spans="1:9">
      <c r="A11" s="330"/>
      <c r="B11" s="325" t="s">
        <v>240</v>
      </c>
      <c r="C11" s="326">
        <v>551.75</v>
      </c>
      <c r="D11" s="327">
        <v>337.5</v>
      </c>
      <c r="E11" s="326">
        <v>253.07499999999999</v>
      </c>
      <c r="F11" s="326">
        <v>111.5</v>
      </c>
      <c r="G11" s="326">
        <v>70</v>
      </c>
      <c r="H11" s="327">
        <f t="shared" si="1"/>
        <v>-141.57499999999999</v>
      </c>
      <c r="I11" s="328">
        <f t="shared" si="1"/>
        <v>-41.5</v>
      </c>
    </row>
    <row r="12" spans="1:9">
      <c r="A12" s="324"/>
      <c r="B12" s="325" t="s">
        <v>241</v>
      </c>
      <c r="C12" s="326">
        <v>50</v>
      </c>
      <c r="D12" s="326">
        <v>0</v>
      </c>
      <c r="E12" s="326">
        <v>0</v>
      </c>
      <c r="F12" s="326">
        <v>1503.75</v>
      </c>
      <c r="G12" s="326">
        <v>0</v>
      </c>
      <c r="H12" s="327">
        <f t="shared" si="1"/>
        <v>1503.75</v>
      </c>
      <c r="I12" s="328">
        <f t="shared" si="1"/>
        <v>-1503.75</v>
      </c>
    </row>
    <row r="13" spans="1:9" ht="13.5">
      <c r="A13" s="331">
        <v>2</v>
      </c>
      <c r="B13" s="332" t="s">
        <v>242</v>
      </c>
      <c r="C13" s="333">
        <f>SUM(C14:C18)</f>
        <v>51610.899999999994</v>
      </c>
      <c r="D13" s="333">
        <f>SUM(D14:D18)</f>
        <v>47110.899999999994</v>
      </c>
      <c r="E13" s="333">
        <f t="shared" ref="E13:G13" si="2">SUM(E14:E18)</f>
        <v>57070</v>
      </c>
      <c r="F13" s="333">
        <f t="shared" si="2"/>
        <v>108899.99999999999</v>
      </c>
      <c r="G13" s="333">
        <f t="shared" si="2"/>
        <v>163900</v>
      </c>
      <c r="H13" s="333">
        <f t="shared" si="1"/>
        <v>51829.999999999985</v>
      </c>
      <c r="I13" s="334">
        <f t="shared" si="1"/>
        <v>55000.000000000015</v>
      </c>
    </row>
    <row r="14" spans="1:9">
      <c r="A14" s="329"/>
      <c r="B14" s="325" t="s">
        <v>237</v>
      </c>
      <c r="C14" s="326">
        <v>319.17500000000001</v>
      </c>
      <c r="D14" s="327">
        <v>0</v>
      </c>
      <c r="E14" s="326">
        <v>28.675000000000001</v>
      </c>
      <c r="F14" s="326">
        <v>0</v>
      </c>
      <c r="G14" s="326">
        <v>8942</v>
      </c>
      <c r="H14" s="327">
        <f t="shared" si="1"/>
        <v>-28.675000000000001</v>
      </c>
      <c r="I14" s="328">
        <f t="shared" si="1"/>
        <v>8942</v>
      </c>
    </row>
    <row r="15" spans="1:9">
      <c r="A15" s="330"/>
      <c r="B15" s="325" t="s">
        <v>238</v>
      </c>
      <c r="C15" s="326">
        <v>25738.724999999999</v>
      </c>
      <c r="D15" s="335">
        <v>23006.775000000001</v>
      </c>
      <c r="E15" s="326">
        <v>35633.925000000003</v>
      </c>
      <c r="F15" s="326">
        <v>79063.5</v>
      </c>
      <c r="G15" s="326">
        <v>123523</v>
      </c>
      <c r="H15" s="327">
        <f t="shared" si="1"/>
        <v>43429.574999999997</v>
      </c>
      <c r="I15" s="328">
        <f t="shared" si="1"/>
        <v>44459.5</v>
      </c>
    </row>
    <row r="16" spans="1:9">
      <c r="A16" s="324"/>
      <c r="B16" s="325" t="s">
        <v>239</v>
      </c>
      <c r="C16" s="335">
        <v>1503.575</v>
      </c>
      <c r="D16" s="326">
        <v>2022.925</v>
      </c>
      <c r="E16" s="335">
        <v>2180.875</v>
      </c>
      <c r="F16" s="335">
        <v>5116.6499999999996</v>
      </c>
      <c r="G16" s="335">
        <v>6471.7</v>
      </c>
      <c r="H16" s="327">
        <f t="shared" si="1"/>
        <v>2935.7749999999996</v>
      </c>
      <c r="I16" s="328">
        <f t="shared" si="1"/>
        <v>1355.0500000000002</v>
      </c>
    </row>
    <row r="17" spans="1:13">
      <c r="A17" s="330"/>
      <c r="B17" s="325" t="s">
        <v>240</v>
      </c>
      <c r="C17" s="335">
        <v>1551.375</v>
      </c>
      <c r="D17" s="326">
        <v>2702.4749999999999</v>
      </c>
      <c r="E17" s="335">
        <v>2793.875</v>
      </c>
      <c r="F17" s="335">
        <v>3733.5250000000001</v>
      </c>
      <c r="G17" s="335">
        <v>3948.3</v>
      </c>
      <c r="H17" s="327">
        <f t="shared" si="1"/>
        <v>939.65000000000009</v>
      </c>
      <c r="I17" s="328">
        <f t="shared" si="1"/>
        <v>214.77500000000009</v>
      </c>
    </row>
    <row r="18" spans="1:13">
      <c r="A18" s="329"/>
      <c r="B18" s="325" t="s">
        <v>241</v>
      </c>
      <c r="C18" s="326">
        <v>22498.05</v>
      </c>
      <c r="D18" s="335">
        <v>19378.724999999999</v>
      </c>
      <c r="E18" s="326">
        <v>16432.649999999998</v>
      </c>
      <c r="F18" s="326">
        <v>20986.324999999997</v>
      </c>
      <c r="G18" s="326">
        <v>21015</v>
      </c>
      <c r="H18" s="327">
        <f t="shared" si="1"/>
        <v>4553.6749999999993</v>
      </c>
      <c r="I18" s="328">
        <f t="shared" si="1"/>
        <v>28.67500000000291</v>
      </c>
    </row>
    <row r="19" spans="1:13">
      <c r="A19" s="329">
        <v>3</v>
      </c>
      <c r="B19" s="332" t="s">
        <v>243</v>
      </c>
      <c r="C19" s="333">
        <f>SUM(C20:C24)</f>
        <v>15679.99</v>
      </c>
      <c r="D19" s="333">
        <f>SUM(D20:D24)</f>
        <v>16586.48</v>
      </c>
      <c r="E19" s="333">
        <f t="shared" ref="E19:G19" si="3">SUM(E20:E24)</f>
        <v>16586.48</v>
      </c>
      <c r="F19" s="333">
        <f t="shared" si="3"/>
        <v>906.48</v>
      </c>
      <c r="G19" s="333">
        <f t="shared" si="3"/>
        <v>906.49999999999989</v>
      </c>
      <c r="H19" s="333">
        <f t="shared" si="1"/>
        <v>-15680</v>
      </c>
      <c r="I19" s="334">
        <f t="shared" si="1"/>
        <v>1.9999999999868123E-2</v>
      </c>
    </row>
    <row r="20" spans="1:13">
      <c r="A20" s="330"/>
      <c r="B20" s="325" t="s">
        <v>237</v>
      </c>
      <c r="C20" s="335">
        <v>17.36</v>
      </c>
      <c r="D20" s="326">
        <v>18.670000000000002</v>
      </c>
      <c r="E20" s="326">
        <v>21.37</v>
      </c>
      <c r="F20" s="326">
        <v>1.3</v>
      </c>
      <c r="G20" s="326">
        <v>182.4</v>
      </c>
      <c r="H20" s="327">
        <f t="shared" si="1"/>
        <v>-20.07</v>
      </c>
      <c r="I20" s="328">
        <f t="shared" si="1"/>
        <v>181.1</v>
      </c>
      <c r="M20" s="425"/>
    </row>
    <row r="21" spans="1:13">
      <c r="A21" s="330"/>
      <c r="B21" s="325" t="s">
        <v>238</v>
      </c>
      <c r="C21" s="335">
        <v>0</v>
      </c>
      <c r="D21" s="326">
        <v>0</v>
      </c>
      <c r="E21" s="326">
        <v>0</v>
      </c>
      <c r="F21" s="326">
        <v>0</v>
      </c>
      <c r="G21" s="326">
        <v>0</v>
      </c>
      <c r="H21" s="327">
        <f t="shared" si="1"/>
        <v>0</v>
      </c>
      <c r="I21" s="328">
        <f t="shared" si="1"/>
        <v>0</v>
      </c>
    </row>
    <row r="22" spans="1:13">
      <c r="A22" s="330"/>
      <c r="B22" s="325" t="s">
        <v>239</v>
      </c>
      <c r="C22" s="326">
        <v>0</v>
      </c>
      <c r="D22" s="335">
        <v>0</v>
      </c>
      <c r="E22" s="326">
        <v>0</v>
      </c>
      <c r="F22" s="326">
        <v>0</v>
      </c>
      <c r="G22" s="326">
        <v>0</v>
      </c>
      <c r="H22" s="327">
        <f t="shared" si="1"/>
        <v>0</v>
      </c>
      <c r="I22" s="328">
        <f t="shared" si="1"/>
        <v>0</v>
      </c>
    </row>
    <row r="23" spans="1:13">
      <c r="A23" s="324"/>
      <c r="B23" s="325" t="s">
        <v>240</v>
      </c>
      <c r="C23" s="326">
        <v>0</v>
      </c>
      <c r="D23" s="326">
        <v>0</v>
      </c>
      <c r="E23" s="326">
        <v>0</v>
      </c>
      <c r="F23" s="326">
        <v>0</v>
      </c>
      <c r="G23" s="326">
        <v>0</v>
      </c>
      <c r="H23" s="327">
        <f t="shared" si="1"/>
        <v>0</v>
      </c>
      <c r="I23" s="328">
        <f t="shared" si="1"/>
        <v>0</v>
      </c>
    </row>
    <row r="24" spans="1:13">
      <c r="A24" s="330"/>
      <c r="B24" s="325" t="s">
        <v>241</v>
      </c>
      <c r="C24" s="326">
        <v>15662.63</v>
      </c>
      <c r="D24" s="326">
        <v>16567.810000000001</v>
      </c>
      <c r="E24" s="326">
        <v>16565.11</v>
      </c>
      <c r="F24" s="326">
        <v>905.18000000000006</v>
      </c>
      <c r="G24" s="326">
        <v>724.09999999999991</v>
      </c>
      <c r="H24" s="327">
        <f t="shared" si="1"/>
        <v>-15659.93</v>
      </c>
      <c r="I24" s="328">
        <f t="shared" si="1"/>
        <v>-181.08000000000015</v>
      </c>
    </row>
    <row r="25" spans="1:13">
      <c r="A25" s="329">
        <v>4</v>
      </c>
      <c r="B25" s="332" t="s">
        <v>244</v>
      </c>
      <c r="C25" s="333">
        <f>SUM(C26:C30)</f>
        <v>3183.8270000000002</v>
      </c>
      <c r="D25" s="333">
        <f>SUM(D26:D30)</f>
        <v>1516.7459999999999</v>
      </c>
      <c r="E25" s="333">
        <f t="shared" ref="E25:G25" si="4">SUM(E26:E30)</f>
        <v>3056.1759999999999</v>
      </c>
      <c r="F25" s="333">
        <f t="shared" si="4"/>
        <v>7806.1760000000004</v>
      </c>
      <c r="G25" s="333">
        <f t="shared" si="4"/>
        <v>7965.2</v>
      </c>
      <c r="H25" s="333">
        <f t="shared" si="1"/>
        <v>4750</v>
      </c>
      <c r="I25" s="334">
        <f t="shared" si="1"/>
        <v>159.02399999999943</v>
      </c>
    </row>
    <row r="26" spans="1:13">
      <c r="A26" s="329"/>
      <c r="B26" s="325" t="s">
        <v>245</v>
      </c>
      <c r="C26" s="327">
        <v>2411.2580000000003</v>
      </c>
      <c r="D26" s="326">
        <v>1265.3579999999999</v>
      </c>
      <c r="E26" s="335">
        <v>507.60700000000003</v>
      </c>
      <c r="F26" s="335">
        <v>307.55099999999999</v>
      </c>
      <c r="G26" s="335">
        <v>2274.6999999999998</v>
      </c>
      <c r="H26" s="327">
        <f t="shared" si="1"/>
        <v>-200.05600000000004</v>
      </c>
      <c r="I26" s="328">
        <f t="shared" si="1"/>
        <v>1967.1489999999999</v>
      </c>
    </row>
    <row r="27" spans="1:13">
      <c r="A27" s="329"/>
      <c r="B27" s="325" t="s">
        <v>238</v>
      </c>
      <c r="C27" s="336">
        <v>0</v>
      </c>
      <c r="D27" s="327">
        <v>0</v>
      </c>
      <c r="E27" s="335">
        <v>0</v>
      </c>
      <c r="F27" s="335">
        <v>0</v>
      </c>
      <c r="G27" s="335">
        <v>0</v>
      </c>
      <c r="H27" s="327">
        <f t="shared" si="1"/>
        <v>0</v>
      </c>
      <c r="I27" s="328">
        <f t="shared" si="1"/>
        <v>0</v>
      </c>
    </row>
    <row r="28" spans="1:13">
      <c r="A28" s="330"/>
      <c r="B28" s="325" t="s">
        <v>239</v>
      </c>
      <c r="C28" s="335">
        <v>0</v>
      </c>
      <c r="D28" s="327">
        <v>0</v>
      </c>
      <c r="E28" s="326">
        <v>0</v>
      </c>
      <c r="F28" s="326">
        <v>0</v>
      </c>
      <c r="G28" s="326">
        <v>0</v>
      </c>
      <c r="H28" s="327">
        <f t="shared" si="1"/>
        <v>0</v>
      </c>
      <c r="I28" s="328">
        <f t="shared" si="1"/>
        <v>0</v>
      </c>
    </row>
    <row r="29" spans="1:13">
      <c r="A29" s="324"/>
      <c r="B29" s="325" t="s">
        <v>240</v>
      </c>
      <c r="C29" s="326">
        <v>13.173999999999999</v>
      </c>
      <c r="D29" s="335">
        <v>6.3490000000000002</v>
      </c>
      <c r="E29" s="326">
        <v>0</v>
      </c>
      <c r="F29" s="326">
        <v>0</v>
      </c>
      <c r="G29" s="326">
        <v>0</v>
      </c>
      <c r="H29" s="327">
        <f t="shared" si="1"/>
        <v>0</v>
      </c>
      <c r="I29" s="328">
        <f t="shared" si="1"/>
        <v>0</v>
      </c>
    </row>
    <row r="30" spans="1:13">
      <c r="A30" s="330"/>
      <c r="B30" s="325" t="s">
        <v>241</v>
      </c>
      <c r="C30" s="326">
        <v>759.39499999999998</v>
      </c>
      <c r="D30" s="335">
        <v>245.03899999999999</v>
      </c>
      <c r="E30" s="326">
        <f>2544.079+4.49</f>
        <v>2548.569</v>
      </c>
      <c r="F30" s="326">
        <v>7498.625</v>
      </c>
      <c r="G30" s="326">
        <v>5690.5</v>
      </c>
      <c r="H30" s="327">
        <f t="shared" si="1"/>
        <v>4950.0560000000005</v>
      </c>
      <c r="I30" s="328">
        <f t="shared" si="1"/>
        <v>-1808.125</v>
      </c>
    </row>
    <row r="31" spans="1:13" ht="13.5">
      <c r="A31" s="331">
        <v>5</v>
      </c>
      <c r="B31" s="337" t="s">
        <v>246</v>
      </c>
      <c r="C31" s="338">
        <f t="shared" ref="C31:G31" si="5">C32+C33</f>
        <v>58.894999999999996</v>
      </c>
      <c r="D31" s="338">
        <f>D32+D33</f>
        <v>135.31</v>
      </c>
      <c r="E31" s="338">
        <f t="shared" si="5"/>
        <v>215.02499999999998</v>
      </c>
      <c r="F31" s="338">
        <f t="shared" si="5"/>
        <v>486.15999999999997</v>
      </c>
      <c r="G31" s="338">
        <f t="shared" si="5"/>
        <v>529.70000000000005</v>
      </c>
      <c r="H31" s="333">
        <f t="shared" si="1"/>
        <v>271.13499999999999</v>
      </c>
      <c r="I31" s="334">
        <f t="shared" si="1"/>
        <v>43.540000000000077</v>
      </c>
    </row>
    <row r="32" spans="1:13">
      <c r="A32" s="324"/>
      <c r="B32" s="339" t="s">
        <v>247</v>
      </c>
      <c r="C32" s="340">
        <v>0.01</v>
      </c>
      <c r="D32" s="340">
        <v>0.04</v>
      </c>
      <c r="E32" s="340">
        <v>1.4999999999999999E-2</v>
      </c>
      <c r="F32" s="340">
        <v>0.01</v>
      </c>
      <c r="G32" s="340">
        <v>10</v>
      </c>
      <c r="H32" s="341">
        <f t="shared" si="1"/>
        <v>-4.9999999999999992E-3</v>
      </c>
      <c r="I32" s="342">
        <f t="shared" si="1"/>
        <v>9.99</v>
      </c>
    </row>
    <row r="33" spans="1:9">
      <c r="A33" s="324"/>
      <c r="B33" s="339" t="s">
        <v>248</v>
      </c>
      <c r="C33" s="343">
        <v>58.884999999999998</v>
      </c>
      <c r="D33" s="343">
        <v>135.27000000000001</v>
      </c>
      <c r="E33" s="343">
        <v>215.01</v>
      </c>
      <c r="F33" s="343">
        <v>486.15</v>
      </c>
      <c r="G33" s="343">
        <v>519.70000000000005</v>
      </c>
      <c r="H33" s="327">
        <f t="shared" si="1"/>
        <v>271.14</v>
      </c>
      <c r="I33" s="328">
        <f t="shared" si="1"/>
        <v>33.550000000000068</v>
      </c>
    </row>
    <row r="34" spans="1:9">
      <c r="A34" s="1907">
        <v>6</v>
      </c>
      <c r="B34" s="344" t="s">
        <v>249</v>
      </c>
      <c r="C34" s="333">
        <f>SUM(C35:C39)</f>
        <v>207001.71900000001</v>
      </c>
      <c r="D34" s="333">
        <f>SUM(D35:D39)</f>
        <v>201817.54300000001</v>
      </c>
      <c r="E34" s="333">
        <f t="shared" ref="E34:G34" si="6">SUM(E35:E39)</f>
        <v>196785.788</v>
      </c>
      <c r="F34" s="333">
        <f t="shared" si="6"/>
        <v>234157.92299999998</v>
      </c>
      <c r="G34" s="333">
        <f t="shared" si="6"/>
        <v>283710.69999999995</v>
      </c>
      <c r="H34" s="345">
        <f t="shared" si="1"/>
        <v>37372.13499999998</v>
      </c>
      <c r="I34" s="334">
        <f t="shared" si="1"/>
        <v>49552.776999999973</v>
      </c>
    </row>
    <row r="35" spans="1:9">
      <c r="A35" s="1627"/>
      <c r="B35" s="346" t="s">
        <v>237</v>
      </c>
      <c r="C35" s="327">
        <v>15716.735000000001</v>
      </c>
      <c r="D35" s="327">
        <f>D32+D26+D20+D14+D8</f>
        <v>23333</v>
      </c>
      <c r="E35" s="327">
        <f>E32+E26+E20+E14+E8</f>
        <v>18526.599000000002</v>
      </c>
      <c r="F35" s="327">
        <f>F32+F26+F20+F14+F8</f>
        <v>16408.793000000001</v>
      </c>
      <c r="G35" s="327">
        <f>G32+G26+G20+G14+G8</f>
        <v>41866.5</v>
      </c>
      <c r="H35" s="327">
        <f t="shared" si="1"/>
        <v>-2117.8060000000005</v>
      </c>
      <c r="I35" s="328">
        <f t="shared" si="1"/>
        <v>25457.706999999999</v>
      </c>
    </row>
    <row r="36" spans="1:9">
      <c r="A36" s="1627"/>
      <c r="B36" s="346" t="s">
        <v>238</v>
      </c>
      <c r="C36" s="327">
        <v>147230.15</v>
      </c>
      <c r="D36" s="327">
        <f t="shared" ref="D36:G37" si="7">D27+D21+D15+D9</f>
        <v>136367.02499999999</v>
      </c>
      <c r="E36" s="327">
        <f t="shared" si="7"/>
        <v>136363.07500000001</v>
      </c>
      <c r="F36" s="327">
        <f t="shared" si="7"/>
        <v>176963.02499999999</v>
      </c>
      <c r="G36" s="327">
        <f t="shared" si="7"/>
        <v>203061.8</v>
      </c>
      <c r="H36" s="327">
        <f t="shared" si="1"/>
        <v>40599.949999999983</v>
      </c>
      <c r="I36" s="328">
        <f t="shared" si="1"/>
        <v>26098.774999999994</v>
      </c>
    </row>
    <row r="37" spans="1:9">
      <c r="A37" s="1627"/>
      <c r="B37" s="346" t="s">
        <v>239</v>
      </c>
      <c r="C37" s="327">
        <v>2909.5749999999998</v>
      </c>
      <c r="D37" s="327">
        <f t="shared" si="7"/>
        <v>2744.35</v>
      </c>
      <c r="E37" s="327">
        <f t="shared" si="7"/>
        <v>3087.8249999999998</v>
      </c>
      <c r="F37" s="327">
        <f t="shared" si="7"/>
        <v>5561.0499999999993</v>
      </c>
      <c r="G37" s="327">
        <f t="shared" si="7"/>
        <v>6814.8</v>
      </c>
      <c r="H37" s="327">
        <f t="shared" si="1"/>
        <v>2473.2249999999995</v>
      </c>
      <c r="I37" s="328">
        <f t="shared" si="1"/>
        <v>1253.7500000000009</v>
      </c>
    </row>
    <row r="38" spans="1:9">
      <c r="A38" s="1627"/>
      <c r="B38" s="346" t="s">
        <v>240</v>
      </c>
      <c r="C38" s="327">
        <v>2116.299</v>
      </c>
      <c r="D38" s="327">
        <v>3046.3240000000001</v>
      </c>
      <c r="E38" s="327">
        <v>3046.95</v>
      </c>
      <c r="F38" s="327">
        <f>F29+F23+F17+F11</f>
        <v>3845.0250000000001</v>
      </c>
      <c r="G38" s="327">
        <f>G29+G23+G17+G11</f>
        <v>4018.3</v>
      </c>
      <c r="H38" s="327">
        <f t="shared" si="1"/>
        <v>798.07500000000027</v>
      </c>
      <c r="I38" s="328">
        <f t="shared" si="1"/>
        <v>173.27500000000009</v>
      </c>
    </row>
    <row r="39" spans="1:9">
      <c r="A39" s="1627"/>
      <c r="B39" s="346" t="s">
        <v>241</v>
      </c>
      <c r="C39" s="327">
        <v>39028.959999999999</v>
      </c>
      <c r="D39" s="327">
        <f>D33+D30+D24+D18+D12</f>
        <v>36326.843999999997</v>
      </c>
      <c r="E39" s="327">
        <f>E33+E30+E24+E18+E12</f>
        <v>35761.338999999993</v>
      </c>
      <c r="F39" s="327">
        <f>F33+F30+F24+F18+F12</f>
        <v>31380.03</v>
      </c>
      <c r="G39" s="327">
        <f>G33+G30+G24+G18+G12</f>
        <v>27949.3</v>
      </c>
      <c r="H39" s="327">
        <f t="shared" si="1"/>
        <v>-4381.3089999999938</v>
      </c>
      <c r="I39" s="347">
        <f t="shared" si="1"/>
        <v>-3430.7299999999996</v>
      </c>
    </row>
    <row r="40" spans="1:9" ht="13.5" thickBot="1">
      <c r="A40" s="1908">
        <v>7</v>
      </c>
      <c r="B40" s="348" t="s">
        <v>250</v>
      </c>
      <c r="C40" s="349">
        <v>-184.5</v>
      </c>
      <c r="D40" s="349">
        <v>-23500.799999999999</v>
      </c>
      <c r="E40" s="349">
        <v>-33813.1</v>
      </c>
      <c r="F40" s="349">
        <v>-115018.51700000001</v>
      </c>
      <c r="G40" s="349">
        <v>-127686.39999999999</v>
      </c>
      <c r="H40" s="1722">
        <f>F40-E40</f>
        <v>-81205.417000000016</v>
      </c>
      <c r="I40" s="350">
        <f>G40-F40</f>
        <v>-12667.882999999987</v>
      </c>
    </row>
    <row r="41" spans="1:9" ht="13.5" thickTop="1">
      <c r="B41" s="351" t="s">
        <v>251</v>
      </c>
    </row>
    <row r="42" spans="1:9">
      <c r="B42" s="354" t="s">
        <v>252</v>
      </c>
      <c r="C42" s="355">
        <v>13345.5</v>
      </c>
      <c r="D42" s="355">
        <v>4871.1000000000004</v>
      </c>
      <c r="E42" s="355">
        <v>4871.1000000000004</v>
      </c>
      <c r="F42" s="355">
        <v>4871.1000000000004</v>
      </c>
      <c r="G42" s="355">
        <v>4871.1000000000004</v>
      </c>
      <c r="H42" s="355"/>
      <c r="I42" s="355"/>
    </row>
    <row r="43" spans="1:9">
      <c r="B43" s="354" t="s">
        <v>253</v>
      </c>
      <c r="C43" s="355">
        <v>333441.5</v>
      </c>
      <c r="D43" s="355">
        <v>346819.1</v>
      </c>
      <c r="E43" s="355">
        <v>342964.78187000001</v>
      </c>
      <c r="F43" s="355">
        <v>381743.90464196005</v>
      </c>
      <c r="G43" s="355">
        <v>409863.87116784003</v>
      </c>
      <c r="H43" s="355"/>
      <c r="I43" s="356"/>
    </row>
    <row r="44" spans="1:9">
      <c r="B44" s="354" t="s">
        <v>254</v>
      </c>
      <c r="C44" s="355">
        <f>C43+C34</f>
        <v>540443.21900000004</v>
      </c>
      <c r="D44" s="355">
        <f>D43+D34</f>
        <v>548636.64299999992</v>
      </c>
      <c r="E44" s="355">
        <f>E43+E34</f>
        <v>539750.56987000001</v>
      </c>
      <c r="F44" s="355">
        <f>F43+F34</f>
        <v>615901.82764196</v>
      </c>
      <c r="G44" s="355">
        <f>G43+G34</f>
        <v>693574.57116783992</v>
      </c>
      <c r="H44" s="355"/>
      <c r="I44" s="355"/>
    </row>
    <row r="45" spans="1:9">
      <c r="C45" s="356"/>
      <c r="D45" s="356"/>
      <c r="E45" s="356"/>
      <c r="F45" s="356"/>
      <c r="G45" s="356"/>
      <c r="H45" s="356"/>
      <c r="I45" s="356"/>
    </row>
    <row r="46" spans="1:9">
      <c r="D46" s="357"/>
      <c r="E46" s="357"/>
      <c r="F46" s="357"/>
      <c r="G46" s="357"/>
    </row>
    <row r="47" spans="1:9">
      <c r="C47" s="356"/>
      <c r="D47" s="356"/>
      <c r="E47" s="356"/>
      <c r="F47" s="356"/>
      <c r="G47" s="356"/>
      <c r="H47" s="356"/>
      <c r="I47" s="356"/>
    </row>
  </sheetData>
  <mergeCells count="8">
    <mergeCell ref="A1:I1"/>
    <mergeCell ref="A2:I2"/>
    <mergeCell ref="A3:I3"/>
    <mergeCell ref="A4:I4"/>
    <mergeCell ref="A5:A6"/>
    <mergeCell ref="B5:B6"/>
    <mergeCell ref="C5:G5"/>
    <mergeCell ref="H5:I5"/>
  </mergeCells>
  <printOptions horizontalCentered="1"/>
  <pageMargins left="1.5" right="1" top="1.5" bottom="1" header="0.5" footer="0.5"/>
  <pageSetup paperSize="9" scale="74" orientation="landscape" r:id="rId1"/>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A1:U36"/>
  <sheetViews>
    <sheetView view="pageBreakPreview" topLeftCell="B1" zoomScaleSheetLayoutView="100" workbookViewId="0">
      <pane xSplit="2" ySplit="4" topLeftCell="J5" activePane="bottomRight" state="frozen"/>
      <selection activeCell="K15" sqref="K15"/>
      <selection pane="topRight" activeCell="K15" sqref="K15"/>
      <selection pane="bottomLeft" activeCell="K15" sqref="K15"/>
      <selection pane="bottomRight" activeCell="X16" sqref="X16"/>
    </sheetView>
  </sheetViews>
  <sheetFormatPr defaultRowHeight="12.75"/>
  <cols>
    <col min="1" max="1" width="0" style="353" hidden="1" customWidth="1"/>
    <col min="2" max="2" width="2.28515625" style="411" customWidth="1"/>
    <col min="3" max="3" width="32.7109375" style="353" customWidth="1"/>
    <col min="4" max="4" width="9.5703125" style="353" hidden="1" customWidth="1"/>
    <col min="5" max="5" width="8.5703125" style="353" hidden="1" customWidth="1"/>
    <col min="6" max="6" width="10.42578125" style="352" hidden="1" customWidth="1"/>
    <col min="7" max="7" width="9.28515625" style="353" hidden="1" customWidth="1"/>
    <col min="8" max="8" width="0" style="352" hidden="1" customWidth="1"/>
    <col min="9" max="9" width="0" style="353" hidden="1" customWidth="1"/>
    <col min="10" max="10" width="8.28515625" style="352" bestFit="1" customWidth="1"/>
    <col min="11" max="12" width="8.28515625" style="353" bestFit="1" customWidth="1"/>
    <col min="13" max="13" width="9.28515625" style="353" bestFit="1" customWidth="1"/>
    <col min="14" max="18" width="8.28515625" style="353" bestFit="1" customWidth="1"/>
    <col min="19" max="19" width="8.42578125" style="353" bestFit="1" customWidth="1"/>
    <col min="20" max="21" width="8.28515625" style="353" bestFit="1" customWidth="1"/>
    <col min="22" max="16384" width="9.140625" style="353"/>
  </cols>
  <sheetData>
    <row r="1" spans="1:21" s="1742" customFormat="1" ht="15.75">
      <c r="B1" s="2363" t="s">
        <v>255</v>
      </c>
      <c r="C1" s="2363"/>
      <c r="D1" s="2363"/>
      <c r="E1" s="2363"/>
      <c r="F1" s="2363"/>
      <c r="G1" s="2363"/>
      <c r="H1" s="2363"/>
      <c r="I1" s="2363"/>
      <c r="J1" s="2363"/>
      <c r="K1" s="2363"/>
      <c r="L1" s="2363"/>
      <c r="M1" s="2363"/>
      <c r="N1" s="2363"/>
      <c r="O1" s="2363"/>
      <c r="P1" s="2363"/>
      <c r="Q1" s="2363"/>
      <c r="R1" s="2363"/>
      <c r="S1" s="2363"/>
      <c r="T1" s="2363"/>
      <c r="U1" s="2363"/>
    </row>
    <row r="2" spans="1:21" s="1909" customFormat="1" ht="18.75">
      <c r="B2" s="2375" t="s">
        <v>256</v>
      </c>
      <c r="C2" s="2375"/>
      <c r="D2" s="2375"/>
      <c r="E2" s="2375"/>
      <c r="F2" s="2375"/>
      <c r="G2" s="2375"/>
      <c r="H2" s="2375"/>
      <c r="I2" s="2375"/>
      <c r="J2" s="2375"/>
      <c r="K2" s="2375"/>
      <c r="L2" s="2375"/>
      <c r="M2" s="2375"/>
      <c r="N2" s="2375"/>
      <c r="O2" s="2375"/>
      <c r="P2" s="2375"/>
      <c r="Q2" s="2375"/>
      <c r="R2" s="2375"/>
      <c r="S2" s="2375"/>
      <c r="T2" s="2375"/>
      <c r="U2" s="2375"/>
    </row>
    <row r="3" spans="1:21" ht="13.5" thickBot="1">
      <c r="B3" s="358"/>
      <c r="C3" s="2376" t="s">
        <v>213</v>
      </c>
      <c r="D3" s="2376"/>
      <c r="E3" s="2376"/>
      <c r="F3" s="2376"/>
      <c r="G3" s="2376"/>
      <c r="H3" s="2376"/>
      <c r="I3" s="2376"/>
      <c r="J3" s="2376"/>
      <c r="K3" s="2376"/>
      <c r="L3" s="2376"/>
      <c r="M3" s="2376"/>
      <c r="N3" s="2376"/>
      <c r="O3" s="2376"/>
      <c r="P3" s="2376"/>
      <c r="Q3" s="2376"/>
      <c r="R3" s="2376"/>
      <c r="S3" s="2376"/>
      <c r="T3" s="2376"/>
      <c r="U3" s="2376"/>
    </row>
    <row r="4" spans="1:21" ht="13.5" thickTop="1">
      <c r="A4" s="402"/>
      <c r="B4" s="1624"/>
      <c r="C4" s="1619"/>
      <c r="D4" s="359" t="s">
        <v>257</v>
      </c>
      <c r="E4" s="359" t="s">
        <v>258</v>
      </c>
      <c r="F4" s="360" t="s">
        <v>259</v>
      </c>
      <c r="G4" s="359" t="s">
        <v>258</v>
      </c>
      <c r="H4" s="360" t="s">
        <v>260</v>
      </c>
      <c r="I4" s="359" t="s">
        <v>258</v>
      </c>
      <c r="J4" s="360" t="s">
        <v>261</v>
      </c>
      <c r="K4" s="359" t="s">
        <v>258</v>
      </c>
      <c r="L4" s="359" t="s">
        <v>262</v>
      </c>
      <c r="M4" s="359" t="s">
        <v>258</v>
      </c>
      <c r="N4" s="359" t="s">
        <v>143</v>
      </c>
      <c r="O4" s="359" t="s">
        <v>258</v>
      </c>
      <c r="P4" s="359" t="s">
        <v>0</v>
      </c>
      <c r="Q4" s="359" t="s">
        <v>258</v>
      </c>
      <c r="R4" s="359" t="s">
        <v>1</v>
      </c>
      <c r="S4" s="359" t="s">
        <v>258</v>
      </c>
      <c r="T4" s="359" t="s">
        <v>130</v>
      </c>
      <c r="U4" s="361" t="s">
        <v>258</v>
      </c>
    </row>
    <row r="5" spans="1:21" s="367" customFormat="1">
      <c r="A5" s="1625"/>
      <c r="B5" s="1626" t="s">
        <v>263</v>
      </c>
      <c r="C5" s="1620" t="s">
        <v>264</v>
      </c>
      <c r="D5" s="362">
        <v>18417.099999999999</v>
      </c>
      <c r="E5" s="363">
        <f>D5/D$31%</f>
        <v>1.863565900885586</v>
      </c>
      <c r="F5" s="364">
        <f>SUM(F6:F11)</f>
        <v>29914.100000000002</v>
      </c>
      <c r="G5" s="363">
        <f t="shared" ref="G5:G31" si="0">F5/F$31%</f>
        <v>2.5079445634478961</v>
      </c>
      <c r="H5" s="364">
        <f>SUM(H6:H11)</f>
        <v>33680</v>
      </c>
      <c r="I5" s="363">
        <f>H5/H$31%</f>
        <v>2.4638721086401643</v>
      </c>
      <c r="J5" s="364">
        <f>SUM(J6:J11)</f>
        <v>36418.729999999996</v>
      </c>
      <c r="K5" s="365">
        <f t="shared" ref="K5:K25" si="1">J5/J$31%</f>
        <v>2.384449106333558</v>
      </c>
      <c r="L5" s="364">
        <f>SUM(L6:L11)</f>
        <v>19042.855</v>
      </c>
      <c r="M5" s="365">
        <f t="shared" ref="M5:M29" si="2">L5/L$31%</f>
        <v>1.1234659247168566</v>
      </c>
      <c r="N5" s="364">
        <f>SUM(N6:N11)</f>
        <v>19982.899999999998</v>
      </c>
      <c r="O5" s="363">
        <f t="shared" ref="O5:O29" si="3">N5/N$31%</f>
        <v>1.0171798133688521</v>
      </c>
      <c r="P5" s="364">
        <f>SUM(P6:P11)</f>
        <v>42423.144999999997</v>
      </c>
      <c r="Q5" s="365">
        <f t="shared" ref="Q5:Q29" si="4">P5/P$31%</f>
        <v>1.9915570958279882</v>
      </c>
      <c r="R5" s="364">
        <f>SUM(R6:R11)</f>
        <v>87774.514999999999</v>
      </c>
      <c r="S5" s="364">
        <f t="shared" ref="S5:U29" si="5">R5/R$31%</f>
        <v>3.9055565244945236</v>
      </c>
      <c r="T5" s="364">
        <f>SUM(T6:T11)</f>
        <v>88337.73000000001</v>
      </c>
      <c r="U5" s="366">
        <f t="shared" si="5"/>
        <v>3.3986066666477108</v>
      </c>
    </row>
    <row r="6" spans="1:21">
      <c r="A6" s="402"/>
      <c r="B6" s="1627"/>
      <c r="C6" s="1621" t="s">
        <v>265</v>
      </c>
      <c r="D6" s="368">
        <v>9000</v>
      </c>
      <c r="E6" s="369">
        <f t="shared" ref="E6:E31" si="6">D6/D$31%</f>
        <v>0.91068046044004081</v>
      </c>
      <c r="F6" s="370">
        <v>19929.900000000001</v>
      </c>
      <c r="G6" s="369">
        <f t="shared" si="0"/>
        <v>1.6708871186183178</v>
      </c>
      <c r="H6" s="370">
        <v>14996.6</v>
      </c>
      <c r="I6" s="369">
        <f t="shared" ref="I6:I30" si="7">H6/H$31%</f>
        <v>1.0970814864736664</v>
      </c>
      <c r="J6" s="370">
        <v>17283.43</v>
      </c>
      <c r="K6" s="371">
        <f t="shared" si="1"/>
        <v>1.1316006686086695</v>
      </c>
      <c r="L6" s="368">
        <v>19000</v>
      </c>
      <c r="M6" s="371">
        <f t="shared" si="2"/>
        <v>1.1209376204156505</v>
      </c>
      <c r="N6" s="370">
        <v>10000</v>
      </c>
      <c r="O6" s="369">
        <f t="shared" si="3"/>
        <v>0.50902512316473192</v>
      </c>
      <c r="P6" s="370">
        <v>10000</v>
      </c>
      <c r="Q6" s="371">
        <f t="shared" si="4"/>
        <v>0.46945060198341931</v>
      </c>
      <c r="R6" s="370">
        <v>20500</v>
      </c>
      <c r="S6" s="370">
        <f t="shared" si="5"/>
        <v>0.91215438504146373</v>
      </c>
      <c r="T6" s="370">
        <v>33000</v>
      </c>
      <c r="U6" s="372">
        <f t="shared" si="5"/>
        <v>1.2696049581461335</v>
      </c>
    </row>
    <row r="7" spans="1:21">
      <c r="A7" s="402"/>
      <c r="B7" s="1627"/>
      <c r="C7" s="1621" t="s">
        <v>266</v>
      </c>
      <c r="D7" s="368">
        <v>7750</v>
      </c>
      <c r="E7" s="369">
        <f t="shared" si="6"/>
        <v>0.7841970631567019</v>
      </c>
      <c r="F7" s="370">
        <v>9040.9</v>
      </c>
      <c r="G7" s="369">
        <f t="shared" si="0"/>
        <v>0.75797286241859463</v>
      </c>
      <c r="H7" s="370">
        <v>8000</v>
      </c>
      <c r="I7" s="369">
        <f t="shared" si="7"/>
        <v>0.58524278114968264</v>
      </c>
      <c r="J7" s="370">
        <v>14000</v>
      </c>
      <c r="K7" s="371">
        <f t="shared" si="1"/>
        <v>0.91662415160193167</v>
      </c>
      <c r="L7" s="368">
        <v>0</v>
      </c>
      <c r="M7" s="371">
        <f t="shared" si="2"/>
        <v>0</v>
      </c>
      <c r="N7" s="370">
        <v>9000</v>
      </c>
      <c r="O7" s="369">
        <f t="shared" si="3"/>
        <v>0.45812261084825873</v>
      </c>
      <c r="P7" s="370">
        <v>30000</v>
      </c>
      <c r="Q7" s="371">
        <f t="shared" si="4"/>
        <v>1.408351805950258</v>
      </c>
      <c r="R7" s="370">
        <v>62000</v>
      </c>
      <c r="S7" s="370">
        <f t="shared" si="5"/>
        <v>2.7587108230522319</v>
      </c>
      <c r="T7" s="370">
        <v>55000</v>
      </c>
      <c r="U7" s="372">
        <f t="shared" si="5"/>
        <v>2.1160082635768895</v>
      </c>
    </row>
    <row r="8" spans="1:21">
      <c r="A8" s="402"/>
      <c r="B8" s="1627"/>
      <c r="C8" s="1621" t="s">
        <v>267</v>
      </c>
      <c r="D8" s="368">
        <v>0</v>
      </c>
      <c r="E8" s="369">
        <f t="shared" si="6"/>
        <v>0</v>
      </c>
      <c r="F8" s="370">
        <v>0</v>
      </c>
      <c r="G8" s="369">
        <f t="shared" si="0"/>
        <v>0</v>
      </c>
      <c r="H8" s="370">
        <v>10680</v>
      </c>
      <c r="I8" s="369">
        <f t="shared" si="7"/>
        <v>0.78129911283482645</v>
      </c>
      <c r="J8" s="370">
        <v>5000</v>
      </c>
      <c r="K8" s="371">
        <f t="shared" si="1"/>
        <v>0.32736576842926129</v>
      </c>
      <c r="L8" s="368">
        <v>0</v>
      </c>
      <c r="M8" s="371">
        <f t="shared" si="2"/>
        <v>0</v>
      </c>
      <c r="N8" s="370">
        <v>906.48</v>
      </c>
      <c r="O8" s="369">
        <f t="shared" si="3"/>
        <v>4.614210936463662E-2</v>
      </c>
      <c r="P8" s="370">
        <v>0</v>
      </c>
      <c r="Q8" s="371">
        <f t="shared" si="4"/>
        <v>0</v>
      </c>
      <c r="R8" s="370">
        <v>0</v>
      </c>
      <c r="S8" s="370">
        <f t="shared" si="5"/>
        <v>0</v>
      </c>
      <c r="T8" s="370">
        <v>0</v>
      </c>
      <c r="U8" s="372">
        <f t="shared" si="5"/>
        <v>0</v>
      </c>
    </row>
    <row r="9" spans="1:21">
      <c r="A9" s="402"/>
      <c r="B9" s="1627"/>
      <c r="C9" s="1621" t="s">
        <v>268</v>
      </c>
      <c r="D9" s="368">
        <v>1667.1</v>
      </c>
      <c r="E9" s="369">
        <f t="shared" si="6"/>
        <v>0.16868837728884356</v>
      </c>
      <c r="F9" s="370">
        <v>939.3</v>
      </c>
      <c r="G9" s="369">
        <f t="shared" si="0"/>
        <v>7.8749229575571678E-2</v>
      </c>
      <c r="H9" s="370">
        <v>0</v>
      </c>
      <c r="I9" s="369">
        <f t="shared" si="7"/>
        <v>0</v>
      </c>
      <c r="J9" s="370">
        <v>126.6</v>
      </c>
      <c r="K9" s="371">
        <f t="shared" si="1"/>
        <v>8.2889012566288965E-3</v>
      </c>
      <c r="L9" s="368">
        <v>0</v>
      </c>
      <c r="M9" s="371">
        <f t="shared" si="2"/>
        <v>0</v>
      </c>
      <c r="N9" s="370">
        <v>0</v>
      </c>
      <c r="O9" s="369">
        <f t="shared" si="3"/>
        <v>0</v>
      </c>
      <c r="P9" s="370">
        <v>2339.4299999999998</v>
      </c>
      <c r="Q9" s="371">
        <f t="shared" si="4"/>
        <v>0.10982468217980705</v>
      </c>
      <c r="R9" s="370">
        <v>5000</v>
      </c>
      <c r="S9" s="370">
        <f t="shared" si="5"/>
        <v>0.22247667927840578</v>
      </c>
      <c r="T9" s="370">
        <v>285.63</v>
      </c>
      <c r="U9" s="372">
        <f t="shared" si="5"/>
        <v>1.098900800591758E-2</v>
      </c>
    </row>
    <row r="10" spans="1:21">
      <c r="A10" s="402"/>
      <c r="B10" s="1627"/>
      <c r="C10" s="1621" t="s">
        <v>269</v>
      </c>
      <c r="D10" s="373" t="s">
        <v>270</v>
      </c>
      <c r="E10" s="374" t="s">
        <v>270</v>
      </c>
      <c r="F10" s="370">
        <v>4</v>
      </c>
      <c r="G10" s="369">
        <f t="shared" si="0"/>
        <v>3.3535283541178188E-4</v>
      </c>
      <c r="H10" s="370">
        <v>3.4</v>
      </c>
      <c r="I10" s="369">
        <f t="shared" si="7"/>
        <v>2.4872818198861513E-4</v>
      </c>
      <c r="J10" s="370">
        <v>8.6999999999999993</v>
      </c>
      <c r="K10" s="371">
        <f t="shared" si="1"/>
        <v>5.6961643706691467E-4</v>
      </c>
      <c r="L10" s="368">
        <v>42.854999999999997</v>
      </c>
      <c r="M10" s="371">
        <f t="shared" si="2"/>
        <v>2.5283043012059316E-3</v>
      </c>
      <c r="N10" s="370">
        <v>76.42</v>
      </c>
      <c r="O10" s="369">
        <f t="shared" si="3"/>
        <v>3.8899699912248813E-3</v>
      </c>
      <c r="P10" s="370">
        <v>83.715000000000003</v>
      </c>
      <c r="Q10" s="371">
        <f t="shared" si="4"/>
        <v>3.9300057145041948E-3</v>
      </c>
      <c r="R10" s="370">
        <v>274.51499999999999</v>
      </c>
      <c r="S10" s="370">
        <f t="shared" si="5"/>
        <v>1.2214637122422312E-2</v>
      </c>
      <c r="T10" s="370">
        <v>52.1</v>
      </c>
      <c r="U10" s="372">
        <f t="shared" si="5"/>
        <v>2.0044369187701078E-3</v>
      </c>
    </row>
    <row r="11" spans="1:21">
      <c r="A11" s="402"/>
      <c r="B11" s="1627"/>
      <c r="C11" s="1621" t="s">
        <v>271</v>
      </c>
      <c r="D11" s="368">
        <v>0</v>
      </c>
      <c r="E11" s="369">
        <f t="shared" si="6"/>
        <v>0</v>
      </c>
      <c r="F11" s="370">
        <v>0</v>
      </c>
      <c r="G11" s="369">
        <f t="shared" si="0"/>
        <v>0</v>
      </c>
      <c r="H11" s="370">
        <v>0</v>
      </c>
      <c r="I11" s="369">
        <f t="shared" si="7"/>
        <v>0</v>
      </c>
      <c r="J11" s="370">
        <v>0</v>
      </c>
      <c r="K11" s="371">
        <f t="shared" si="1"/>
        <v>0</v>
      </c>
      <c r="L11" s="368">
        <v>0</v>
      </c>
      <c r="M11" s="371">
        <f t="shared" si="2"/>
        <v>0</v>
      </c>
      <c r="N11" s="370">
        <v>0</v>
      </c>
      <c r="O11" s="369">
        <f t="shared" si="3"/>
        <v>0</v>
      </c>
      <c r="P11" s="370">
        <v>0</v>
      </c>
      <c r="Q11" s="371">
        <f t="shared" si="4"/>
        <v>0</v>
      </c>
      <c r="R11" s="370">
        <v>0</v>
      </c>
      <c r="S11" s="370">
        <f t="shared" si="5"/>
        <v>0</v>
      </c>
      <c r="T11" s="370">
        <v>0</v>
      </c>
      <c r="U11" s="372">
        <f t="shared" si="5"/>
        <v>0</v>
      </c>
    </row>
    <row r="12" spans="1:21" s="367" customFormat="1">
      <c r="A12" s="1625"/>
      <c r="B12" s="1626" t="s">
        <v>272</v>
      </c>
      <c r="C12" s="1622" t="s">
        <v>273</v>
      </c>
      <c r="D12" s="362">
        <v>8782.4699999999993</v>
      </c>
      <c r="E12" s="362">
        <f t="shared" si="6"/>
        <v>0.88866931371120506</v>
      </c>
      <c r="F12" s="364">
        <f>SUM(F13:F18)</f>
        <v>7928.04</v>
      </c>
      <c r="G12" s="362">
        <f t="shared" si="0"/>
        <v>0.66467267331450575</v>
      </c>
      <c r="H12" s="364">
        <f>SUM(H13:H18)</f>
        <v>6047.1399999999994</v>
      </c>
      <c r="I12" s="362">
        <f t="shared" si="7"/>
        <v>0.44238062895018648</v>
      </c>
      <c r="J12" s="364">
        <f>SUM(J13:J18)</f>
        <v>6626.83</v>
      </c>
      <c r="K12" s="375">
        <f t="shared" si="1"/>
        <v>0.43387945904001635</v>
      </c>
      <c r="L12" s="364">
        <f>SUM(L13:L18)</f>
        <v>21161.35</v>
      </c>
      <c r="M12" s="375">
        <f t="shared" si="2"/>
        <v>1.248450174409617</v>
      </c>
      <c r="N12" s="364">
        <f>SUM(N13:N18)</f>
        <v>25167.06</v>
      </c>
      <c r="O12" s="362">
        <f t="shared" si="3"/>
        <v>1.28106658161942</v>
      </c>
      <c r="P12" s="364">
        <f>SUM(P13:P18)</f>
        <v>47454.9</v>
      </c>
      <c r="Q12" s="375">
        <f t="shared" si="4"/>
        <v>2.2277731372062965</v>
      </c>
      <c r="R12" s="364">
        <f>SUM(R13:R18)</f>
        <v>50402.38</v>
      </c>
      <c r="S12" s="364">
        <f t="shared" si="5"/>
        <v>2.2426708260256669</v>
      </c>
      <c r="T12" s="364">
        <f>SUM(T13:T18)</f>
        <v>38785.19999999999</v>
      </c>
      <c r="U12" s="376">
        <f t="shared" si="5"/>
        <v>1.4921782491724063</v>
      </c>
    </row>
    <row r="13" spans="1:21">
      <c r="A13" s="402"/>
      <c r="B13" s="1627"/>
      <c r="C13" s="1621" t="s">
        <v>265</v>
      </c>
      <c r="D13" s="368">
        <v>7518</v>
      </c>
      <c r="E13" s="369">
        <f t="shared" si="6"/>
        <v>0.76072174462091413</v>
      </c>
      <c r="F13" s="370">
        <v>4401.2</v>
      </c>
      <c r="G13" s="369">
        <f t="shared" si="0"/>
        <v>0.36898872480358358</v>
      </c>
      <c r="H13" s="370">
        <v>5535.44</v>
      </c>
      <c r="I13" s="369">
        <f t="shared" si="7"/>
        <v>0.40494703756089989</v>
      </c>
      <c r="J13" s="370">
        <v>6000</v>
      </c>
      <c r="K13" s="371">
        <f t="shared" si="1"/>
        <v>0.39283892211511356</v>
      </c>
      <c r="L13" s="368">
        <v>14156</v>
      </c>
      <c r="M13" s="371">
        <f t="shared" si="2"/>
        <v>0.83515752392652365</v>
      </c>
      <c r="N13" s="370">
        <v>10000</v>
      </c>
      <c r="O13" s="369">
        <f t="shared" si="3"/>
        <v>0.50902512316473192</v>
      </c>
      <c r="P13" s="370">
        <v>26610</v>
      </c>
      <c r="Q13" s="371">
        <f t="shared" si="4"/>
        <v>1.2492080518778788</v>
      </c>
      <c r="R13" s="370">
        <v>24299</v>
      </c>
      <c r="S13" s="370">
        <f t="shared" si="5"/>
        <v>1.0811921659571966</v>
      </c>
      <c r="T13" s="370">
        <v>38649.899999999994</v>
      </c>
      <c r="U13" s="372">
        <f t="shared" si="5"/>
        <v>1.4869728688440074</v>
      </c>
    </row>
    <row r="14" spans="1:21">
      <c r="A14" s="402"/>
      <c r="B14" s="1627"/>
      <c r="C14" s="1621" t="s">
        <v>266</v>
      </c>
      <c r="D14" s="368">
        <v>6.93</v>
      </c>
      <c r="E14" s="369">
        <f t="shared" si="6"/>
        <v>7.0122395453883139E-4</v>
      </c>
      <c r="F14" s="370">
        <v>3000</v>
      </c>
      <c r="G14" s="369">
        <f t="shared" si="0"/>
        <v>0.25151462655883638</v>
      </c>
      <c r="H14" s="370">
        <v>0</v>
      </c>
      <c r="I14" s="369">
        <f t="shared" si="7"/>
        <v>0</v>
      </c>
      <c r="J14" s="370">
        <v>0</v>
      </c>
      <c r="K14" s="371">
        <f t="shared" si="1"/>
        <v>0</v>
      </c>
      <c r="L14" s="368">
        <v>5908.5</v>
      </c>
      <c r="M14" s="371">
        <f t="shared" si="2"/>
        <v>0.34858210159083536</v>
      </c>
      <c r="N14" s="370">
        <v>13500</v>
      </c>
      <c r="O14" s="369">
        <f t="shared" si="3"/>
        <v>0.68718391627238806</v>
      </c>
      <c r="P14" s="370">
        <v>20040.900000000001</v>
      </c>
      <c r="Q14" s="371">
        <f t="shared" si="4"/>
        <v>0.9408212569289508</v>
      </c>
      <c r="R14" s="370">
        <v>10170</v>
      </c>
      <c r="S14" s="370">
        <f t="shared" si="5"/>
        <v>0.45251756565227741</v>
      </c>
      <c r="T14" s="370">
        <v>0</v>
      </c>
      <c r="U14" s="372">
        <f t="shared" si="5"/>
        <v>0</v>
      </c>
    </row>
    <row r="15" spans="1:21">
      <c r="A15" s="402"/>
      <c r="B15" s="1627"/>
      <c r="C15" s="1621" t="s">
        <v>267</v>
      </c>
      <c r="D15" s="368">
        <v>900</v>
      </c>
      <c r="E15" s="369">
        <f t="shared" si="6"/>
        <v>9.1068046044004092E-2</v>
      </c>
      <c r="F15" s="370">
        <v>216.92</v>
      </c>
      <c r="G15" s="369">
        <f t="shared" si="0"/>
        <v>1.8186184264380928E-2</v>
      </c>
      <c r="H15" s="370">
        <v>0</v>
      </c>
      <c r="I15" s="369">
        <f t="shared" si="7"/>
        <v>0</v>
      </c>
      <c r="J15" s="370">
        <v>0</v>
      </c>
      <c r="K15" s="371">
        <f t="shared" si="1"/>
        <v>0</v>
      </c>
      <c r="L15" s="368">
        <v>0</v>
      </c>
      <c r="M15" s="371">
        <f t="shared" si="2"/>
        <v>0</v>
      </c>
      <c r="N15" s="370">
        <v>0</v>
      </c>
      <c r="O15" s="369">
        <f t="shared" si="3"/>
        <v>0</v>
      </c>
      <c r="P15" s="370">
        <v>0</v>
      </c>
      <c r="Q15" s="371">
        <f t="shared" si="4"/>
        <v>0</v>
      </c>
      <c r="R15" s="370">
        <v>15680</v>
      </c>
      <c r="S15" s="370">
        <f t="shared" si="5"/>
        <v>0.69768686621708054</v>
      </c>
      <c r="T15" s="370">
        <v>0</v>
      </c>
      <c r="U15" s="372">
        <f t="shared" si="5"/>
        <v>0</v>
      </c>
    </row>
    <row r="16" spans="1:21">
      <c r="A16" s="402"/>
      <c r="B16" s="1627"/>
      <c r="C16" s="1621" t="s">
        <v>268</v>
      </c>
      <c r="D16" s="368">
        <v>247.78</v>
      </c>
      <c r="E16" s="369">
        <f t="shared" si="6"/>
        <v>2.5072044943092592E-2</v>
      </c>
      <c r="F16" s="370">
        <v>250</v>
      </c>
      <c r="G16" s="369">
        <f t="shared" si="0"/>
        <v>2.0959552213236365E-2</v>
      </c>
      <c r="H16" s="370">
        <v>500</v>
      </c>
      <c r="I16" s="369">
        <f t="shared" si="7"/>
        <v>3.6577673821855165E-2</v>
      </c>
      <c r="J16" s="370">
        <v>626.4</v>
      </c>
      <c r="K16" s="371">
        <f t="shared" si="1"/>
        <v>4.1012383468817852E-2</v>
      </c>
      <c r="L16" s="368">
        <v>939.25</v>
      </c>
      <c r="M16" s="371">
        <f t="shared" si="2"/>
        <v>5.5412666314494728E-2</v>
      </c>
      <c r="N16" s="370">
        <v>1667.06</v>
      </c>
      <c r="O16" s="369">
        <f t="shared" si="3"/>
        <v>8.4857542182299794E-2</v>
      </c>
      <c r="P16" s="370">
        <v>800</v>
      </c>
      <c r="Q16" s="371">
        <f t="shared" si="4"/>
        <v>3.7556048158673541E-2</v>
      </c>
      <c r="R16" s="370">
        <v>250</v>
      </c>
      <c r="S16" s="370">
        <f t="shared" si="5"/>
        <v>1.112383396392029E-2</v>
      </c>
      <c r="T16" s="370">
        <v>126.6</v>
      </c>
      <c r="U16" s="372">
        <f t="shared" si="5"/>
        <v>4.8706662939788032E-3</v>
      </c>
    </row>
    <row r="17" spans="1:21">
      <c r="A17" s="402"/>
      <c r="B17" s="1627"/>
      <c r="C17" s="1621" t="s">
        <v>269</v>
      </c>
      <c r="D17" s="377" t="s">
        <v>270</v>
      </c>
      <c r="E17" s="378" t="s">
        <v>270</v>
      </c>
      <c r="F17" s="370">
        <v>0</v>
      </c>
      <c r="G17" s="369">
        <f t="shared" si="0"/>
        <v>0</v>
      </c>
      <c r="H17" s="370">
        <v>0</v>
      </c>
      <c r="I17" s="369">
        <f t="shared" si="7"/>
        <v>0</v>
      </c>
      <c r="J17" s="370">
        <v>0</v>
      </c>
      <c r="K17" s="371">
        <f t="shared" si="1"/>
        <v>0</v>
      </c>
      <c r="L17" s="368">
        <v>0</v>
      </c>
      <c r="M17" s="371">
        <f t="shared" si="2"/>
        <v>0</v>
      </c>
      <c r="N17" s="370">
        <v>0</v>
      </c>
      <c r="O17" s="369">
        <f t="shared" si="3"/>
        <v>0</v>
      </c>
      <c r="P17" s="370">
        <v>4</v>
      </c>
      <c r="Q17" s="371">
        <f t="shared" si="4"/>
        <v>1.8778024079336772E-4</v>
      </c>
      <c r="R17" s="370">
        <v>3.38</v>
      </c>
      <c r="S17" s="370">
        <f t="shared" si="5"/>
        <v>1.5039423519220231E-4</v>
      </c>
      <c r="T17" s="370">
        <v>8.6999999999999993</v>
      </c>
      <c r="U17" s="372">
        <f t="shared" si="5"/>
        <v>3.347140344203443E-4</v>
      </c>
    </row>
    <row r="18" spans="1:21">
      <c r="A18" s="402"/>
      <c r="B18" s="1627"/>
      <c r="C18" s="1621" t="s">
        <v>271</v>
      </c>
      <c r="D18" s="368">
        <v>109.76</v>
      </c>
      <c r="E18" s="369">
        <f t="shared" si="6"/>
        <v>1.1106254148655433E-2</v>
      </c>
      <c r="F18" s="370">
        <v>59.92</v>
      </c>
      <c r="G18" s="369">
        <f t="shared" si="0"/>
        <v>5.0235854744684928E-3</v>
      </c>
      <c r="H18" s="370">
        <v>11.7</v>
      </c>
      <c r="I18" s="369">
        <f t="shared" si="7"/>
        <v>8.5591756743141087E-4</v>
      </c>
      <c r="J18" s="370">
        <v>0.43</v>
      </c>
      <c r="K18" s="371">
        <f t="shared" si="1"/>
        <v>2.8153456084916473E-5</v>
      </c>
      <c r="L18" s="370">
        <v>157.6</v>
      </c>
      <c r="M18" s="379">
        <f t="shared" si="2"/>
        <v>9.2978825777635006E-3</v>
      </c>
      <c r="N18" s="370">
        <v>0</v>
      </c>
      <c r="O18" s="380">
        <v>0</v>
      </c>
      <c r="P18" s="370">
        <v>0</v>
      </c>
      <c r="Q18" s="379">
        <f t="shared" si="4"/>
        <v>0</v>
      </c>
      <c r="R18" s="370">
        <v>0</v>
      </c>
      <c r="S18" s="370">
        <f t="shared" si="5"/>
        <v>0</v>
      </c>
      <c r="T18" s="370">
        <v>0</v>
      </c>
      <c r="U18" s="372">
        <f t="shared" si="5"/>
        <v>0</v>
      </c>
    </row>
    <row r="19" spans="1:21" s="367" customFormat="1">
      <c r="A19" s="1625"/>
      <c r="B19" s="1626" t="s">
        <v>274</v>
      </c>
      <c r="C19" s="1622" t="s">
        <v>275</v>
      </c>
      <c r="D19" s="362">
        <v>9634.6299999999992</v>
      </c>
      <c r="E19" s="362">
        <f t="shared" si="6"/>
        <v>0.9748965871743811</v>
      </c>
      <c r="F19" s="364">
        <f>F5-F12</f>
        <v>21986.06</v>
      </c>
      <c r="G19" s="362">
        <f t="shared" si="0"/>
        <v>1.8432718901333902</v>
      </c>
      <c r="H19" s="364">
        <f>H5-H12</f>
        <v>27632.86</v>
      </c>
      <c r="I19" s="362">
        <f t="shared" si="7"/>
        <v>2.0214914796899777</v>
      </c>
      <c r="J19" s="364">
        <f t="shared" ref="J19:J25" si="8">J5-J12</f>
        <v>29791.899999999994</v>
      </c>
      <c r="K19" s="375">
        <f t="shared" si="1"/>
        <v>1.9505696472935417</v>
      </c>
      <c r="L19" s="364">
        <f t="shared" ref="L19:L25" si="9">L5-L12</f>
        <v>-2118.494999999999</v>
      </c>
      <c r="M19" s="375">
        <f t="shared" si="2"/>
        <v>-0.12498424969276066</v>
      </c>
      <c r="N19" s="364">
        <f t="shared" ref="N19:N25" si="10">N5-N12</f>
        <v>-5184.1600000000035</v>
      </c>
      <c r="O19" s="362">
        <f t="shared" si="3"/>
        <v>-0.26388676825056784</v>
      </c>
      <c r="P19" s="364">
        <f t="shared" ref="P19:P25" si="11">P5-P12</f>
        <v>-5031.7550000000047</v>
      </c>
      <c r="Q19" s="375">
        <f t="shared" si="4"/>
        <v>-0.23621604137830821</v>
      </c>
      <c r="R19" s="364">
        <f t="shared" ref="R19:T25" si="12">R5-R12</f>
        <v>37372.135000000002</v>
      </c>
      <c r="S19" s="364">
        <f t="shared" si="5"/>
        <v>1.6628856984688569</v>
      </c>
      <c r="T19" s="364">
        <f t="shared" si="12"/>
        <v>49552.530000000021</v>
      </c>
      <c r="U19" s="376">
        <f t="shared" si="5"/>
        <v>1.9064284174753048</v>
      </c>
    </row>
    <row r="20" spans="1:21">
      <c r="A20" s="402"/>
      <c r="B20" s="1627"/>
      <c r="C20" s="1621" t="s">
        <v>265</v>
      </c>
      <c r="D20" s="368">
        <v>1482</v>
      </c>
      <c r="E20" s="369">
        <f t="shared" si="6"/>
        <v>0.14995871581912673</v>
      </c>
      <c r="F20" s="370">
        <f>F6-F13</f>
        <v>15528.7</v>
      </c>
      <c r="G20" s="369">
        <f t="shared" si="0"/>
        <v>1.3018983938147344</v>
      </c>
      <c r="H20" s="370">
        <f>H6-H13</f>
        <v>9461.16</v>
      </c>
      <c r="I20" s="369">
        <f t="shared" si="7"/>
        <v>0.69213444891276643</v>
      </c>
      <c r="J20" s="370">
        <f t="shared" si="8"/>
        <v>11283.43</v>
      </c>
      <c r="K20" s="371">
        <f t="shared" si="1"/>
        <v>0.73876174649355597</v>
      </c>
      <c r="L20" s="370">
        <f t="shared" si="9"/>
        <v>4844</v>
      </c>
      <c r="M20" s="379">
        <f t="shared" si="2"/>
        <v>0.28578009648912689</v>
      </c>
      <c r="N20" s="370">
        <f t="shared" si="10"/>
        <v>0</v>
      </c>
      <c r="O20" s="369">
        <f t="shared" si="3"/>
        <v>0</v>
      </c>
      <c r="P20" s="370">
        <f t="shared" si="11"/>
        <v>-16610</v>
      </c>
      <c r="Q20" s="371">
        <f t="shared" si="4"/>
        <v>-0.7797574498944595</v>
      </c>
      <c r="R20" s="370">
        <f t="shared" si="12"/>
        <v>-3799</v>
      </c>
      <c r="S20" s="370">
        <f t="shared" si="5"/>
        <v>-0.16903778091573271</v>
      </c>
      <c r="T20" s="370">
        <f>T6-T13</f>
        <v>-5649.8999999999942</v>
      </c>
      <c r="U20" s="372">
        <f t="shared" si="5"/>
        <v>-0.21736791069787373</v>
      </c>
    </row>
    <row r="21" spans="1:21">
      <c r="A21" s="402"/>
      <c r="B21" s="1627"/>
      <c r="C21" s="1621" t="s">
        <v>266</v>
      </c>
      <c r="D21" s="368">
        <v>7743.07</v>
      </c>
      <c r="E21" s="369">
        <f t="shared" si="6"/>
        <v>0.78349583920216304</v>
      </c>
      <c r="F21" s="370">
        <f t="shared" ref="F21:H25" si="13">F7-F14</f>
        <v>6040.9</v>
      </c>
      <c r="G21" s="369">
        <f t="shared" si="0"/>
        <v>0.50645823585975824</v>
      </c>
      <c r="H21" s="370">
        <f t="shared" si="13"/>
        <v>8000</v>
      </c>
      <c r="I21" s="369">
        <f t="shared" si="7"/>
        <v>0.58524278114968264</v>
      </c>
      <c r="J21" s="370">
        <f t="shared" si="8"/>
        <v>14000</v>
      </c>
      <c r="K21" s="371">
        <f t="shared" si="1"/>
        <v>0.91662415160193167</v>
      </c>
      <c r="L21" s="370">
        <f t="shared" si="9"/>
        <v>-5908.5</v>
      </c>
      <c r="M21" s="371">
        <f t="shared" si="2"/>
        <v>-0.34858210159083536</v>
      </c>
      <c r="N21" s="370">
        <f t="shared" si="10"/>
        <v>-4500</v>
      </c>
      <c r="O21" s="369">
        <f t="shared" si="3"/>
        <v>-0.22906130542412936</v>
      </c>
      <c r="P21" s="370">
        <f t="shared" si="11"/>
        <v>9959.0999999999985</v>
      </c>
      <c r="Q21" s="371">
        <f t="shared" si="4"/>
        <v>0.46753054902130703</v>
      </c>
      <c r="R21" s="370">
        <f t="shared" si="12"/>
        <v>51830</v>
      </c>
      <c r="S21" s="370">
        <f t="shared" si="5"/>
        <v>2.3061932573999546</v>
      </c>
      <c r="T21" s="370">
        <f t="shared" si="12"/>
        <v>55000</v>
      </c>
      <c r="U21" s="372">
        <f t="shared" si="5"/>
        <v>2.1160082635768895</v>
      </c>
    </row>
    <row r="22" spans="1:21">
      <c r="A22" s="402"/>
      <c r="B22" s="1627"/>
      <c r="C22" s="1621" t="s">
        <v>267</v>
      </c>
      <c r="D22" s="368">
        <v>-900</v>
      </c>
      <c r="E22" s="369">
        <f t="shared" si="6"/>
        <v>-9.1068046044004092E-2</v>
      </c>
      <c r="F22" s="370">
        <f t="shared" si="13"/>
        <v>-216.92</v>
      </c>
      <c r="G22" s="369">
        <f t="shared" si="0"/>
        <v>-1.8186184264380928E-2</v>
      </c>
      <c r="H22" s="370">
        <f t="shared" si="13"/>
        <v>10680</v>
      </c>
      <c r="I22" s="369">
        <f t="shared" si="7"/>
        <v>0.78129911283482645</v>
      </c>
      <c r="J22" s="370">
        <f t="shared" si="8"/>
        <v>5000</v>
      </c>
      <c r="K22" s="371">
        <f t="shared" si="1"/>
        <v>0.32736576842926129</v>
      </c>
      <c r="L22" s="370">
        <f t="shared" si="9"/>
        <v>0</v>
      </c>
      <c r="M22" s="371">
        <f t="shared" si="2"/>
        <v>0</v>
      </c>
      <c r="N22" s="370">
        <f t="shared" si="10"/>
        <v>906.48</v>
      </c>
      <c r="O22" s="369">
        <f t="shared" si="3"/>
        <v>4.614210936463662E-2</v>
      </c>
      <c r="P22" s="370">
        <f t="shared" si="11"/>
        <v>0</v>
      </c>
      <c r="Q22" s="371">
        <f t="shared" si="4"/>
        <v>0</v>
      </c>
      <c r="R22" s="370">
        <f t="shared" si="12"/>
        <v>-15680</v>
      </c>
      <c r="S22" s="370">
        <f t="shared" si="5"/>
        <v>-0.69768686621708054</v>
      </c>
      <c r="T22" s="370">
        <f t="shared" si="12"/>
        <v>0</v>
      </c>
      <c r="U22" s="372">
        <f t="shared" si="5"/>
        <v>0</v>
      </c>
    </row>
    <row r="23" spans="1:21">
      <c r="A23" s="402"/>
      <c r="B23" s="1627"/>
      <c r="C23" s="1621" t="s">
        <v>268</v>
      </c>
      <c r="D23" s="368">
        <v>1419.32</v>
      </c>
      <c r="E23" s="369">
        <f t="shared" si="6"/>
        <v>0.14361633234575097</v>
      </c>
      <c r="F23" s="370">
        <f t="shared" si="13"/>
        <v>689.3</v>
      </c>
      <c r="G23" s="369">
        <f t="shared" si="0"/>
        <v>5.7789677362335305E-2</v>
      </c>
      <c r="H23" s="370">
        <f t="shared" si="13"/>
        <v>-500</v>
      </c>
      <c r="I23" s="369">
        <f t="shared" si="7"/>
        <v>-3.6577673821855165E-2</v>
      </c>
      <c r="J23" s="370">
        <f t="shared" si="8"/>
        <v>-499.79999999999995</v>
      </c>
      <c r="K23" s="371">
        <f t="shared" si="1"/>
        <v>-3.2723482212188959E-2</v>
      </c>
      <c r="L23" s="370">
        <f t="shared" si="9"/>
        <v>-939.25</v>
      </c>
      <c r="M23" s="371">
        <f t="shared" si="2"/>
        <v>-5.5412666314494728E-2</v>
      </c>
      <c r="N23" s="370">
        <f t="shared" si="10"/>
        <v>-1667.06</v>
      </c>
      <c r="O23" s="369">
        <f t="shared" si="3"/>
        <v>-8.4857542182299794E-2</v>
      </c>
      <c r="P23" s="370">
        <f t="shared" si="11"/>
        <v>1539.4299999999998</v>
      </c>
      <c r="Q23" s="371">
        <f t="shared" si="4"/>
        <v>7.226863402113351E-2</v>
      </c>
      <c r="R23" s="370">
        <f t="shared" si="12"/>
        <v>4750</v>
      </c>
      <c r="S23" s="370">
        <f t="shared" si="5"/>
        <v>0.2113528453144855</v>
      </c>
      <c r="T23" s="370">
        <f t="shared" si="12"/>
        <v>159.03</v>
      </c>
      <c r="U23" s="372">
        <f t="shared" si="5"/>
        <v>6.1183417119387764E-3</v>
      </c>
    </row>
    <row r="24" spans="1:21">
      <c r="A24" s="402"/>
      <c r="B24" s="1627"/>
      <c r="C24" s="1621" t="s">
        <v>269</v>
      </c>
      <c r="D24" s="377" t="s">
        <v>270</v>
      </c>
      <c r="E24" s="378" t="s">
        <v>270</v>
      </c>
      <c r="F24" s="370">
        <f t="shared" si="13"/>
        <v>4</v>
      </c>
      <c r="G24" s="369">
        <f t="shared" si="0"/>
        <v>3.3535283541178188E-4</v>
      </c>
      <c r="H24" s="370">
        <f t="shared" si="13"/>
        <v>3.4</v>
      </c>
      <c r="I24" s="369">
        <f t="shared" si="7"/>
        <v>2.4872818198861513E-4</v>
      </c>
      <c r="J24" s="370">
        <f t="shared" si="8"/>
        <v>8.6999999999999993</v>
      </c>
      <c r="K24" s="371">
        <f t="shared" si="1"/>
        <v>5.6961643706691467E-4</v>
      </c>
      <c r="L24" s="370">
        <f t="shared" si="9"/>
        <v>42.854999999999997</v>
      </c>
      <c r="M24" s="371">
        <f t="shared" si="2"/>
        <v>2.5283043012059316E-3</v>
      </c>
      <c r="N24" s="370">
        <f t="shared" si="10"/>
        <v>76.42</v>
      </c>
      <c r="O24" s="369">
        <f t="shared" si="3"/>
        <v>3.8899699912248813E-3</v>
      </c>
      <c r="P24" s="370">
        <f t="shared" si="11"/>
        <v>79.715000000000003</v>
      </c>
      <c r="Q24" s="371">
        <f t="shared" si="4"/>
        <v>3.7422254737108271E-3</v>
      </c>
      <c r="R24" s="370">
        <f t="shared" si="12"/>
        <v>271.13499999999999</v>
      </c>
      <c r="S24" s="370">
        <f t="shared" si="5"/>
        <v>1.206424288723011E-2</v>
      </c>
      <c r="T24" s="370">
        <f t="shared" si="12"/>
        <v>43.400000000000006</v>
      </c>
      <c r="U24" s="372">
        <f t="shared" si="5"/>
        <v>1.6697228843497638E-3</v>
      </c>
    </row>
    <row r="25" spans="1:21">
      <c r="A25" s="402"/>
      <c r="B25" s="1627"/>
      <c r="C25" s="1621" t="s">
        <v>271</v>
      </c>
      <c r="D25" s="368">
        <v>-109.76</v>
      </c>
      <c r="E25" s="369">
        <f t="shared" si="6"/>
        <v>-1.1106254148655433E-2</v>
      </c>
      <c r="F25" s="370">
        <f t="shared" si="13"/>
        <v>-59.92</v>
      </c>
      <c r="G25" s="369">
        <f t="shared" si="0"/>
        <v>-5.0235854744684928E-3</v>
      </c>
      <c r="H25" s="370">
        <f t="shared" si="13"/>
        <v>-11.7</v>
      </c>
      <c r="I25" s="369">
        <f t="shared" si="7"/>
        <v>-8.5591756743141087E-4</v>
      </c>
      <c r="J25" s="370">
        <f t="shared" si="8"/>
        <v>-0.43</v>
      </c>
      <c r="K25" s="371">
        <f t="shared" si="1"/>
        <v>-2.8153456084916473E-5</v>
      </c>
      <c r="L25" s="370">
        <f t="shared" si="9"/>
        <v>-157.6</v>
      </c>
      <c r="M25" s="371">
        <f t="shared" si="2"/>
        <v>-9.2978825777635006E-3</v>
      </c>
      <c r="N25" s="370">
        <f t="shared" si="10"/>
        <v>0</v>
      </c>
      <c r="O25" s="369">
        <f t="shared" si="3"/>
        <v>0</v>
      </c>
      <c r="P25" s="370">
        <f t="shared" si="11"/>
        <v>0</v>
      </c>
      <c r="Q25" s="371">
        <f t="shared" si="4"/>
        <v>0</v>
      </c>
      <c r="R25" s="370">
        <f t="shared" si="12"/>
        <v>0</v>
      </c>
      <c r="S25" s="370">
        <f t="shared" si="5"/>
        <v>0</v>
      </c>
      <c r="T25" s="370">
        <f t="shared" si="12"/>
        <v>0</v>
      </c>
      <c r="U25" s="372">
        <f t="shared" si="5"/>
        <v>0</v>
      </c>
    </row>
    <row r="26" spans="1:21" s="367" customFormat="1">
      <c r="A26" s="1625"/>
      <c r="B26" s="1626" t="s">
        <v>276</v>
      </c>
      <c r="C26" s="1622" t="s">
        <v>277</v>
      </c>
      <c r="D26" s="362">
        <v>8835.7999999999993</v>
      </c>
      <c r="E26" s="362">
        <f t="shared" si="6"/>
        <v>0.89406560137290136</v>
      </c>
      <c r="F26" s="381">
        <v>7875.7</v>
      </c>
      <c r="G26" s="362">
        <f t="shared" si="0"/>
        <v>0.66028458146314262</v>
      </c>
      <c r="H26" s="382">
        <v>12889.3</v>
      </c>
      <c r="I26" s="362">
        <f t="shared" si="7"/>
        <v>0.94292122238407561</v>
      </c>
      <c r="J26" s="381">
        <v>-23125.1</v>
      </c>
      <c r="K26" s="363">
        <v>1.5055403645833301</v>
      </c>
      <c r="L26" s="362">
        <v>2175.5999999999767</v>
      </c>
      <c r="M26" s="375">
        <f t="shared" si="2"/>
        <v>0.12835325720927701</v>
      </c>
      <c r="N26" s="383">
        <v>-23316.300000000043</v>
      </c>
      <c r="O26" s="384">
        <f t="shared" si="3"/>
        <v>-1.1868582479245862</v>
      </c>
      <c r="P26" s="383">
        <v>-10312.299999999996</v>
      </c>
      <c r="Q26" s="385">
        <f t="shared" si="4"/>
        <v>-0.48411154428336128</v>
      </c>
      <c r="R26" s="383">
        <v>-81222.27</v>
      </c>
      <c r="S26" s="383">
        <f t="shared" si="5"/>
        <v>-3.6140121826108165</v>
      </c>
      <c r="T26" s="383">
        <v>-12667.899999999863</v>
      </c>
      <c r="U26" s="386">
        <f t="shared" si="5"/>
        <v>-0.48737056513027976</v>
      </c>
    </row>
    <row r="27" spans="1:21" s="367" customFormat="1" hidden="1">
      <c r="A27" s="1625"/>
      <c r="B27" s="1626"/>
      <c r="C27" s="1622" t="s">
        <v>278</v>
      </c>
      <c r="D27" s="362">
        <v>0</v>
      </c>
      <c r="E27" s="362">
        <f t="shared" si="6"/>
        <v>0</v>
      </c>
      <c r="F27" s="364">
        <v>0</v>
      </c>
      <c r="G27" s="362">
        <f t="shared" si="0"/>
        <v>0</v>
      </c>
      <c r="H27" s="364">
        <v>0</v>
      </c>
      <c r="I27" s="362">
        <f t="shared" si="7"/>
        <v>0</v>
      </c>
      <c r="J27" s="364">
        <v>0</v>
      </c>
      <c r="K27" s="375">
        <f>J27/J$31%</f>
        <v>0</v>
      </c>
      <c r="L27" s="362"/>
      <c r="M27" s="375">
        <f t="shared" si="2"/>
        <v>0</v>
      </c>
      <c r="N27" s="364"/>
      <c r="O27" s="384">
        <f t="shared" si="3"/>
        <v>0</v>
      </c>
      <c r="P27" s="387"/>
      <c r="Q27" s="388">
        <f t="shared" si="4"/>
        <v>0</v>
      </c>
      <c r="R27" s="384"/>
      <c r="S27" s="384">
        <f t="shared" si="5"/>
        <v>0</v>
      </c>
      <c r="T27" s="384"/>
      <c r="U27" s="386">
        <f t="shared" si="5"/>
        <v>0</v>
      </c>
    </row>
    <row r="28" spans="1:21" s="367" customFormat="1" hidden="1">
      <c r="A28" s="1625"/>
      <c r="B28" s="1626"/>
      <c r="C28" s="1620" t="s">
        <v>279</v>
      </c>
      <c r="D28" s="362">
        <v>626.29999999999995</v>
      </c>
      <c r="E28" s="362">
        <f t="shared" si="6"/>
        <v>6.3373241374844166E-2</v>
      </c>
      <c r="F28" s="364">
        <v>626.29999999999995</v>
      </c>
      <c r="G28" s="362">
        <f t="shared" si="0"/>
        <v>5.2507870204599738E-2</v>
      </c>
      <c r="H28" s="364">
        <v>626.29999999999995</v>
      </c>
      <c r="I28" s="362">
        <f t="shared" si="7"/>
        <v>4.581719422925578E-2</v>
      </c>
      <c r="J28" s="364">
        <v>626.29999999999995</v>
      </c>
      <c r="K28" s="375">
        <f>J28/J$31%</f>
        <v>4.1005836153449271E-2</v>
      </c>
      <c r="L28" s="362"/>
      <c r="M28" s="375">
        <f t="shared" si="2"/>
        <v>0</v>
      </c>
      <c r="N28" s="364"/>
      <c r="O28" s="384">
        <f t="shared" si="3"/>
        <v>0</v>
      </c>
      <c r="P28" s="387"/>
      <c r="Q28" s="388">
        <f t="shared" si="4"/>
        <v>0</v>
      </c>
      <c r="R28" s="384"/>
      <c r="S28" s="384">
        <f t="shared" si="5"/>
        <v>0</v>
      </c>
      <c r="T28" s="384"/>
      <c r="U28" s="386">
        <f t="shared" si="5"/>
        <v>0</v>
      </c>
    </row>
    <row r="29" spans="1:21" s="367" customFormat="1">
      <c r="A29" s="1625"/>
      <c r="B29" s="1626" t="s">
        <v>280</v>
      </c>
      <c r="C29" s="1622" t="s">
        <v>281</v>
      </c>
      <c r="D29" s="362">
        <v>18470.43</v>
      </c>
      <c r="E29" s="362">
        <f t="shared" si="6"/>
        <v>1.8689621885472827</v>
      </c>
      <c r="F29" s="364">
        <f>F19+F26</f>
        <v>29861.760000000002</v>
      </c>
      <c r="G29" s="362">
        <f t="shared" si="0"/>
        <v>2.5035564715965331</v>
      </c>
      <c r="H29" s="364">
        <f>H19+H26</f>
        <v>40522.160000000003</v>
      </c>
      <c r="I29" s="362">
        <f t="shared" si="7"/>
        <v>2.9644127020740534</v>
      </c>
      <c r="J29" s="364">
        <f>J19+J26</f>
        <v>6666.7999999999956</v>
      </c>
      <c r="K29" s="375">
        <f>J29/J$31%</f>
        <v>0.43649642099283958</v>
      </c>
      <c r="L29" s="364">
        <f>L19+L26</f>
        <v>57.104999999977736</v>
      </c>
      <c r="M29" s="389">
        <f t="shared" si="2"/>
        <v>3.3690075165163564E-3</v>
      </c>
      <c r="N29" s="364">
        <f>N19+N26</f>
        <v>-28500.460000000046</v>
      </c>
      <c r="O29" s="384">
        <f t="shared" si="3"/>
        <v>-1.4507450161751538</v>
      </c>
      <c r="P29" s="364">
        <f>P19+P26</f>
        <v>-15344.055</v>
      </c>
      <c r="Q29" s="390">
        <f t="shared" si="4"/>
        <v>-0.72032758566166954</v>
      </c>
      <c r="R29" s="364">
        <f>R19+R26</f>
        <v>-43850.135000000002</v>
      </c>
      <c r="S29" s="364">
        <f t="shared" si="5"/>
        <v>-1.9511264841419593</v>
      </c>
      <c r="T29" s="364">
        <f>T19+T26</f>
        <v>36884.630000000157</v>
      </c>
      <c r="U29" s="391">
        <f t="shared" si="5"/>
        <v>1.419057852345025</v>
      </c>
    </row>
    <row r="30" spans="1:21" s="367" customFormat="1" ht="13.5" hidden="1" thickTop="1">
      <c r="A30" s="1625"/>
      <c r="B30" s="1626"/>
      <c r="C30" s="1620" t="s">
        <v>282</v>
      </c>
      <c r="D30" s="362">
        <v>10260.93</v>
      </c>
      <c r="E30" s="362">
        <f t="shared" si="6"/>
        <v>1.0382698285492253</v>
      </c>
      <c r="F30" s="364">
        <v>10260.93</v>
      </c>
      <c r="G30" s="362">
        <f t="shared" si="0"/>
        <v>0.86025799236545375</v>
      </c>
      <c r="H30" s="364">
        <v>10260.93</v>
      </c>
      <c r="I30" s="362">
        <f t="shared" si="7"/>
        <v>0.75064190129777675</v>
      </c>
      <c r="J30" s="364">
        <v>10260.93</v>
      </c>
      <c r="K30" s="375">
        <f>J30/J$31%</f>
        <v>0.67181544684977201</v>
      </c>
      <c r="L30" s="362"/>
      <c r="M30" s="375">
        <f>L30/L$31%</f>
        <v>0</v>
      </c>
      <c r="N30" s="364"/>
      <c r="O30" s="384">
        <f>N30/N$31%</f>
        <v>0</v>
      </c>
      <c r="P30" s="387"/>
      <c r="Q30" s="390"/>
      <c r="R30" s="387"/>
      <c r="S30" s="392">
        <f>R30/R$31%</f>
        <v>0</v>
      </c>
      <c r="T30" s="387"/>
      <c r="U30" s="372">
        <f>T30/T$31%</f>
        <v>0</v>
      </c>
    </row>
    <row r="31" spans="1:21" s="367" customFormat="1" ht="13.5" thickBot="1">
      <c r="A31" s="1625"/>
      <c r="B31" s="1628" t="s">
        <v>283</v>
      </c>
      <c r="C31" s="1623" t="s">
        <v>284</v>
      </c>
      <c r="D31" s="393">
        <v>988272</v>
      </c>
      <c r="E31" s="393">
        <f t="shared" si="6"/>
        <v>100</v>
      </c>
      <c r="F31" s="393">
        <v>1192773.5738653811</v>
      </c>
      <c r="G31" s="393">
        <f t="shared" si="0"/>
        <v>100</v>
      </c>
      <c r="H31" s="393">
        <v>1366954.0672136724</v>
      </c>
      <c r="I31" s="393">
        <f>H31/H$31%</f>
        <v>100</v>
      </c>
      <c r="J31" s="393">
        <v>1527343.5655751596</v>
      </c>
      <c r="K31" s="393">
        <f>J31/J$31%</f>
        <v>100</v>
      </c>
      <c r="L31" s="394">
        <v>1695009.5753726852</v>
      </c>
      <c r="M31" s="393">
        <f>L31/L$31%</f>
        <v>100</v>
      </c>
      <c r="N31" s="394">
        <v>1964539.5767162903</v>
      </c>
      <c r="O31" s="395">
        <f>N31/N$31%</f>
        <v>100</v>
      </c>
      <c r="P31" s="394">
        <v>2130149.574364204</v>
      </c>
      <c r="Q31" s="395">
        <f>P31/P$31%</f>
        <v>100</v>
      </c>
      <c r="R31" s="394">
        <v>2247426.5690306509</v>
      </c>
      <c r="S31" s="393">
        <f>R31/R$31%</f>
        <v>100.00000000000001</v>
      </c>
      <c r="T31" s="394">
        <v>2599233.7055918812</v>
      </c>
      <c r="U31" s="396">
        <f>T31/T$31%</f>
        <v>100</v>
      </c>
    </row>
    <row r="32" spans="1:21" ht="14.25" hidden="1" thickTop="1" thickBot="1">
      <c r="B32" s="397"/>
      <c r="C32" s="398" t="s">
        <v>285</v>
      </c>
      <c r="D32" s="399">
        <v>1.0035947467323323</v>
      </c>
      <c r="F32" s="352">
        <v>1171904.6435688999</v>
      </c>
      <c r="G32" s="353">
        <v>100</v>
      </c>
      <c r="H32" s="352">
        <v>1346815.7980184073</v>
      </c>
      <c r="I32" s="353">
        <v>100</v>
      </c>
    </row>
    <row r="33" spans="3:18" ht="8.25" customHeight="1" thickTop="1">
      <c r="F33" s="400"/>
      <c r="H33" s="400"/>
      <c r="J33" s="401"/>
      <c r="K33" s="402"/>
      <c r="L33" s="401"/>
      <c r="N33" s="403"/>
      <c r="P33" s="403"/>
      <c r="R33" s="403"/>
    </row>
    <row r="34" spans="3:18">
      <c r="C34" s="404" t="s">
        <v>286</v>
      </c>
      <c r="D34" s="405"/>
      <c r="E34" s="405"/>
      <c r="F34" s="406"/>
      <c r="G34" s="405"/>
      <c r="H34" s="406"/>
      <c r="J34" s="407"/>
      <c r="K34" s="402"/>
      <c r="L34" s="408"/>
      <c r="M34" s="402"/>
      <c r="N34" s="409"/>
      <c r="O34" s="409"/>
      <c r="P34" s="409"/>
      <c r="Q34" s="402"/>
    </row>
    <row r="35" spans="3:18">
      <c r="F35" s="406"/>
      <c r="G35" s="406"/>
      <c r="H35" s="406"/>
      <c r="I35" s="406"/>
      <c r="J35" s="406"/>
      <c r="K35" s="406"/>
      <c r="L35" s="406"/>
      <c r="M35" s="406"/>
      <c r="N35" s="410"/>
      <c r="O35" s="410"/>
      <c r="P35" s="410"/>
      <c r="Q35" s="406"/>
      <c r="R35" s="406"/>
    </row>
    <row r="36" spans="3:18">
      <c r="M36" s="402"/>
      <c r="N36" s="402"/>
      <c r="O36" s="402"/>
      <c r="P36" s="402"/>
      <c r="Q36" s="402"/>
    </row>
  </sheetData>
  <mergeCells count="3">
    <mergeCell ref="B1:U1"/>
    <mergeCell ref="B2:U2"/>
    <mergeCell ref="C3:U3"/>
  </mergeCells>
  <printOptions horizontalCentered="1"/>
  <pageMargins left="1.5" right="1" top="1.5" bottom="1" header="0.5" footer="0.5"/>
  <pageSetup paperSize="9" scale="86" orientation="landscape" r:id="rId1"/>
  <headerFooter alignWithMargins="0"/>
</worksheet>
</file>

<file path=xl/worksheets/sheet36.xml><?xml version="1.0" encoding="utf-8"?>
<worksheet xmlns="http://schemas.openxmlformats.org/spreadsheetml/2006/main" xmlns:r="http://schemas.openxmlformats.org/officeDocument/2006/relationships">
  <dimension ref="A1:J38"/>
  <sheetViews>
    <sheetView view="pageBreakPreview" zoomScaleSheetLayoutView="100" workbookViewId="0">
      <selection activeCell="B7" sqref="B7:J30"/>
    </sheetView>
  </sheetViews>
  <sheetFormatPr defaultColWidth="11" defaultRowHeight="17.100000000000001" customHeight="1"/>
  <cols>
    <col min="1" max="1" width="46.7109375" style="531" bestFit="1" customWidth="1"/>
    <col min="2" max="4" width="8.85546875" style="531" bestFit="1" customWidth="1"/>
    <col min="5" max="5" width="8" style="531" bestFit="1" customWidth="1"/>
    <col min="6" max="6" width="2.140625" style="531" bestFit="1" customWidth="1"/>
    <col min="7" max="7" width="7.140625" style="531" bestFit="1" customWidth="1"/>
    <col min="8" max="8" width="8" style="531" bestFit="1" customWidth="1"/>
    <col min="9" max="9" width="2.140625" style="531" customWidth="1"/>
    <col min="10" max="10" width="7.140625" style="531" bestFit="1" customWidth="1"/>
    <col min="11" max="256" width="11" style="493"/>
    <col min="257" max="257" width="46.7109375" style="493" bestFit="1" customWidth="1"/>
    <col min="258" max="260" width="10.85546875" style="493" bestFit="1" customWidth="1"/>
    <col min="261" max="261" width="10.42578125" style="493" bestFit="1" customWidth="1"/>
    <col min="262" max="262" width="2.42578125" style="493" bestFit="1" customWidth="1"/>
    <col min="263" max="263" width="8.7109375" style="493" bestFit="1" customWidth="1"/>
    <col min="264" max="264" width="10.7109375" style="493" customWidth="1"/>
    <col min="265" max="265" width="2.140625" style="493" customWidth="1"/>
    <col min="266" max="266" width="9" style="493" bestFit="1" customWidth="1"/>
    <col min="267" max="512" width="11" style="493"/>
    <col min="513" max="513" width="46.7109375" style="493" bestFit="1" customWidth="1"/>
    <col min="514" max="516" width="10.85546875" style="493" bestFit="1" customWidth="1"/>
    <col min="517" max="517" width="10.42578125" style="493" bestFit="1" customWidth="1"/>
    <col min="518" max="518" width="2.42578125" style="493" bestFit="1" customWidth="1"/>
    <col min="519" max="519" width="8.7109375" style="493" bestFit="1" customWidth="1"/>
    <col min="520" max="520" width="10.7109375" style="493" customWidth="1"/>
    <col min="521" max="521" width="2.140625" style="493" customWidth="1"/>
    <col min="522" max="522" width="9" style="493" bestFit="1" customWidth="1"/>
    <col min="523" max="768" width="11" style="493"/>
    <col min="769" max="769" width="46.7109375" style="493" bestFit="1" customWidth="1"/>
    <col min="770" max="772" width="10.85546875" style="493" bestFit="1" customWidth="1"/>
    <col min="773" max="773" width="10.42578125" style="493" bestFit="1" customWidth="1"/>
    <col min="774" max="774" width="2.42578125" style="493" bestFit="1" customWidth="1"/>
    <col min="775" max="775" width="8.7109375" style="493" bestFit="1" customWidth="1"/>
    <col min="776" max="776" width="10.7109375" style="493" customWidth="1"/>
    <col min="777" max="777" width="2.140625" style="493" customWidth="1"/>
    <col min="778" max="778" width="9" style="493" bestFit="1" customWidth="1"/>
    <col min="779" max="1024" width="11" style="493"/>
    <col min="1025" max="1025" width="46.7109375" style="493" bestFit="1" customWidth="1"/>
    <col min="1026" max="1028" width="10.85546875" style="493" bestFit="1" customWidth="1"/>
    <col min="1029" max="1029" width="10.42578125" style="493" bestFit="1" customWidth="1"/>
    <col min="1030" max="1030" width="2.42578125" style="493" bestFit="1" customWidth="1"/>
    <col min="1031" max="1031" width="8.7109375" style="493" bestFit="1" customWidth="1"/>
    <col min="1032" max="1032" width="10.7109375" style="493" customWidth="1"/>
    <col min="1033" max="1033" width="2.140625" style="493" customWidth="1"/>
    <col min="1034" max="1034" width="9" style="493" bestFit="1" customWidth="1"/>
    <col min="1035" max="1280" width="11" style="493"/>
    <col min="1281" max="1281" width="46.7109375" style="493" bestFit="1" customWidth="1"/>
    <col min="1282" max="1284" width="10.85546875" style="493" bestFit="1" customWidth="1"/>
    <col min="1285" max="1285" width="10.42578125" style="493" bestFit="1" customWidth="1"/>
    <col min="1286" max="1286" width="2.42578125" style="493" bestFit="1" customWidth="1"/>
    <col min="1287" max="1287" width="8.7109375" style="493" bestFit="1" customWidth="1"/>
    <col min="1288" max="1288" width="10.7109375" style="493" customWidth="1"/>
    <col min="1289" max="1289" width="2.140625" style="493" customWidth="1"/>
    <col min="1290" max="1290" width="9" style="493" bestFit="1" customWidth="1"/>
    <col min="1291" max="1536" width="11" style="493"/>
    <col min="1537" max="1537" width="46.7109375" style="493" bestFit="1" customWidth="1"/>
    <col min="1538" max="1540" width="10.85546875" style="493" bestFit="1" customWidth="1"/>
    <col min="1541" max="1541" width="10.42578125" style="493" bestFit="1" customWidth="1"/>
    <col min="1542" max="1542" width="2.42578125" style="493" bestFit="1" customWidth="1"/>
    <col min="1543" max="1543" width="8.7109375" style="493" bestFit="1" customWidth="1"/>
    <col min="1544" max="1544" width="10.7109375" style="493" customWidth="1"/>
    <col min="1545" max="1545" width="2.140625" style="493" customWidth="1"/>
    <col min="1546" max="1546" width="9" style="493" bestFit="1" customWidth="1"/>
    <col min="1547" max="1792" width="11" style="493"/>
    <col min="1793" max="1793" width="46.7109375" style="493" bestFit="1" customWidth="1"/>
    <col min="1794" max="1796" width="10.85546875" style="493" bestFit="1" customWidth="1"/>
    <col min="1797" max="1797" width="10.42578125" style="493" bestFit="1" customWidth="1"/>
    <col min="1798" max="1798" width="2.42578125" style="493" bestFit="1" customWidth="1"/>
    <col min="1799" max="1799" width="8.7109375" style="493" bestFit="1" customWidth="1"/>
    <col min="1800" max="1800" width="10.7109375" style="493" customWidth="1"/>
    <col min="1801" max="1801" width="2.140625" style="493" customWidth="1"/>
    <col min="1802" max="1802" width="9" style="493" bestFit="1" customWidth="1"/>
    <col min="1803" max="2048" width="11" style="493"/>
    <col min="2049" max="2049" width="46.7109375" style="493" bestFit="1" customWidth="1"/>
    <col min="2050" max="2052" width="10.85546875" style="493" bestFit="1" customWidth="1"/>
    <col min="2053" max="2053" width="10.42578125" style="493" bestFit="1" customWidth="1"/>
    <col min="2054" max="2054" width="2.42578125" style="493" bestFit="1" customWidth="1"/>
    <col min="2055" max="2055" width="8.7109375" style="493" bestFit="1" customWidth="1"/>
    <col min="2056" max="2056" width="10.7109375" style="493" customWidth="1"/>
    <col min="2057" max="2057" width="2.140625" style="493" customWidth="1"/>
    <col min="2058" max="2058" width="9" style="493" bestFit="1" customWidth="1"/>
    <col min="2059" max="2304" width="11" style="493"/>
    <col min="2305" max="2305" width="46.7109375" style="493" bestFit="1" customWidth="1"/>
    <col min="2306" max="2308" width="10.85546875" style="493" bestFit="1" customWidth="1"/>
    <col min="2309" max="2309" width="10.42578125" style="493" bestFit="1" customWidth="1"/>
    <col min="2310" max="2310" width="2.42578125" style="493" bestFit="1" customWidth="1"/>
    <col min="2311" max="2311" width="8.7109375" style="493" bestFit="1" customWidth="1"/>
    <col min="2312" max="2312" width="10.7109375" style="493" customWidth="1"/>
    <col min="2313" max="2313" width="2.140625" style="493" customWidth="1"/>
    <col min="2314" max="2314" width="9" style="493" bestFit="1" customWidth="1"/>
    <col min="2315" max="2560" width="11" style="493"/>
    <col min="2561" max="2561" width="46.7109375" style="493" bestFit="1" customWidth="1"/>
    <col min="2562" max="2564" width="10.85546875" style="493" bestFit="1" customWidth="1"/>
    <col min="2565" max="2565" width="10.42578125" style="493" bestFit="1" customWidth="1"/>
    <col min="2566" max="2566" width="2.42578125" style="493" bestFit="1" customWidth="1"/>
    <col min="2567" max="2567" width="8.7109375" style="493" bestFit="1" customWidth="1"/>
    <col min="2568" max="2568" width="10.7109375" style="493" customWidth="1"/>
    <col min="2569" max="2569" width="2.140625" style="493" customWidth="1"/>
    <col min="2570" max="2570" width="9" style="493" bestFit="1" customWidth="1"/>
    <col min="2571" max="2816" width="11" style="493"/>
    <col min="2817" max="2817" width="46.7109375" style="493" bestFit="1" customWidth="1"/>
    <col min="2818" max="2820" width="10.85546875" style="493" bestFit="1" customWidth="1"/>
    <col min="2821" max="2821" width="10.42578125" style="493" bestFit="1" customWidth="1"/>
    <col min="2822" max="2822" width="2.42578125" style="493" bestFit="1" customWidth="1"/>
    <col min="2823" max="2823" width="8.7109375" style="493" bestFit="1" customWidth="1"/>
    <col min="2824" max="2824" width="10.7109375" style="493" customWidth="1"/>
    <col min="2825" max="2825" width="2.140625" style="493" customWidth="1"/>
    <col min="2826" max="2826" width="9" style="493" bestFit="1" customWidth="1"/>
    <col min="2827" max="3072" width="11" style="493"/>
    <col min="3073" max="3073" width="46.7109375" style="493" bestFit="1" customWidth="1"/>
    <col min="3074" max="3076" width="10.85546875" style="493" bestFit="1" customWidth="1"/>
    <col min="3077" max="3077" width="10.42578125" style="493" bestFit="1" customWidth="1"/>
    <col min="3078" max="3078" width="2.42578125" style="493" bestFit="1" customWidth="1"/>
    <col min="3079" max="3079" width="8.7109375" style="493" bestFit="1" customWidth="1"/>
    <col min="3080" max="3080" width="10.7109375" style="493" customWidth="1"/>
    <col min="3081" max="3081" width="2.140625" style="493" customWidth="1"/>
    <col min="3082" max="3082" width="9" style="493" bestFit="1" customWidth="1"/>
    <col min="3083" max="3328" width="11" style="493"/>
    <col min="3329" max="3329" width="46.7109375" style="493" bestFit="1" customWidth="1"/>
    <col min="3330" max="3332" width="10.85546875" style="493" bestFit="1" customWidth="1"/>
    <col min="3333" max="3333" width="10.42578125" style="493" bestFit="1" customWidth="1"/>
    <col min="3334" max="3334" width="2.42578125" style="493" bestFit="1" customWidth="1"/>
    <col min="3335" max="3335" width="8.7109375" style="493" bestFit="1" customWidth="1"/>
    <col min="3336" max="3336" width="10.7109375" style="493" customWidth="1"/>
    <col min="3337" max="3337" width="2.140625" style="493" customWidth="1"/>
    <col min="3338" max="3338" width="9" style="493" bestFit="1" customWidth="1"/>
    <col min="3339" max="3584" width="11" style="493"/>
    <col min="3585" max="3585" width="46.7109375" style="493" bestFit="1" customWidth="1"/>
    <col min="3586" max="3588" width="10.85546875" style="493" bestFit="1" customWidth="1"/>
    <col min="3589" max="3589" width="10.42578125" style="493" bestFit="1" customWidth="1"/>
    <col min="3590" max="3590" width="2.42578125" style="493" bestFit="1" customWidth="1"/>
    <col min="3591" max="3591" width="8.7109375" style="493" bestFit="1" customWidth="1"/>
    <col min="3592" max="3592" width="10.7109375" style="493" customWidth="1"/>
    <col min="3593" max="3593" width="2.140625" style="493" customWidth="1"/>
    <col min="3594" max="3594" width="9" style="493" bestFit="1" customWidth="1"/>
    <col min="3595" max="3840" width="11" style="493"/>
    <col min="3841" max="3841" width="46.7109375" style="493" bestFit="1" customWidth="1"/>
    <col min="3842" max="3844" width="10.85546875" style="493" bestFit="1" customWidth="1"/>
    <col min="3845" max="3845" width="10.42578125" style="493" bestFit="1" customWidth="1"/>
    <col min="3846" max="3846" width="2.42578125" style="493" bestFit="1" customWidth="1"/>
    <col min="3847" max="3847" width="8.7109375" style="493" bestFit="1" customWidth="1"/>
    <col min="3848" max="3848" width="10.7109375" style="493" customWidth="1"/>
    <col min="3849" max="3849" width="2.140625" style="493" customWidth="1"/>
    <col min="3850" max="3850" width="9" style="493" bestFit="1" customWidth="1"/>
    <col min="3851" max="4096" width="11" style="493"/>
    <col min="4097" max="4097" width="46.7109375" style="493" bestFit="1" customWidth="1"/>
    <col min="4098" max="4100" width="10.85546875" style="493" bestFit="1" customWidth="1"/>
    <col min="4101" max="4101" width="10.42578125" style="493" bestFit="1" customWidth="1"/>
    <col min="4102" max="4102" width="2.42578125" style="493" bestFit="1" customWidth="1"/>
    <col min="4103" max="4103" width="8.7109375" style="493" bestFit="1" customWidth="1"/>
    <col min="4104" max="4104" width="10.7109375" style="493" customWidth="1"/>
    <col min="4105" max="4105" width="2.140625" style="493" customWidth="1"/>
    <col min="4106" max="4106" width="9" style="493" bestFit="1" customWidth="1"/>
    <col min="4107" max="4352" width="11" style="493"/>
    <col min="4353" max="4353" width="46.7109375" style="493" bestFit="1" customWidth="1"/>
    <col min="4354" max="4356" width="10.85546875" style="493" bestFit="1" customWidth="1"/>
    <col min="4357" max="4357" width="10.42578125" style="493" bestFit="1" customWidth="1"/>
    <col min="4358" max="4358" width="2.42578125" style="493" bestFit="1" customWidth="1"/>
    <col min="4359" max="4359" width="8.7109375" style="493" bestFit="1" customWidth="1"/>
    <col min="4360" max="4360" width="10.7109375" style="493" customWidth="1"/>
    <col min="4361" max="4361" width="2.140625" style="493" customWidth="1"/>
    <col min="4362" max="4362" width="9" style="493" bestFit="1" customWidth="1"/>
    <col min="4363" max="4608" width="11" style="493"/>
    <col min="4609" max="4609" width="46.7109375" style="493" bestFit="1" customWidth="1"/>
    <col min="4610" max="4612" width="10.85546875" style="493" bestFit="1" customWidth="1"/>
    <col min="4613" max="4613" width="10.42578125" style="493" bestFit="1" customWidth="1"/>
    <col min="4614" max="4614" width="2.42578125" style="493" bestFit="1" customWidth="1"/>
    <col min="4615" max="4615" width="8.7109375" style="493" bestFit="1" customWidth="1"/>
    <col min="4616" max="4616" width="10.7109375" style="493" customWidth="1"/>
    <col min="4617" max="4617" width="2.140625" style="493" customWidth="1"/>
    <col min="4618" max="4618" width="9" style="493" bestFit="1" customWidth="1"/>
    <col min="4619" max="4864" width="11" style="493"/>
    <col min="4865" max="4865" width="46.7109375" style="493" bestFit="1" customWidth="1"/>
    <col min="4866" max="4868" width="10.85546875" style="493" bestFit="1" customWidth="1"/>
    <col min="4869" max="4869" width="10.42578125" style="493" bestFit="1" customWidth="1"/>
    <col min="4870" max="4870" width="2.42578125" style="493" bestFit="1" customWidth="1"/>
    <col min="4871" max="4871" width="8.7109375" style="493" bestFit="1" customWidth="1"/>
    <col min="4872" max="4872" width="10.7109375" style="493" customWidth="1"/>
    <col min="4873" max="4873" width="2.140625" style="493" customWidth="1"/>
    <col min="4874" max="4874" width="9" style="493" bestFit="1" customWidth="1"/>
    <col min="4875" max="5120" width="11" style="493"/>
    <col min="5121" max="5121" width="46.7109375" style="493" bestFit="1" customWidth="1"/>
    <col min="5122" max="5124" width="10.85546875" style="493" bestFit="1" customWidth="1"/>
    <col min="5125" max="5125" width="10.42578125" style="493" bestFit="1" customWidth="1"/>
    <col min="5126" max="5126" width="2.42578125" style="493" bestFit="1" customWidth="1"/>
    <col min="5127" max="5127" width="8.7109375" style="493" bestFit="1" customWidth="1"/>
    <col min="5128" max="5128" width="10.7109375" style="493" customWidth="1"/>
    <col min="5129" max="5129" width="2.140625" style="493" customWidth="1"/>
    <col min="5130" max="5130" width="9" style="493" bestFit="1" customWidth="1"/>
    <col min="5131" max="5376" width="11" style="493"/>
    <col min="5377" max="5377" width="46.7109375" style="493" bestFit="1" customWidth="1"/>
    <col min="5378" max="5380" width="10.85546875" style="493" bestFit="1" customWidth="1"/>
    <col min="5381" max="5381" width="10.42578125" style="493" bestFit="1" customWidth="1"/>
    <col min="5382" max="5382" width="2.42578125" style="493" bestFit="1" customWidth="1"/>
    <col min="5383" max="5383" width="8.7109375" style="493" bestFit="1" customWidth="1"/>
    <col min="5384" max="5384" width="10.7109375" style="493" customWidth="1"/>
    <col min="5385" max="5385" width="2.140625" style="493" customWidth="1"/>
    <col min="5386" max="5386" width="9" style="493" bestFit="1" customWidth="1"/>
    <col min="5387" max="5632" width="11" style="493"/>
    <col min="5633" max="5633" width="46.7109375" style="493" bestFit="1" customWidth="1"/>
    <col min="5634" max="5636" width="10.85546875" style="493" bestFit="1" customWidth="1"/>
    <col min="5637" max="5637" width="10.42578125" style="493" bestFit="1" customWidth="1"/>
    <col min="5638" max="5638" width="2.42578125" style="493" bestFit="1" customWidth="1"/>
    <col min="5639" max="5639" width="8.7109375" style="493" bestFit="1" customWidth="1"/>
    <col min="5640" max="5640" width="10.7109375" style="493" customWidth="1"/>
    <col min="5641" max="5641" width="2.140625" style="493" customWidth="1"/>
    <col min="5642" max="5642" width="9" style="493" bestFit="1" customWidth="1"/>
    <col min="5643" max="5888" width="11" style="493"/>
    <col min="5889" max="5889" width="46.7109375" style="493" bestFit="1" customWidth="1"/>
    <col min="5890" max="5892" width="10.85546875" style="493" bestFit="1" customWidth="1"/>
    <col min="5893" max="5893" width="10.42578125" style="493" bestFit="1" customWidth="1"/>
    <col min="5894" max="5894" width="2.42578125" style="493" bestFit="1" customWidth="1"/>
    <col min="5895" max="5895" width="8.7109375" style="493" bestFit="1" customWidth="1"/>
    <col min="5896" max="5896" width="10.7109375" style="493" customWidth="1"/>
    <col min="5897" max="5897" width="2.140625" style="493" customWidth="1"/>
    <col min="5898" max="5898" width="9" style="493" bestFit="1" customWidth="1"/>
    <col min="5899" max="6144" width="11" style="493"/>
    <col min="6145" max="6145" width="46.7109375" style="493" bestFit="1" customWidth="1"/>
    <col min="6146" max="6148" width="10.85546875" style="493" bestFit="1" customWidth="1"/>
    <col min="6149" max="6149" width="10.42578125" style="493" bestFit="1" customWidth="1"/>
    <col min="6150" max="6150" width="2.42578125" style="493" bestFit="1" customWidth="1"/>
    <col min="6151" max="6151" width="8.7109375" style="493" bestFit="1" customWidth="1"/>
    <col min="6152" max="6152" width="10.7109375" style="493" customWidth="1"/>
    <col min="6153" max="6153" width="2.140625" style="493" customWidth="1"/>
    <col min="6154" max="6154" width="9" style="493" bestFit="1" customWidth="1"/>
    <col min="6155" max="6400" width="11" style="493"/>
    <col min="6401" max="6401" width="46.7109375" style="493" bestFit="1" customWidth="1"/>
    <col min="6402" max="6404" width="10.85546875" style="493" bestFit="1" customWidth="1"/>
    <col min="6405" max="6405" width="10.42578125" style="493" bestFit="1" customWidth="1"/>
    <col min="6406" max="6406" width="2.42578125" style="493" bestFit="1" customWidth="1"/>
    <col min="6407" max="6407" width="8.7109375" style="493" bestFit="1" customWidth="1"/>
    <col min="6408" max="6408" width="10.7109375" style="493" customWidth="1"/>
    <col min="6409" max="6409" width="2.140625" style="493" customWidth="1"/>
    <col min="6410" max="6410" width="9" style="493" bestFit="1" customWidth="1"/>
    <col min="6411" max="6656" width="11" style="493"/>
    <col min="6657" max="6657" width="46.7109375" style="493" bestFit="1" customWidth="1"/>
    <col min="6658" max="6660" width="10.85546875" style="493" bestFit="1" customWidth="1"/>
    <col min="6661" max="6661" width="10.42578125" style="493" bestFit="1" customWidth="1"/>
    <col min="6662" max="6662" width="2.42578125" style="493" bestFit="1" customWidth="1"/>
    <col min="6663" max="6663" width="8.7109375" style="493" bestFit="1" customWidth="1"/>
    <col min="6664" max="6664" width="10.7109375" style="493" customWidth="1"/>
    <col min="6665" max="6665" width="2.140625" style="493" customWidth="1"/>
    <col min="6666" max="6666" width="9" style="493" bestFit="1" customWidth="1"/>
    <col min="6667" max="6912" width="11" style="493"/>
    <col min="6913" max="6913" width="46.7109375" style="493" bestFit="1" customWidth="1"/>
    <col min="6914" max="6916" width="10.85546875" style="493" bestFit="1" customWidth="1"/>
    <col min="6917" max="6917" width="10.42578125" style="493" bestFit="1" customWidth="1"/>
    <col min="6918" max="6918" width="2.42578125" style="493" bestFit="1" customWidth="1"/>
    <col min="6919" max="6919" width="8.7109375" style="493" bestFit="1" customWidth="1"/>
    <col min="6920" max="6920" width="10.7109375" style="493" customWidth="1"/>
    <col min="6921" max="6921" width="2.140625" style="493" customWidth="1"/>
    <col min="6922" max="6922" width="9" style="493" bestFit="1" customWidth="1"/>
    <col min="6923" max="7168" width="11" style="493"/>
    <col min="7169" max="7169" width="46.7109375" style="493" bestFit="1" customWidth="1"/>
    <col min="7170" max="7172" width="10.85546875" style="493" bestFit="1" customWidth="1"/>
    <col min="7173" max="7173" width="10.42578125" style="493" bestFit="1" customWidth="1"/>
    <col min="7174" max="7174" width="2.42578125" style="493" bestFit="1" customWidth="1"/>
    <col min="7175" max="7175" width="8.7109375" style="493" bestFit="1" customWidth="1"/>
    <col min="7176" max="7176" width="10.7109375" style="493" customWidth="1"/>
    <col min="7177" max="7177" width="2.140625" style="493" customWidth="1"/>
    <col min="7178" max="7178" width="9" style="493" bestFit="1" customWidth="1"/>
    <col min="7179" max="7424" width="11" style="493"/>
    <col min="7425" max="7425" width="46.7109375" style="493" bestFit="1" customWidth="1"/>
    <col min="7426" max="7428" width="10.85546875" style="493" bestFit="1" customWidth="1"/>
    <col min="7429" max="7429" width="10.42578125" style="493" bestFit="1" customWidth="1"/>
    <col min="7430" max="7430" width="2.42578125" style="493" bestFit="1" customWidth="1"/>
    <col min="7431" max="7431" width="8.7109375" style="493" bestFit="1" customWidth="1"/>
    <col min="7432" max="7432" width="10.7109375" style="493" customWidth="1"/>
    <col min="7433" max="7433" width="2.140625" style="493" customWidth="1"/>
    <col min="7434" max="7434" width="9" style="493" bestFit="1" customWidth="1"/>
    <col min="7435" max="7680" width="11" style="493"/>
    <col min="7681" max="7681" width="46.7109375" style="493" bestFit="1" customWidth="1"/>
    <col min="7682" max="7684" width="10.85546875" style="493" bestFit="1" customWidth="1"/>
    <col min="7685" max="7685" width="10.42578125" style="493" bestFit="1" customWidth="1"/>
    <col min="7686" max="7686" width="2.42578125" style="493" bestFit="1" customWidth="1"/>
    <col min="7687" max="7687" width="8.7109375" style="493" bestFit="1" customWidth="1"/>
    <col min="7688" max="7688" width="10.7109375" style="493" customWidth="1"/>
    <col min="7689" max="7689" width="2.140625" style="493" customWidth="1"/>
    <col min="7690" max="7690" width="9" style="493" bestFit="1" customWidth="1"/>
    <col min="7691" max="7936" width="11" style="493"/>
    <col min="7937" max="7937" width="46.7109375" style="493" bestFit="1" customWidth="1"/>
    <col min="7938" max="7940" width="10.85546875" style="493" bestFit="1" customWidth="1"/>
    <col min="7941" max="7941" width="10.42578125" style="493" bestFit="1" customWidth="1"/>
    <col min="7942" max="7942" width="2.42578125" style="493" bestFit="1" customWidth="1"/>
    <col min="7943" max="7943" width="8.7109375" style="493" bestFit="1" customWidth="1"/>
    <col min="7944" max="7944" width="10.7109375" style="493" customWidth="1"/>
    <col min="7945" max="7945" width="2.140625" style="493" customWidth="1"/>
    <col min="7946" max="7946" width="9" style="493" bestFit="1" customWidth="1"/>
    <col min="7947" max="8192" width="11" style="493"/>
    <col min="8193" max="8193" width="46.7109375" style="493" bestFit="1" customWidth="1"/>
    <col min="8194" max="8196" width="10.85546875" style="493" bestFit="1" customWidth="1"/>
    <col min="8197" max="8197" width="10.42578125" style="493" bestFit="1" customWidth="1"/>
    <col min="8198" max="8198" width="2.42578125" style="493" bestFit="1" customWidth="1"/>
    <col min="8199" max="8199" width="8.7109375" style="493" bestFit="1" customWidth="1"/>
    <col min="8200" max="8200" width="10.7109375" style="493" customWidth="1"/>
    <col min="8201" max="8201" width="2.140625" style="493" customWidth="1"/>
    <col min="8202" max="8202" width="9" style="493" bestFit="1" customWidth="1"/>
    <col min="8203" max="8448" width="11" style="493"/>
    <col min="8449" max="8449" width="46.7109375" style="493" bestFit="1" customWidth="1"/>
    <col min="8450" max="8452" width="10.85546875" style="493" bestFit="1" customWidth="1"/>
    <col min="8453" max="8453" width="10.42578125" style="493" bestFit="1" customWidth="1"/>
    <col min="8454" max="8454" width="2.42578125" style="493" bestFit="1" customWidth="1"/>
    <col min="8455" max="8455" width="8.7109375" style="493" bestFit="1" customWidth="1"/>
    <col min="8456" max="8456" width="10.7109375" style="493" customWidth="1"/>
    <col min="8457" max="8457" width="2.140625" style="493" customWidth="1"/>
    <col min="8458" max="8458" width="9" style="493" bestFit="1" customWidth="1"/>
    <col min="8459" max="8704" width="11" style="493"/>
    <col min="8705" max="8705" width="46.7109375" style="493" bestFit="1" customWidth="1"/>
    <col min="8706" max="8708" width="10.85546875" style="493" bestFit="1" customWidth="1"/>
    <col min="8709" max="8709" width="10.42578125" style="493" bestFit="1" customWidth="1"/>
    <col min="8710" max="8710" width="2.42578125" style="493" bestFit="1" customWidth="1"/>
    <col min="8711" max="8711" width="8.7109375" style="493" bestFit="1" customWidth="1"/>
    <col min="8712" max="8712" width="10.7109375" style="493" customWidth="1"/>
    <col min="8713" max="8713" width="2.140625" style="493" customWidth="1"/>
    <col min="8714" max="8714" width="9" style="493" bestFit="1" customWidth="1"/>
    <col min="8715" max="8960" width="11" style="493"/>
    <col min="8961" max="8961" width="46.7109375" style="493" bestFit="1" customWidth="1"/>
    <col min="8962" max="8964" width="10.85546875" style="493" bestFit="1" customWidth="1"/>
    <col min="8965" max="8965" width="10.42578125" style="493" bestFit="1" customWidth="1"/>
    <col min="8966" max="8966" width="2.42578125" style="493" bestFit="1" customWidth="1"/>
    <col min="8967" max="8967" width="8.7109375" style="493" bestFit="1" customWidth="1"/>
    <col min="8968" max="8968" width="10.7109375" style="493" customWidth="1"/>
    <col min="8969" max="8969" width="2.140625" style="493" customWidth="1"/>
    <col min="8970" max="8970" width="9" style="493" bestFit="1" customWidth="1"/>
    <col min="8971" max="9216" width="11" style="493"/>
    <col min="9217" max="9217" width="46.7109375" style="493" bestFit="1" customWidth="1"/>
    <col min="9218" max="9220" width="10.85546875" style="493" bestFit="1" customWidth="1"/>
    <col min="9221" max="9221" width="10.42578125" style="493" bestFit="1" customWidth="1"/>
    <col min="9222" max="9222" width="2.42578125" style="493" bestFit="1" customWidth="1"/>
    <col min="9223" max="9223" width="8.7109375" style="493" bestFit="1" customWidth="1"/>
    <col min="9224" max="9224" width="10.7109375" style="493" customWidth="1"/>
    <col min="9225" max="9225" width="2.140625" style="493" customWidth="1"/>
    <col min="9226" max="9226" width="9" style="493" bestFit="1" customWidth="1"/>
    <col min="9227" max="9472" width="11" style="493"/>
    <col min="9473" max="9473" width="46.7109375" style="493" bestFit="1" customWidth="1"/>
    <col min="9474" max="9476" width="10.85546875" style="493" bestFit="1" customWidth="1"/>
    <col min="9477" max="9477" width="10.42578125" style="493" bestFit="1" customWidth="1"/>
    <col min="9478" max="9478" width="2.42578125" style="493" bestFit="1" customWidth="1"/>
    <col min="9479" max="9479" width="8.7109375" style="493" bestFit="1" customWidth="1"/>
    <col min="9480" max="9480" width="10.7109375" style="493" customWidth="1"/>
    <col min="9481" max="9481" width="2.140625" style="493" customWidth="1"/>
    <col min="9482" max="9482" width="9" style="493" bestFit="1" customWidth="1"/>
    <col min="9483" max="9728" width="11" style="493"/>
    <col min="9729" max="9729" width="46.7109375" style="493" bestFit="1" customWidth="1"/>
    <col min="9730" max="9732" width="10.85546875" style="493" bestFit="1" customWidth="1"/>
    <col min="9733" max="9733" width="10.42578125" style="493" bestFit="1" customWidth="1"/>
    <col min="9734" max="9734" width="2.42578125" style="493" bestFit="1" customWidth="1"/>
    <col min="9735" max="9735" width="8.7109375" style="493" bestFit="1" customWidth="1"/>
    <col min="9736" max="9736" width="10.7109375" style="493" customWidth="1"/>
    <col min="9737" max="9737" width="2.140625" style="493" customWidth="1"/>
    <col min="9738" max="9738" width="9" style="493" bestFit="1" customWidth="1"/>
    <col min="9739" max="9984" width="11" style="493"/>
    <col min="9985" max="9985" width="46.7109375" style="493" bestFit="1" customWidth="1"/>
    <col min="9986" max="9988" width="10.85546875" style="493" bestFit="1" customWidth="1"/>
    <col min="9989" max="9989" width="10.42578125" style="493" bestFit="1" customWidth="1"/>
    <col min="9990" max="9990" width="2.42578125" style="493" bestFit="1" customWidth="1"/>
    <col min="9991" max="9991" width="8.7109375" style="493" bestFit="1" customWidth="1"/>
    <col min="9992" max="9992" width="10.7109375" style="493" customWidth="1"/>
    <col min="9993" max="9993" width="2.140625" style="493" customWidth="1"/>
    <col min="9994" max="9994" width="9" style="493" bestFit="1" customWidth="1"/>
    <col min="9995" max="10240" width="11" style="493"/>
    <col min="10241" max="10241" width="46.7109375" style="493" bestFit="1" customWidth="1"/>
    <col min="10242" max="10244" width="10.85546875" style="493" bestFit="1" customWidth="1"/>
    <col min="10245" max="10245" width="10.42578125" style="493" bestFit="1" customWidth="1"/>
    <col min="10246" max="10246" width="2.42578125" style="493" bestFit="1" customWidth="1"/>
    <col min="10247" max="10247" width="8.7109375" style="493" bestFit="1" customWidth="1"/>
    <col min="10248" max="10248" width="10.7109375" style="493" customWidth="1"/>
    <col min="10249" max="10249" width="2.140625" style="493" customWidth="1"/>
    <col min="10250" max="10250" width="9" style="493" bestFit="1" customWidth="1"/>
    <col min="10251" max="10496" width="11" style="493"/>
    <col min="10497" max="10497" width="46.7109375" style="493" bestFit="1" customWidth="1"/>
    <col min="10498" max="10500" width="10.85546875" style="493" bestFit="1" customWidth="1"/>
    <col min="10501" max="10501" width="10.42578125" style="493" bestFit="1" customWidth="1"/>
    <col min="10502" max="10502" width="2.42578125" style="493" bestFit="1" customWidth="1"/>
    <col min="10503" max="10503" width="8.7109375" style="493" bestFit="1" customWidth="1"/>
    <col min="10504" max="10504" width="10.7109375" style="493" customWidth="1"/>
    <col min="10505" max="10505" width="2.140625" style="493" customWidth="1"/>
    <col min="10506" max="10506" width="9" style="493" bestFit="1" customWidth="1"/>
    <col min="10507" max="10752" width="11" style="493"/>
    <col min="10753" max="10753" width="46.7109375" style="493" bestFit="1" customWidth="1"/>
    <col min="10754" max="10756" width="10.85546875" style="493" bestFit="1" customWidth="1"/>
    <col min="10757" max="10757" width="10.42578125" style="493" bestFit="1" customWidth="1"/>
    <col min="10758" max="10758" width="2.42578125" style="493" bestFit="1" customWidth="1"/>
    <col min="10759" max="10759" width="8.7109375" style="493" bestFit="1" customWidth="1"/>
    <col min="10760" max="10760" width="10.7109375" style="493" customWidth="1"/>
    <col min="10761" max="10761" width="2.140625" style="493" customWidth="1"/>
    <col min="10762" max="10762" width="9" style="493" bestFit="1" customWidth="1"/>
    <col min="10763" max="11008" width="11" style="493"/>
    <col min="11009" max="11009" width="46.7109375" style="493" bestFit="1" customWidth="1"/>
    <col min="11010" max="11012" width="10.85546875" style="493" bestFit="1" customWidth="1"/>
    <col min="11013" max="11013" width="10.42578125" style="493" bestFit="1" customWidth="1"/>
    <col min="11014" max="11014" width="2.42578125" style="493" bestFit="1" customWidth="1"/>
    <col min="11015" max="11015" width="8.7109375" style="493" bestFit="1" customWidth="1"/>
    <col min="11016" max="11016" width="10.7109375" style="493" customWidth="1"/>
    <col min="11017" max="11017" width="2.140625" style="493" customWidth="1"/>
    <col min="11018" max="11018" width="9" style="493" bestFit="1" customWidth="1"/>
    <col min="11019" max="11264" width="11" style="493"/>
    <col min="11265" max="11265" width="46.7109375" style="493" bestFit="1" customWidth="1"/>
    <col min="11266" max="11268" width="10.85546875" style="493" bestFit="1" customWidth="1"/>
    <col min="11269" max="11269" width="10.42578125" style="493" bestFit="1" customWidth="1"/>
    <col min="11270" max="11270" width="2.42578125" style="493" bestFit="1" customWidth="1"/>
    <col min="11271" max="11271" width="8.7109375" style="493" bestFit="1" customWidth="1"/>
    <col min="11272" max="11272" width="10.7109375" style="493" customWidth="1"/>
    <col min="11273" max="11273" width="2.140625" style="493" customWidth="1"/>
    <col min="11274" max="11274" width="9" style="493" bestFit="1" customWidth="1"/>
    <col min="11275" max="11520" width="11" style="493"/>
    <col min="11521" max="11521" width="46.7109375" style="493" bestFit="1" customWidth="1"/>
    <col min="11522" max="11524" width="10.85546875" style="493" bestFit="1" customWidth="1"/>
    <col min="11525" max="11525" width="10.42578125" style="493" bestFit="1" customWidth="1"/>
    <col min="11526" max="11526" width="2.42578125" style="493" bestFit="1" customWidth="1"/>
    <col min="11527" max="11527" width="8.7109375" style="493" bestFit="1" customWidth="1"/>
    <col min="11528" max="11528" width="10.7109375" style="493" customWidth="1"/>
    <col min="11529" max="11529" width="2.140625" style="493" customWidth="1"/>
    <col min="11530" max="11530" width="9" style="493" bestFit="1" customWidth="1"/>
    <col min="11531" max="11776" width="11" style="493"/>
    <col min="11777" max="11777" width="46.7109375" style="493" bestFit="1" customWidth="1"/>
    <col min="11778" max="11780" width="10.85546875" style="493" bestFit="1" customWidth="1"/>
    <col min="11781" max="11781" width="10.42578125" style="493" bestFit="1" customWidth="1"/>
    <col min="11782" max="11782" width="2.42578125" style="493" bestFit="1" customWidth="1"/>
    <col min="11783" max="11783" width="8.7109375" style="493" bestFit="1" customWidth="1"/>
    <col min="11784" max="11784" width="10.7109375" style="493" customWidth="1"/>
    <col min="11785" max="11785" width="2.140625" style="493" customWidth="1"/>
    <col min="11786" max="11786" width="9" style="493" bestFit="1" customWidth="1"/>
    <col min="11787" max="12032" width="11" style="493"/>
    <col min="12033" max="12033" width="46.7109375" style="493" bestFit="1" customWidth="1"/>
    <col min="12034" max="12036" width="10.85546875" style="493" bestFit="1" customWidth="1"/>
    <col min="12037" max="12037" width="10.42578125" style="493" bestFit="1" customWidth="1"/>
    <col min="12038" max="12038" width="2.42578125" style="493" bestFit="1" customWidth="1"/>
    <col min="12039" max="12039" width="8.7109375" style="493" bestFit="1" customWidth="1"/>
    <col min="12040" max="12040" width="10.7109375" style="493" customWidth="1"/>
    <col min="12041" max="12041" width="2.140625" style="493" customWidth="1"/>
    <col min="12042" max="12042" width="9" style="493" bestFit="1" customWidth="1"/>
    <col min="12043" max="12288" width="11" style="493"/>
    <col min="12289" max="12289" width="46.7109375" style="493" bestFit="1" customWidth="1"/>
    <col min="12290" max="12292" width="10.85546875" style="493" bestFit="1" customWidth="1"/>
    <col min="12293" max="12293" width="10.42578125" style="493" bestFit="1" customWidth="1"/>
    <col min="12294" max="12294" width="2.42578125" style="493" bestFit="1" customWidth="1"/>
    <col min="12295" max="12295" width="8.7109375" style="493" bestFit="1" customWidth="1"/>
    <col min="12296" max="12296" width="10.7109375" style="493" customWidth="1"/>
    <col min="12297" max="12297" width="2.140625" style="493" customWidth="1"/>
    <col min="12298" max="12298" width="9" style="493" bestFit="1" customWidth="1"/>
    <col min="12299" max="12544" width="11" style="493"/>
    <col min="12545" max="12545" width="46.7109375" style="493" bestFit="1" customWidth="1"/>
    <col min="12546" max="12548" width="10.85546875" style="493" bestFit="1" customWidth="1"/>
    <col min="12549" max="12549" width="10.42578125" style="493" bestFit="1" customWidth="1"/>
    <col min="12550" max="12550" width="2.42578125" style="493" bestFit="1" customWidth="1"/>
    <col min="12551" max="12551" width="8.7109375" style="493" bestFit="1" customWidth="1"/>
    <col min="12552" max="12552" width="10.7109375" style="493" customWidth="1"/>
    <col min="12553" max="12553" width="2.140625" style="493" customWidth="1"/>
    <col min="12554" max="12554" width="9" style="493" bestFit="1" customWidth="1"/>
    <col min="12555" max="12800" width="11" style="493"/>
    <col min="12801" max="12801" width="46.7109375" style="493" bestFit="1" customWidth="1"/>
    <col min="12802" max="12804" width="10.85546875" style="493" bestFit="1" customWidth="1"/>
    <col min="12805" max="12805" width="10.42578125" style="493" bestFit="1" customWidth="1"/>
    <col min="12806" max="12806" width="2.42578125" style="493" bestFit="1" customWidth="1"/>
    <col min="12807" max="12807" width="8.7109375" style="493" bestFit="1" customWidth="1"/>
    <col min="12808" max="12808" width="10.7109375" style="493" customWidth="1"/>
    <col min="12809" max="12809" width="2.140625" style="493" customWidth="1"/>
    <col min="12810" max="12810" width="9" style="493" bestFit="1" customWidth="1"/>
    <col min="12811" max="13056" width="11" style="493"/>
    <col min="13057" max="13057" width="46.7109375" style="493" bestFit="1" customWidth="1"/>
    <col min="13058" max="13060" width="10.85546875" style="493" bestFit="1" customWidth="1"/>
    <col min="13061" max="13061" width="10.42578125" style="493" bestFit="1" customWidth="1"/>
    <col min="13062" max="13062" width="2.42578125" style="493" bestFit="1" customWidth="1"/>
    <col min="13063" max="13063" width="8.7109375" style="493" bestFit="1" customWidth="1"/>
    <col min="13064" max="13064" width="10.7109375" style="493" customWidth="1"/>
    <col min="13065" max="13065" width="2.140625" style="493" customWidth="1"/>
    <col min="13066" max="13066" width="9" style="493" bestFit="1" customWidth="1"/>
    <col min="13067" max="13312" width="11" style="493"/>
    <col min="13313" max="13313" width="46.7109375" style="493" bestFit="1" customWidth="1"/>
    <col min="13314" max="13316" width="10.85546875" style="493" bestFit="1" customWidth="1"/>
    <col min="13317" max="13317" width="10.42578125" style="493" bestFit="1" customWidth="1"/>
    <col min="13318" max="13318" width="2.42578125" style="493" bestFit="1" customWidth="1"/>
    <col min="13319" max="13319" width="8.7109375" style="493" bestFit="1" customWidth="1"/>
    <col min="13320" max="13320" width="10.7109375" style="493" customWidth="1"/>
    <col min="13321" max="13321" width="2.140625" style="493" customWidth="1"/>
    <col min="13322" max="13322" width="9" style="493" bestFit="1" customWidth="1"/>
    <col min="13323" max="13568" width="11" style="493"/>
    <col min="13569" max="13569" width="46.7109375" style="493" bestFit="1" customWidth="1"/>
    <col min="13570" max="13572" width="10.85546875" style="493" bestFit="1" customWidth="1"/>
    <col min="13573" max="13573" width="10.42578125" style="493" bestFit="1" customWidth="1"/>
    <col min="13574" max="13574" width="2.42578125" style="493" bestFit="1" customWidth="1"/>
    <col min="13575" max="13575" width="8.7109375" style="493" bestFit="1" customWidth="1"/>
    <col min="13576" max="13576" width="10.7109375" style="493" customWidth="1"/>
    <col min="13577" max="13577" width="2.140625" style="493" customWidth="1"/>
    <col min="13578" max="13578" width="9" style="493" bestFit="1" customWidth="1"/>
    <col min="13579" max="13824" width="11" style="493"/>
    <col min="13825" max="13825" width="46.7109375" style="493" bestFit="1" customWidth="1"/>
    <col min="13826" max="13828" width="10.85546875" style="493" bestFit="1" customWidth="1"/>
    <col min="13829" max="13829" width="10.42578125" style="493" bestFit="1" customWidth="1"/>
    <col min="13830" max="13830" width="2.42578125" style="493" bestFit="1" customWidth="1"/>
    <col min="13831" max="13831" width="8.7109375" style="493" bestFit="1" customWidth="1"/>
    <col min="13832" max="13832" width="10.7109375" style="493" customWidth="1"/>
    <col min="13833" max="13833" width="2.140625" style="493" customWidth="1"/>
    <col min="13834" max="13834" width="9" style="493" bestFit="1" customWidth="1"/>
    <col min="13835" max="14080" width="11" style="493"/>
    <col min="14081" max="14081" width="46.7109375" style="493" bestFit="1" customWidth="1"/>
    <col min="14082" max="14084" width="10.85546875" style="493" bestFit="1" customWidth="1"/>
    <col min="14085" max="14085" width="10.42578125" style="493" bestFit="1" customWidth="1"/>
    <col min="14086" max="14086" width="2.42578125" style="493" bestFit="1" customWidth="1"/>
    <col min="14087" max="14087" width="8.7109375" style="493" bestFit="1" customWidth="1"/>
    <col min="14088" max="14088" width="10.7109375" style="493" customWidth="1"/>
    <col min="14089" max="14089" width="2.140625" style="493" customWidth="1"/>
    <col min="14090" max="14090" width="9" style="493" bestFit="1" customWidth="1"/>
    <col min="14091" max="14336" width="11" style="493"/>
    <col min="14337" max="14337" width="46.7109375" style="493" bestFit="1" customWidth="1"/>
    <col min="14338" max="14340" width="10.85546875" style="493" bestFit="1" customWidth="1"/>
    <col min="14341" max="14341" width="10.42578125" style="493" bestFit="1" customWidth="1"/>
    <col min="14342" max="14342" width="2.42578125" style="493" bestFit="1" customWidth="1"/>
    <col min="14343" max="14343" width="8.7109375" style="493" bestFit="1" customWidth="1"/>
    <col min="14344" max="14344" width="10.7109375" style="493" customWidth="1"/>
    <col min="14345" max="14345" width="2.140625" style="493" customWidth="1"/>
    <col min="14346" max="14346" width="9" style="493" bestFit="1" customWidth="1"/>
    <col min="14347" max="14592" width="11" style="493"/>
    <col min="14593" max="14593" width="46.7109375" style="493" bestFit="1" customWidth="1"/>
    <col min="14594" max="14596" width="10.85546875" style="493" bestFit="1" customWidth="1"/>
    <col min="14597" max="14597" width="10.42578125" style="493" bestFit="1" customWidth="1"/>
    <col min="14598" max="14598" width="2.42578125" style="493" bestFit="1" customWidth="1"/>
    <col min="14599" max="14599" width="8.7109375" style="493" bestFit="1" customWidth="1"/>
    <col min="14600" max="14600" width="10.7109375" style="493" customWidth="1"/>
    <col min="14601" max="14601" width="2.140625" style="493" customWidth="1"/>
    <col min="14602" max="14602" width="9" style="493" bestFit="1" customWidth="1"/>
    <col min="14603" max="14848" width="11" style="493"/>
    <col min="14849" max="14849" width="46.7109375" style="493" bestFit="1" customWidth="1"/>
    <col min="14850" max="14852" width="10.85546875" style="493" bestFit="1" customWidth="1"/>
    <col min="14853" max="14853" width="10.42578125" style="493" bestFit="1" customWidth="1"/>
    <col min="14854" max="14854" width="2.42578125" style="493" bestFit="1" customWidth="1"/>
    <col min="14855" max="14855" width="8.7109375" style="493" bestFit="1" customWidth="1"/>
    <col min="14856" max="14856" width="10.7109375" style="493" customWidth="1"/>
    <col min="14857" max="14857" width="2.140625" style="493" customWidth="1"/>
    <col min="14858" max="14858" width="9" style="493" bestFit="1" customWidth="1"/>
    <col min="14859" max="15104" width="11" style="493"/>
    <col min="15105" max="15105" width="46.7109375" style="493" bestFit="1" customWidth="1"/>
    <col min="15106" max="15108" width="10.85546875" style="493" bestFit="1" customWidth="1"/>
    <col min="15109" max="15109" width="10.42578125" style="493" bestFit="1" customWidth="1"/>
    <col min="15110" max="15110" width="2.42578125" style="493" bestFit="1" customWidth="1"/>
    <col min="15111" max="15111" width="8.7109375" style="493" bestFit="1" customWidth="1"/>
    <col min="15112" max="15112" width="10.7109375" style="493" customWidth="1"/>
    <col min="15113" max="15113" width="2.140625" style="493" customWidth="1"/>
    <col min="15114" max="15114" width="9" style="493" bestFit="1" customWidth="1"/>
    <col min="15115" max="15360" width="11" style="493"/>
    <col min="15361" max="15361" width="46.7109375" style="493" bestFit="1" customWidth="1"/>
    <col min="15362" max="15364" width="10.85546875" style="493" bestFit="1" customWidth="1"/>
    <col min="15365" max="15365" width="10.42578125" style="493" bestFit="1" customWidth="1"/>
    <col min="15366" max="15366" width="2.42578125" style="493" bestFit="1" customWidth="1"/>
    <col min="15367" max="15367" width="8.7109375" style="493" bestFit="1" customWidth="1"/>
    <col min="15368" max="15368" width="10.7109375" style="493" customWidth="1"/>
    <col min="15369" max="15369" width="2.140625" style="493" customWidth="1"/>
    <col min="15370" max="15370" width="9" style="493" bestFit="1" customWidth="1"/>
    <col min="15371" max="15616" width="11" style="493"/>
    <col min="15617" max="15617" width="46.7109375" style="493" bestFit="1" customWidth="1"/>
    <col min="15618" max="15620" width="10.85546875" style="493" bestFit="1" customWidth="1"/>
    <col min="15621" max="15621" width="10.42578125" style="493" bestFit="1" customWidth="1"/>
    <col min="15622" max="15622" width="2.42578125" style="493" bestFit="1" customWidth="1"/>
    <col min="15623" max="15623" width="8.7109375" style="493" bestFit="1" customWidth="1"/>
    <col min="15624" max="15624" width="10.7109375" style="493" customWidth="1"/>
    <col min="15625" max="15625" width="2.140625" style="493" customWidth="1"/>
    <col min="15626" max="15626" width="9" style="493" bestFit="1" customWidth="1"/>
    <col min="15627" max="15872" width="11" style="493"/>
    <col min="15873" max="15873" width="46.7109375" style="493" bestFit="1" customWidth="1"/>
    <col min="15874" max="15876" width="10.85546875" style="493" bestFit="1" customWidth="1"/>
    <col min="15877" max="15877" width="10.42578125" style="493" bestFit="1" customWidth="1"/>
    <col min="15878" max="15878" width="2.42578125" style="493" bestFit="1" customWidth="1"/>
    <col min="15879" max="15879" width="8.7109375" style="493" bestFit="1" customWidth="1"/>
    <col min="15880" max="15880" width="10.7109375" style="493" customWidth="1"/>
    <col min="15881" max="15881" width="2.140625" style="493" customWidth="1"/>
    <col min="15882" max="15882" width="9" style="493" bestFit="1" customWidth="1"/>
    <col min="15883" max="16128" width="11" style="493"/>
    <col min="16129" max="16129" width="46.7109375" style="493" bestFit="1" customWidth="1"/>
    <col min="16130" max="16132" width="10.85546875" style="493" bestFit="1" customWidth="1"/>
    <col min="16133" max="16133" width="10.42578125" style="493" bestFit="1" customWidth="1"/>
    <col min="16134" max="16134" width="2.42578125" style="493" bestFit="1" customWidth="1"/>
    <col min="16135" max="16135" width="8.7109375" style="493" bestFit="1" customWidth="1"/>
    <col min="16136" max="16136" width="10.7109375" style="493" customWidth="1"/>
    <col min="16137" max="16137" width="2.140625" style="493" customWidth="1"/>
    <col min="16138" max="16138" width="9" style="493" bestFit="1" customWidth="1"/>
    <col min="16139" max="16384" width="11" style="493"/>
  </cols>
  <sheetData>
    <row r="1" spans="1:10" s="1911" customFormat="1" ht="20.25">
      <c r="A1" s="2377" t="s">
        <v>791</v>
      </c>
      <c r="B1" s="2377"/>
      <c r="C1" s="2377"/>
      <c r="D1" s="2377"/>
      <c r="E1" s="2377"/>
      <c r="F1" s="2377"/>
      <c r="G1" s="2377"/>
      <c r="H1" s="2377"/>
      <c r="I1" s="2377"/>
      <c r="J1" s="2377"/>
    </row>
    <row r="2" spans="1:10" s="1912" customFormat="1" ht="23.25">
      <c r="A2" s="2378" t="s">
        <v>322</v>
      </c>
      <c r="B2" s="2378"/>
      <c r="C2" s="2378"/>
      <c r="D2" s="2378"/>
      <c r="E2" s="2378"/>
      <c r="F2" s="2378"/>
      <c r="G2" s="2378"/>
      <c r="H2" s="2378"/>
      <c r="I2" s="2378"/>
      <c r="J2" s="2378"/>
    </row>
    <row r="3" spans="1:10" ht="17.100000000000001" customHeight="1" thickBot="1">
      <c r="A3" s="494" t="s">
        <v>131</v>
      </c>
      <c r="B3" s="494"/>
      <c r="C3" s="494"/>
      <c r="D3" s="495"/>
      <c r="E3" s="494"/>
      <c r="F3" s="494"/>
      <c r="G3" s="494"/>
      <c r="H3" s="2379" t="s">
        <v>162</v>
      </c>
      <c r="I3" s="2379"/>
      <c r="J3" s="2379"/>
    </row>
    <row r="4" spans="1:10" ht="17.100000000000001" customHeight="1" thickTop="1">
      <c r="A4" s="496"/>
      <c r="B4" s="1729">
        <v>2015</v>
      </c>
      <c r="C4" s="497">
        <v>2016</v>
      </c>
      <c r="D4" s="498">
        <v>2017</v>
      </c>
      <c r="E4" s="2380" t="s">
        <v>446</v>
      </c>
      <c r="F4" s="2380"/>
      <c r="G4" s="2380"/>
      <c r="H4" s="2380"/>
      <c r="I4" s="2380"/>
      <c r="J4" s="2381"/>
    </row>
    <row r="5" spans="1:10" ht="12.75">
      <c r="A5" s="499" t="s">
        <v>447</v>
      </c>
      <c r="B5" s="500" t="s">
        <v>448</v>
      </c>
      <c r="C5" s="500" t="s">
        <v>449</v>
      </c>
      <c r="D5" s="501" t="s">
        <v>450</v>
      </c>
      <c r="E5" s="2382" t="s">
        <v>1</v>
      </c>
      <c r="F5" s="2383"/>
      <c r="G5" s="2384"/>
      <c r="H5" s="2383" t="s">
        <v>130</v>
      </c>
      <c r="I5" s="2383"/>
      <c r="J5" s="2385"/>
    </row>
    <row r="6" spans="1:10" ht="12.75">
      <c r="A6" s="502" t="s">
        <v>131</v>
      </c>
      <c r="B6" s="503"/>
      <c r="C6" s="504"/>
      <c r="D6" s="505"/>
      <c r="E6" s="504" t="s">
        <v>451</v>
      </c>
      <c r="F6" s="506" t="s">
        <v>131</v>
      </c>
      <c r="G6" s="507" t="s">
        <v>452</v>
      </c>
      <c r="H6" s="504" t="s">
        <v>451</v>
      </c>
      <c r="I6" s="506" t="s">
        <v>131</v>
      </c>
      <c r="J6" s="508" t="s">
        <v>452</v>
      </c>
    </row>
    <row r="7" spans="1:10" ht="17.100000000000001" customHeight="1">
      <c r="A7" s="509" t="s">
        <v>453</v>
      </c>
      <c r="B7" s="1913">
        <v>747287.41371337057</v>
      </c>
      <c r="C7" s="1913">
        <v>956022.07894919219</v>
      </c>
      <c r="D7" s="1914">
        <v>1014724.6968192373</v>
      </c>
      <c r="E7" s="1915">
        <v>188953.22237170913</v>
      </c>
      <c r="F7" s="1916" t="s">
        <v>454</v>
      </c>
      <c r="G7" s="1914">
        <v>25.285214082862101</v>
      </c>
      <c r="H7" s="1913">
        <v>82154.733729105137</v>
      </c>
      <c r="I7" s="1917" t="s">
        <v>455</v>
      </c>
      <c r="J7" s="1918">
        <v>8.5933929286868764</v>
      </c>
    </row>
    <row r="8" spans="1:10" ht="17.100000000000001" customHeight="1">
      <c r="A8" s="510" t="s">
        <v>456</v>
      </c>
      <c r="B8" s="1919">
        <v>847679.00459057325</v>
      </c>
      <c r="C8" s="1919">
        <v>1069830.7337942338</v>
      </c>
      <c r="D8" s="1920">
        <v>1107913.3040984659</v>
      </c>
      <c r="E8" s="1921">
        <v>222151.72920366051</v>
      </c>
      <c r="F8" s="1922"/>
      <c r="G8" s="1920">
        <v>26.207058096355613</v>
      </c>
      <c r="H8" s="1919">
        <v>38082.570304232184</v>
      </c>
      <c r="I8" s="1920"/>
      <c r="J8" s="1923">
        <v>3.5596818357582167</v>
      </c>
    </row>
    <row r="9" spans="1:10" ht="17.100000000000001" customHeight="1">
      <c r="A9" s="510" t="s">
        <v>457</v>
      </c>
      <c r="B9" s="1919">
        <v>100391.5908772026</v>
      </c>
      <c r="C9" s="1919">
        <v>113808.65484504159</v>
      </c>
      <c r="D9" s="1920">
        <v>93188.607279228629</v>
      </c>
      <c r="E9" s="1921">
        <v>13417.063967838985</v>
      </c>
      <c r="F9" s="1922"/>
      <c r="G9" s="1920">
        <v>13.364728908669775</v>
      </c>
      <c r="H9" s="1919">
        <v>-20620.047565812958</v>
      </c>
      <c r="I9" s="1920"/>
      <c r="J9" s="1923">
        <v>-18.118171762849311</v>
      </c>
    </row>
    <row r="10" spans="1:10" ht="17.100000000000001" customHeight="1">
      <c r="A10" s="512" t="s">
        <v>458</v>
      </c>
      <c r="B10" s="1919">
        <v>94395.622474602598</v>
      </c>
      <c r="C10" s="1919">
        <v>109383.40963409159</v>
      </c>
      <c r="D10" s="1920">
        <v>90339.575064238627</v>
      </c>
      <c r="E10" s="1921">
        <v>14987.787159488988</v>
      </c>
      <c r="F10" s="1922"/>
      <c r="G10" s="1920">
        <v>15.877629456303966</v>
      </c>
      <c r="H10" s="1919">
        <v>-19043.834569852959</v>
      </c>
      <c r="I10" s="1920"/>
      <c r="J10" s="1923">
        <v>-17.410167258049668</v>
      </c>
    </row>
    <row r="11" spans="1:10" s="404" customFormat="1" ht="17.100000000000001" customHeight="1">
      <c r="A11" s="512" t="s">
        <v>459</v>
      </c>
      <c r="B11" s="1919">
        <v>5995.9684025999995</v>
      </c>
      <c r="C11" s="1919">
        <v>4425.2452109500009</v>
      </c>
      <c r="D11" s="1920">
        <v>2849.0322149899994</v>
      </c>
      <c r="E11" s="1921">
        <v>-1570.7231916499986</v>
      </c>
      <c r="F11" s="1922"/>
      <c r="G11" s="1920">
        <v>-26.196322031465247</v>
      </c>
      <c r="H11" s="1919">
        <v>-1576.2129959600015</v>
      </c>
      <c r="I11" s="1920"/>
      <c r="J11" s="1923">
        <v>-35.618658872501754</v>
      </c>
    </row>
    <row r="12" spans="1:10" ht="17.100000000000001" customHeight="1">
      <c r="A12" s="509" t="s">
        <v>460</v>
      </c>
      <c r="B12" s="1913">
        <v>1130514.1191695295</v>
      </c>
      <c r="C12" s="1913">
        <v>1288556.4934285779</v>
      </c>
      <c r="D12" s="1914">
        <v>1576977.297750168</v>
      </c>
      <c r="E12" s="1915">
        <v>177823.81712316093</v>
      </c>
      <c r="F12" s="1916" t="s">
        <v>454</v>
      </c>
      <c r="G12" s="1914">
        <v>15.729464507156221</v>
      </c>
      <c r="H12" s="1913">
        <v>264968.68846252997</v>
      </c>
      <c r="I12" s="1924" t="s">
        <v>455</v>
      </c>
      <c r="J12" s="1918">
        <v>20.56321859490258</v>
      </c>
    </row>
    <row r="13" spans="1:10" ht="17.100000000000001" customHeight="1">
      <c r="A13" s="510" t="s">
        <v>461</v>
      </c>
      <c r="B13" s="1919">
        <v>1527345.6162738341</v>
      </c>
      <c r="C13" s="1919">
        <v>1805694.7788320361</v>
      </c>
      <c r="D13" s="1920">
        <v>2156287.9330056114</v>
      </c>
      <c r="E13" s="1921">
        <v>278349.16255820193</v>
      </c>
      <c r="F13" s="1922"/>
      <c r="G13" s="1920">
        <v>18.224373029417684</v>
      </c>
      <c r="H13" s="1925">
        <v>350593.15417357534</v>
      </c>
      <c r="I13" s="1926"/>
      <c r="J13" s="1927">
        <v>19.415969868415239</v>
      </c>
    </row>
    <row r="14" spans="1:10" ht="17.100000000000001" customHeight="1">
      <c r="A14" s="510" t="s">
        <v>462</v>
      </c>
      <c r="B14" s="1919">
        <v>127211.42502261003</v>
      </c>
      <c r="C14" s="1919">
        <v>87759.355625270109</v>
      </c>
      <c r="D14" s="1920">
        <v>128074.70276416997</v>
      </c>
      <c r="E14" s="1921">
        <v>-39452.069397339917</v>
      </c>
      <c r="F14" s="1922"/>
      <c r="G14" s="1920">
        <v>-31.012992260976457</v>
      </c>
      <c r="H14" s="1919">
        <v>40315.347138899859</v>
      </c>
      <c r="I14" s="1920"/>
      <c r="J14" s="1923">
        <v>45.938517724589062</v>
      </c>
    </row>
    <row r="15" spans="1:10" ht="17.100000000000001" customHeight="1">
      <c r="A15" s="512" t="s">
        <v>463</v>
      </c>
      <c r="B15" s="1919">
        <v>161024.52447424998</v>
      </c>
      <c r="C15" s="1919">
        <v>202777.81187425001</v>
      </c>
      <c r="D15" s="1920">
        <v>255761.09999525</v>
      </c>
      <c r="E15" s="1921">
        <v>41753.28740000003</v>
      </c>
      <c r="F15" s="1922"/>
      <c r="G15" s="1920">
        <v>25.92976910587117</v>
      </c>
      <c r="H15" s="1919">
        <v>52983.28812099999</v>
      </c>
      <c r="I15" s="1920"/>
      <c r="J15" s="1923">
        <v>26.128740433325554</v>
      </c>
    </row>
    <row r="16" spans="1:10" ht="17.100000000000001" customHeight="1">
      <c r="A16" s="512" t="s">
        <v>464</v>
      </c>
      <c r="B16" s="1919">
        <v>33813.099451639944</v>
      </c>
      <c r="C16" s="1919">
        <v>115018.4562489799</v>
      </c>
      <c r="D16" s="1920">
        <v>127686.39723108003</v>
      </c>
      <c r="E16" s="1921">
        <v>81205.356797339948</v>
      </c>
      <c r="F16" s="1922"/>
      <c r="G16" s="1920">
        <v>240.15945924590909</v>
      </c>
      <c r="H16" s="1919">
        <v>12667.940982100132</v>
      </c>
      <c r="I16" s="1920"/>
      <c r="J16" s="1923">
        <v>11.013833253576193</v>
      </c>
    </row>
    <row r="17" spans="1:10" ht="17.100000000000001" customHeight="1">
      <c r="A17" s="510" t="s">
        <v>465</v>
      </c>
      <c r="B17" s="1919">
        <v>10100.767085154501</v>
      </c>
      <c r="C17" s="1919">
        <v>8226.9650202916546</v>
      </c>
      <c r="D17" s="1920">
        <v>9225.8825246000015</v>
      </c>
      <c r="E17" s="1921">
        <v>-1873.8020648628462</v>
      </c>
      <c r="F17" s="1922"/>
      <c r="G17" s="1920">
        <v>-18.551086754755961</v>
      </c>
      <c r="H17" s="1919">
        <v>998.91750430834691</v>
      </c>
      <c r="I17" s="1920"/>
      <c r="J17" s="1923">
        <v>12.141992847235105</v>
      </c>
    </row>
    <row r="18" spans="1:10" ht="17.100000000000001" customHeight="1">
      <c r="A18" s="512" t="s">
        <v>466</v>
      </c>
      <c r="B18" s="1919">
        <v>16088.55381306152</v>
      </c>
      <c r="C18" s="1919">
        <v>17443.585907166511</v>
      </c>
      <c r="D18" s="1920">
        <v>21834.136674277081</v>
      </c>
      <c r="E18" s="1921">
        <v>1355.0320941049904</v>
      </c>
      <c r="F18" s="1922"/>
      <c r="G18" s="1920">
        <v>8.4223362139914979</v>
      </c>
      <c r="H18" s="1919">
        <v>4390.5507671105697</v>
      </c>
      <c r="I18" s="1920"/>
      <c r="J18" s="1923">
        <v>25.17000111374324</v>
      </c>
    </row>
    <row r="19" spans="1:10" ht="17.100000000000001" customHeight="1">
      <c r="A19" s="512" t="s">
        <v>467</v>
      </c>
      <c r="B19" s="1919">
        <v>3260.6839702900006</v>
      </c>
      <c r="C19" s="1919">
        <v>3414.3295247600004</v>
      </c>
      <c r="D19" s="1920">
        <v>4286.2288242900004</v>
      </c>
      <c r="E19" s="1921">
        <v>153.64555446999975</v>
      </c>
      <c r="F19" s="1922"/>
      <c r="G19" s="1920">
        <v>4.7120651946019398</v>
      </c>
      <c r="H19" s="1919">
        <v>871.89929953000001</v>
      </c>
      <c r="I19" s="1920"/>
      <c r="J19" s="1923">
        <v>25.536471896082951</v>
      </c>
    </row>
    <row r="20" spans="1:10" ht="17.100000000000001" customHeight="1">
      <c r="A20" s="512" t="s">
        <v>468</v>
      </c>
      <c r="B20" s="1919">
        <v>12827.869842771519</v>
      </c>
      <c r="C20" s="1919">
        <v>14029.256382406509</v>
      </c>
      <c r="D20" s="1920">
        <v>17547.907849987081</v>
      </c>
      <c r="E20" s="1921">
        <v>1201.3865396349902</v>
      </c>
      <c r="F20" s="1922"/>
      <c r="G20" s="1920">
        <v>9.3654406722248531</v>
      </c>
      <c r="H20" s="1919">
        <v>3518.651467580572</v>
      </c>
      <c r="I20" s="1920"/>
      <c r="J20" s="1923">
        <v>25.080812351488298</v>
      </c>
    </row>
    <row r="21" spans="1:10" ht="17.100000000000001" customHeight="1">
      <c r="A21" s="510" t="s">
        <v>469</v>
      </c>
      <c r="B21" s="1919">
        <v>1373944.8703530082</v>
      </c>
      <c r="C21" s="1919">
        <v>1692264.8722793078</v>
      </c>
      <c r="D21" s="1920">
        <v>1997153.2110425646</v>
      </c>
      <c r="E21" s="1921">
        <v>318320.00192629965</v>
      </c>
      <c r="F21" s="1928"/>
      <c r="G21" s="1920">
        <v>23.16832420244879</v>
      </c>
      <c r="H21" s="1919">
        <v>304888.33876325679</v>
      </c>
      <c r="I21" s="1929"/>
      <c r="J21" s="1923">
        <v>18.016584977776166</v>
      </c>
    </row>
    <row r="22" spans="1:10" ht="17.100000000000001" customHeight="1">
      <c r="A22" s="510" t="s">
        <v>470</v>
      </c>
      <c r="B22" s="1919">
        <v>396831.49710430467</v>
      </c>
      <c r="C22" s="1919">
        <v>517138.28540345817</v>
      </c>
      <c r="D22" s="1919">
        <v>579310.63525544351</v>
      </c>
      <c r="E22" s="1921">
        <v>100525.34543504099</v>
      </c>
      <c r="F22" s="1930" t="s">
        <v>454</v>
      </c>
      <c r="G22" s="1920">
        <v>25.331997628358248</v>
      </c>
      <c r="H22" s="1919">
        <v>85624.465711045355</v>
      </c>
      <c r="I22" s="1931" t="s">
        <v>455</v>
      </c>
      <c r="J22" s="1923">
        <v>16.557363499831254</v>
      </c>
    </row>
    <row r="23" spans="1:10" ht="17.100000000000001" customHeight="1">
      <c r="A23" s="509" t="s">
        <v>471</v>
      </c>
      <c r="B23" s="1913">
        <v>1877801.5328829</v>
      </c>
      <c r="C23" s="1913">
        <v>2244578.5723777702</v>
      </c>
      <c r="D23" s="1914">
        <v>2591701.9945694054</v>
      </c>
      <c r="E23" s="1915">
        <v>366777.03949487023</v>
      </c>
      <c r="F23" s="1932"/>
      <c r="G23" s="1914">
        <v>19.532257966142712</v>
      </c>
      <c r="H23" s="1913">
        <v>347123.42219163524</v>
      </c>
      <c r="I23" s="1914"/>
      <c r="J23" s="1933">
        <v>15.464970861942861</v>
      </c>
    </row>
    <row r="24" spans="1:10" ht="17.100000000000001" customHeight="1">
      <c r="A24" s="510" t="s">
        <v>472</v>
      </c>
      <c r="B24" s="1919">
        <v>1376048.5687643969</v>
      </c>
      <c r="C24" s="1919">
        <v>1634481.7499847095</v>
      </c>
      <c r="D24" s="1920">
        <v>1623172.4922257666</v>
      </c>
      <c r="E24" s="1921">
        <v>258433.1812203126</v>
      </c>
      <c r="F24" s="1922"/>
      <c r="G24" s="1920">
        <v>18.780818285532536</v>
      </c>
      <c r="H24" s="1919">
        <v>-11309.257758942898</v>
      </c>
      <c r="I24" s="1920"/>
      <c r="J24" s="1934">
        <v>-0.69191704092436002</v>
      </c>
    </row>
    <row r="25" spans="1:10" ht="17.100000000000001" customHeight="1">
      <c r="A25" s="510" t="s">
        <v>473</v>
      </c>
      <c r="B25" s="1919">
        <v>424744.63430879032</v>
      </c>
      <c r="C25" s="1919">
        <v>503287.11484016536</v>
      </c>
      <c r="D25" s="1920">
        <v>569402.38672684168</v>
      </c>
      <c r="E25" s="1921">
        <v>78542.48053137504</v>
      </c>
      <c r="F25" s="1922"/>
      <c r="G25" s="1920">
        <v>18.491694582367455</v>
      </c>
      <c r="H25" s="1919">
        <v>66115.271886676317</v>
      </c>
      <c r="I25" s="1920"/>
      <c r="J25" s="1934">
        <v>13.136690755071943</v>
      </c>
    </row>
    <row r="26" spans="1:10" ht="17.100000000000001" customHeight="1">
      <c r="A26" s="512" t="s">
        <v>474</v>
      </c>
      <c r="B26" s="1919">
        <v>270080.36128978006</v>
      </c>
      <c r="C26" s="1919">
        <v>327482.67803007999</v>
      </c>
      <c r="D26" s="1920">
        <v>361745.91183872998</v>
      </c>
      <c r="E26" s="1921">
        <v>57402.316740299924</v>
      </c>
      <c r="F26" s="1922"/>
      <c r="G26" s="1920">
        <v>21.253791451615644</v>
      </c>
      <c r="H26" s="1919">
        <v>34263.233808649995</v>
      </c>
      <c r="I26" s="1920"/>
      <c r="J26" s="1923">
        <v>10.462609508006663</v>
      </c>
    </row>
    <row r="27" spans="1:10" ht="17.100000000000001" customHeight="1">
      <c r="A27" s="512" t="s">
        <v>475</v>
      </c>
      <c r="B27" s="1919">
        <v>154664.23425830094</v>
      </c>
      <c r="C27" s="1919">
        <v>175804.43157376483</v>
      </c>
      <c r="D27" s="1920">
        <v>207656.43750904762</v>
      </c>
      <c r="E27" s="1921">
        <v>21140.197315463884</v>
      </c>
      <c r="F27" s="1922"/>
      <c r="G27" s="1920">
        <v>13.668445983547922</v>
      </c>
      <c r="H27" s="1919">
        <v>31852.005935282796</v>
      </c>
      <c r="I27" s="1920"/>
      <c r="J27" s="1923">
        <v>18.117862928795503</v>
      </c>
    </row>
    <row r="28" spans="1:10" ht="17.100000000000001" customHeight="1">
      <c r="A28" s="512" t="s">
        <v>476</v>
      </c>
      <c r="B28" s="1919">
        <v>951303.9344556065</v>
      </c>
      <c r="C28" s="1919">
        <v>1131194.6351445443</v>
      </c>
      <c r="D28" s="1920">
        <v>1053770.1054989251</v>
      </c>
      <c r="E28" s="1921">
        <v>179890.7006889378</v>
      </c>
      <c r="F28" s="1922"/>
      <c r="G28" s="1920">
        <v>18.909908197939085</v>
      </c>
      <c r="H28" s="1919">
        <v>-77424.529645619215</v>
      </c>
      <c r="I28" s="1920"/>
      <c r="J28" s="1923">
        <v>-6.8444922951500651</v>
      </c>
    </row>
    <row r="29" spans="1:10" ht="17.100000000000001" customHeight="1">
      <c r="A29" s="513" t="s">
        <v>477</v>
      </c>
      <c r="B29" s="1935">
        <v>501752.96411850315</v>
      </c>
      <c r="C29" s="1935">
        <v>610096.82239306055</v>
      </c>
      <c r="D29" s="1936">
        <v>968529.50234363868</v>
      </c>
      <c r="E29" s="1937">
        <v>108343.85827455739</v>
      </c>
      <c r="F29" s="1936"/>
      <c r="G29" s="1936">
        <v>21.593067908407797</v>
      </c>
      <c r="H29" s="1935">
        <v>358432.67995057814</v>
      </c>
      <c r="I29" s="1936"/>
      <c r="J29" s="1938">
        <v>58.750130601344871</v>
      </c>
    </row>
    <row r="30" spans="1:10" ht="17.100000000000001" customHeight="1" thickBot="1">
      <c r="A30" s="514" t="s">
        <v>478</v>
      </c>
      <c r="B30" s="1939">
        <v>1972197.1553575026</v>
      </c>
      <c r="C30" s="1939">
        <v>2353961.9820118616</v>
      </c>
      <c r="D30" s="1940">
        <v>2682041.5696336441</v>
      </c>
      <c r="E30" s="1941">
        <v>381764.826654359</v>
      </c>
      <c r="F30" s="1940"/>
      <c r="G30" s="1940">
        <v>19.357335833148792</v>
      </c>
      <c r="H30" s="1939">
        <v>328079.58762178244</v>
      </c>
      <c r="I30" s="1940"/>
      <c r="J30" s="1942">
        <v>13.937335867310081</v>
      </c>
    </row>
    <row r="31" spans="1:10" ht="19.5" customHeight="1" thickTop="1">
      <c r="A31" s="515" t="s">
        <v>479</v>
      </c>
      <c r="B31" s="516">
        <v>19781.442864112509</v>
      </c>
      <c r="C31" s="517"/>
      <c r="D31" s="517"/>
      <c r="E31" s="517"/>
      <c r="F31" s="518"/>
      <c r="G31" s="519"/>
      <c r="H31" s="517"/>
      <c r="I31" s="520"/>
      <c r="J31" s="520"/>
    </row>
    <row r="32" spans="1:10" ht="15" customHeight="1">
      <c r="A32" s="521" t="s">
        <v>480</v>
      </c>
      <c r="B32" s="516">
        <v>-23452.11585906001</v>
      </c>
      <c r="C32" s="517"/>
      <c r="D32" s="517"/>
      <c r="E32" s="517"/>
      <c r="F32" s="518"/>
      <c r="G32" s="519"/>
      <c r="H32" s="517"/>
      <c r="I32" s="520"/>
      <c r="J32" s="520"/>
    </row>
    <row r="33" spans="1:10" ht="17.100000000000001" customHeight="1">
      <c r="A33" s="522" t="s">
        <v>481</v>
      </c>
      <c r="B33" s="494"/>
      <c r="C33" s="517"/>
      <c r="D33" s="517"/>
      <c r="E33" s="517"/>
      <c r="F33" s="518"/>
      <c r="G33" s="519"/>
      <c r="H33" s="517"/>
      <c r="I33" s="520"/>
      <c r="J33" s="520"/>
    </row>
    <row r="34" spans="1:10" ht="17.100000000000001" customHeight="1">
      <c r="A34" s="523" t="s">
        <v>482</v>
      </c>
      <c r="B34" s="494"/>
      <c r="C34" s="517"/>
      <c r="D34" s="517"/>
      <c r="E34" s="517"/>
      <c r="F34" s="518"/>
      <c r="G34" s="519"/>
      <c r="H34" s="517"/>
      <c r="I34" s="520"/>
      <c r="J34" s="520"/>
    </row>
    <row r="35" spans="1:10" ht="17.100000000000001" customHeight="1">
      <c r="A35" s="524" t="s">
        <v>483</v>
      </c>
      <c r="B35" s="525">
        <v>0.81228896277312501</v>
      </c>
      <c r="C35" s="526">
        <v>0.91999700765905312</v>
      </c>
      <c r="D35" s="526">
        <v>0.86678967189953871</v>
      </c>
      <c r="E35" s="355">
        <v>0.10770804488592811</v>
      </c>
      <c r="F35" s="527"/>
      <c r="G35" s="355">
        <v>13.259818835678471</v>
      </c>
      <c r="H35" s="355">
        <v>-5.3207335759514418E-2</v>
      </c>
      <c r="I35" s="355"/>
      <c r="J35" s="355">
        <v>-5.783424871663585</v>
      </c>
    </row>
    <row r="36" spans="1:10" ht="17.100000000000001" customHeight="1">
      <c r="A36" s="524" t="s">
        <v>484</v>
      </c>
      <c r="B36" s="525">
        <v>2.6315790109180499</v>
      </c>
      <c r="C36" s="526">
        <v>2.9877941928571294</v>
      </c>
      <c r="D36" s="526">
        <v>2.4709224702419132</v>
      </c>
      <c r="E36" s="355">
        <v>0.35621518193907953</v>
      </c>
      <c r="F36" s="527"/>
      <c r="G36" s="355">
        <v>13.536176586801801</v>
      </c>
      <c r="H36" s="355">
        <v>-0.51687172261521619</v>
      </c>
      <c r="I36" s="355"/>
      <c r="J36" s="355">
        <v>-17.299441971300865</v>
      </c>
    </row>
    <row r="37" spans="1:10" ht="17.100000000000001" customHeight="1">
      <c r="A37" s="524" t="s">
        <v>485</v>
      </c>
      <c r="B37" s="528">
        <v>3.5911400315190933</v>
      </c>
      <c r="C37" s="529">
        <v>4.1030368335557039</v>
      </c>
      <c r="D37" s="529">
        <v>3.94529523216046</v>
      </c>
      <c r="E37" s="355">
        <v>0.51189680203661059</v>
      </c>
      <c r="F37" s="527"/>
      <c r="G37" s="355">
        <v>14.254437241203105</v>
      </c>
      <c r="H37" s="355">
        <v>-0.15774160139524396</v>
      </c>
      <c r="I37" s="355"/>
      <c r="J37" s="355">
        <v>-3.8445085382902748</v>
      </c>
    </row>
    <row r="38" spans="1:10" ht="17.100000000000001" customHeight="1">
      <c r="A38" s="530"/>
      <c r="B38" s="494"/>
      <c r="C38" s="494"/>
      <c r="D38" s="494"/>
      <c r="E38" s="494"/>
      <c r="F38" s="494"/>
      <c r="G38" s="494"/>
      <c r="H38" s="494"/>
      <c r="I38" s="494"/>
      <c r="J38" s="494"/>
    </row>
  </sheetData>
  <mergeCells count="6">
    <mergeCell ref="A1:J1"/>
    <mergeCell ref="A2:J2"/>
    <mergeCell ref="H3:J3"/>
    <mergeCell ref="E4:J4"/>
    <mergeCell ref="E5:G5"/>
    <mergeCell ref="H5:J5"/>
  </mergeCells>
  <printOptions horizontalCentered="1"/>
  <pageMargins left="1.5" right="1" top="1.5" bottom="1" header="0.3" footer="0.3"/>
  <pageSetup paperSize="9" scale="65" orientation="portrait" r:id="rId1"/>
</worksheet>
</file>

<file path=xl/worksheets/sheet37.xml><?xml version="1.0" encoding="utf-8"?>
<worksheet xmlns="http://schemas.openxmlformats.org/spreadsheetml/2006/main" xmlns:r="http://schemas.openxmlformats.org/officeDocument/2006/relationships">
  <sheetPr>
    <pageSetUpPr fitToPage="1"/>
  </sheetPr>
  <dimension ref="A1:J56"/>
  <sheetViews>
    <sheetView view="pageBreakPreview" zoomScaleSheetLayoutView="100" workbookViewId="0">
      <selection activeCell="D10" sqref="D10"/>
    </sheetView>
  </sheetViews>
  <sheetFormatPr defaultColWidth="11" defaultRowHeight="17.100000000000001" customHeight="1"/>
  <cols>
    <col min="1" max="1" width="41" style="531" bestFit="1" customWidth="1"/>
    <col min="2" max="5" width="10.28515625" style="531" bestFit="1" customWidth="1"/>
    <col min="6" max="6" width="2.7109375" style="531" bestFit="1" customWidth="1"/>
    <col min="7" max="7" width="7.140625" style="531" bestFit="1" customWidth="1"/>
    <col min="8" max="8" width="9.28515625" style="531" bestFit="1" customWidth="1"/>
    <col min="9" max="9" width="2.7109375" style="531" bestFit="1" customWidth="1"/>
    <col min="10" max="10" width="7.140625" style="531" bestFit="1" customWidth="1"/>
    <col min="11" max="256" width="11" style="493"/>
    <col min="257" max="257" width="46.7109375" style="493" bestFit="1" customWidth="1"/>
    <col min="258" max="260" width="10.85546875" style="493" bestFit="1" customWidth="1"/>
    <col min="261" max="261" width="10.42578125" style="493" bestFit="1" customWidth="1"/>
    <col min="262" max="262" width="2.42578125" style="493" bestFit="1" customWidth="1"/>
    <col min="263" max="263" width="8.7109375" style="493" bestFit="1" customWidth="1"/>
    <col min="264" max="264" width="10.7109375" style="493" customWidth="1"/>
    <col min="265" max="265" width="2.140625" style="493" customWidth="1"/>
    <col min="266" max="266" width="9" style="493" bestFit="1" customWidth="1"/>
    <col min="267" max="512" width="11" style="493"/>
    <col min="513" max="513" width="46.7109375" style="493" bestFit="1" customWidth="1"/>
    <col min="514" max="516" width="10.85546875" style="493" bestFit="1" customWidth="1"/>
    <col min="517" max="517" width="10.42578125" style="493" bestFit="1" customWidth="1"/>
    <col min="518" max="518" width="2.42578125" style="493" bestFit="1" customWidth="1"/>
    <col min="519" max="519" width="8.7109375" style="493" bestFit="1" customWidth="1"/>
    <col min="520" max="520" width="10.7109375" style="493" customWidth="1"/>
    <col min="521" max="521" width="2.140625" style="493" customWidth="1"/>
    <col min="522" max="522" width="9" style="493" bestFit="1" customWidth="1"/>
    <col min="523" max="768" width="11" style="493"/>
    <col min="769" max="769" width="46.7109375" style="493" bestFit="1" customWidth="1"/>
    <col min="770" max="772" width="10.85546875" style="493" bestFit="1" customWidth="1"/>
    <col min="773" max="773" width="10.42578125" style="493" bestFit="1" customWidth="1"/>
    <col min="774" max="774" width="2.42578125" style="493" bestFit="1" customWidth="1"/>
    <col min="775" max="775" width="8.7109375" style="493" bestFit="1" customWidth="1"/>
    <col min="776" max="776" width="10.7109375" style="493" customWidth="1"/>
    <col min="777" max="777" width="2.140625" style="493" customWidth="1"/>
    <col min="778" max="778" width="9" style="493" bestFit="1" customWidth="1"/>
    <col min="779" max="1024" width="11" style="493"/>
    <col min="1025" max="1025" width="46.7109375" style="493" bestFit="1" customWidth="1"/>
    <col min="1026" max="1028" width="10.85546875" style="493" bestFit="1" customWidth="1"/>
    <col min="1029" max="1029" width="10.42578125" style="493" bestFit="1" customWidth="1"/>
    <col min="1030" max="1030" width="2.42578125" style="493" bestFit="1" customWidth="1"/>
    <col min="1031" max="1031" width="8.7109375" style="493" bestFit="1" customWidth="1"/>
    <col min="1032" max="1032" width="10.7109375" style="493" customWidth="1"/>
    <col min="1033" max="1033" width="2.140625" style="493" customWidth="1"/>
    <col min="1034" max="1034" width="9" style="493" bestFit="1" customWidth="1"/>
    <col min="1035" max="1280" width="11" style="493"/>
    <col min="1281" max="1281" width="46.7109375" style="493" bestFit="1" customWidth="1"/>
    <col min="1282" max="1284" width="10.85546875" style="493" bestFit="1" customWidth="1"/>
    <col min="1285" max="1285" width="10.42578125" style="493" bestFit="1" customWidth="1"/>
    <col min="1286" max="1286" width="2.42578125" style="493" bestFit="1" customWidth="1"/>
    <col min="1287" max="1287" width="8.7109375" style="493" bestFit="1" customWidth="1"/>
    <col min="1288" max="1288" width="10.7109375" style="493" customWidth="1"/>
    <col min="1289" max="1289" width="2.140625" style="493" customWidth="1"/>
    <col min="1290" max="1290" width="9" style="493" bestFit="1" customWidth="1"/>
    <col min="1291" max="1536" width="11" style="493"/>
    <col min="1537" max="1537" width="46.7109375" style="493" bestFit="1" customWidth="1"/>
    <col min="1538" max="1540" width="10.85546875" style="493" bestFit="1" customWidth="1"/>
    <col min="1541" max="1541" width="10.42578125" style="493" bestFit="1" customWidth="1"/>
    <col min="1542" max="1542" width="2.42578125" style="493" bestFit="1" customWidth="1"/>
    <col min="1543" max="1543" width="8.7109375" style="493" bestFit="1" customWidth="1"/>
    <col min="1544" max="1544" width="10.7109375" style="493" customWidth="1"/>
    <col min="1545" max="1545" width="2.140625" style="493" customWidth="1"/>
    <col min="1546" max="1546" width="9" style="493" bestFit="1" customWidth="1"/>
    <col min="1547" max="1792" width="11" style="493"/>
    <col min="1793" max="1793" width="46.7109375" style="493" bestFit="1" customWidth="1"/>
    <col min="1794" max="1796" width="10.85546875" style="493" bestFit="1" customWidth="1"/>
    <col min="1797" max="1797" width="10.42578125" style="493" bestFit="1" customWidth="1"/>
    <col min="1798" max="1798" width="2.42578125" style="493" bestFit="1" customWidth="1"/>
    <col min="1799" max="1799" width="8.7109375" style="493" bestFit="1" customWidth="1"/>
    <col min="1800" max="1800" width="10.7109375" style="493" customWidth="1"/>
    <col min="1801" max="1801" width="2.140625" style="493" customWidth="1"/>
    <col min="1802" max="1802" width="9" style="493" bestFit="1" customWidth="1"/>
    <col min="1803" max="2048" width="11" style="493"/>
    <col min="2049" max="2049" width="46.7109375" style="493" bestFit="1" customWidth="1"/>
    <col min="2050" max="2052" width="10.85546875" style="493" bestFit="1" customWidth="1"/>
    <col min="2053" max="2053" width="10.42578125" style="493" bestFit="1" customWidth="1"/>
    <col min="2054" max="2054" width="2.42578125" style="493" bestFit="1" customWidth="1"/>
    <col min="2055" max="2055" width="8.7109375" style="493" bestFit="1" customWidth="1"/>
    <col min="2056" max="2056" width="10.7109375" style="493" customWidth="1"/>
    <col min="2057" max="2057" width="2.140625" style="493" customWidth="1"/>
    <col min="2058" max="2058" width="9" style="493" bestFit="1" customWidth="1"/>
    <col min="2059" max="2304" width="11" style="493"/>
    <col min="2305" max="2305" width="46.7109375" style="493" bestFit="1" customWidth="1"/>
    <col min="2306" max="2308" width="10.85546875" style="493" bestFit="1" customWidth="1"/>
    <col min="2309" max="2309" width="10.42578125" style="493" bestFit="1" customWidth="1"/>
    <col min="2310" max="2310" width="2.42578125" style="493" bestFit="1" customWidth="1"/>
    <col min="2311" max="2311" width="8.7109375" style="493" bestFit="1" customWidth="1"/>
    <col min="2312" max="2312" width="10.7109375" style="493" customWidth="1"/>
    <col min="2313" max="2313" width="2.140625" style="493" customWidth="1"/>
    <col min="2314" max="2314" width="9" style="493" bestFit="1" customWidth="1"/>
    <col min="2315" max="2560" width="11" style="493"/>
    <col min="2561" max="2561" width="46.7109375" style="493" bestFit="1" customWidth="1"/>
    <col min="2562" max="2564" width="10.85546875" style="493" bestFit="1" customWidth="1"/>
    <col min="2565" max="2565" width="10.42578125" style="493" bestFit="1" customWidth="1"/>
    <col min="2566" max="2566" width="2.42578125" style="493" bestFit="1" customWidth="1"/>
    <col min="2567" max="2567" width="8.7109375" style="493" bestFit="1" customWidth="1"/>
    <col min="2568" max="2568" width="10.7109375" style="493" customWidth="1"/>
    <col min="2569" max="2569" width="2.140625" style="493" customWidth="1"/>
    <col min="2570" max="2570" width="9" style="493" bestFit="1" customWidth="1"/>
    <col min="2571" max="2816" width="11" style="493"/>
    <col min="2817" max="2817" width="46.7109375" style="493" bestFit="1" customWidth="1"/>
    <col min="2818" max="2820" width="10.85546875" style="493" bestFit="1" customWidth="1"/>
    <col min="2821" max="2821" width="10.42578125" style="493" bestFit="1" customWidth="1"/>
    <col min="2822" max="2822" width="2.42578125" style="493" bestFit="1" customWidth="1"/>
    <col min="2823" max="2823" width="8.7109375" style="493" bestFit="1" customWidth="1"/>
    <col min="2824" max="2824" width="10.7109375" style="493" customWidth="1"/>
    <col min="2825" max="2825" width="2.140625" style="493" customWidth="1"/>
    <col min="2826" max="2826" width="9" style="493" bestFit="1" customWidth="1"/>
    <col min="2827" max="3072" width="11" style="493"/>
    <col min="3073" max="3073" width="46.7109375" style="493" bestFit="1" customWidth="1"/>
    <col min="3074" max="3076" width="10.85546875" style="493" bestFit="1" customWidth="1"/>
    <col min="3077" max="3077" width="10.42578125" style="493" bestFit="1" customWidth="1"/>
    <col min="3078" max="3078" width="2.42578125" style="493" bestFit="1" customWidth="1"/>
    <col min="3079" max="3079" width="8.7109375" style="493" bestFit="1" customWidth="1"/>
    <col min="3080" max="3080" width="10.7109375" style="493" customWidth="1"/>
    <col min="3081" max="3081" width="2.140625" style="493" customWidth="1"/>
    <col min="3082" max="3082" width="9" style="493" bestFit="1" customWidth="1"/>
    <col min="3083" max="3328" width="11" style="493"/>
    <col min="3329" max="3329" width="46.7109375" style="493" bestFit="1" customWidth="1"/>
    <col min="3330" max="3332" width="10.85546875" style="493" bestFit="1" customWidth="1"/>
    <col min="3333" max="3333" width="10.42578125" style="493" bestFit="1" customWidth="1"/>
    <col min="3334" max="3334" width="2.42578125" style="493" bestFit="1" customWidth="1"/>
    <col min="3335" max="3335" width="8.7109375" style="493" bestFit="1" customWidth="1"/>
    <col min="3336" max="3336" width="10.7109375" style="493" customWidth="1"/>
    <col min="3337" max="3337" width="2.140625" style="493" customWidth="1"/>
    <col min="3338" max="3338" width="9" style="493" bestFit="1" customWidth="1"/>
    <col min="3339" max="3584" width="11" style="493"/>
    <col min="3585" max="3585" width="46.7109375" style="493" bestFit="1" customWidth="1"/>
    <col min="3586" max="3588" width="10.85546875" style="493" bestFit="1" customWidth="1"/>
    <col min="3589" max="3589" width="10.42578125" style="493" bestFit="1" customWidth="1"/>
    <col min="3590" max="3590" width="2.42578125" style="493" bestFit="1" customWidth="1"/>
    <col min="3591" max="3591" width="8.7109375" style="493" bestFit="1" customWidth="1"/>
    <col min="3592" max="3592" width="10.7109375" style="493" customWidth="1"/>
    <col min="3593" max="3593" width="2.140625" style="493" customWidth="1"/>
    <col min="3594" max="3594" width="9" style="493" bestFit="1" customWidth="1"/>
    <col min="3595" max="3840" width="11" style="493"/>
    <col min="3841" max="3841" width="46.7109375" style="493" bestFit="1" customWidth="1"/>
    <col min="3842" max="3844" width="10.85546875" style="493" bestFit="1" customWidth="1"/>
    <col min="3845" max="3845" width="10.42578125" style="493" bestFit="1" customWidth="1"/>
    <col min="3846" max="3846" width="2.42578125" style="493" bestFit="1" customWidth="1"/>
    <col min="3847" max="3847" width="8.7109375" style="493" bestFit="1" customWidth="1"/>
    <col min="3848" max="3848" width="10.7109375" style="493" customWidth="1"/>
    <col min="3849" max="3849" width="2.140625" style="493" customWidth="1"/>
    <col min="3850" max="3850" width="9" style="493" bestFit="1" customWidth="1"/>
    <col min="3851" max="4096" width="11" style="493"/>
    <col min="4097" max="4097" width="46.7109375" style="493" bestFit="1" customWidth="1"/>
    <col min="4098" max="4100" width="10.85546875" style="493" bestFit="1" customWidth="1"/>
    <col min="4101" max="4101" width="10.42578125" style="493" bestFit="1" customWidth="1"/>
    <col min="4102" max="4102" width="2.42578125" style="493" bestFit="1" customWidth="1"/>
    <col min="4103" max="4103" width="8.7109375" style="493" bestFit="1" customWidth="1"/>
    <col min="4104" max="4104" width="10.7109375" style="493" customWidth="1"/>
    <col min="4105" max="4105" width="2.140625" style="493" customWidth="1"/>
    <col min="4106" max="4106" width="9" style="493" bestFit="1" customWidth="1"/>
    <col min="4107" max="4352" width="11" style="493"/>
    <col min="4353" max="4353" width="46.7109375" style="493" bestFit="1" customWidth="1"/>
    <col min="4354" max="4356" width="10.85546875" style="493" bestFit="1" customWidth="1"/>
    <col min="4357" max="4357" width="10.42578125" style="493" bestFit="1" customWidth="1"/>
    <col min="4358" max="4358" width="2.42578125" style="493" bestFit="1" customWidth="1"/>
    <col min="4359" max="4359" width="8.7109375" style="493" bestFit="1" customWidth="1"/>
    <col min="4360" max="4360" width="10.7109375" style="493" customWidth="1"/>
    <col min="4361" max="4361" width="2.140625" style="493" customWidth="1"/>
    <col min="4362" max="4362" width="9" style="493" bestFit="1" customWidth="1"/>
    <col min="4363" max="4608" width="11" style="493"/>
    <col min="4609" max="4609" width="46.7109375" style="493" bestFit="1" customWidth="1"/>
    <col min="4610" max="4612" width="10.85546875" style="493" bestFit="1" customWidth="1"/>
    <col min="4613" max="4613" width="10.42578125" style="493" bestFit="1" customWidth="1"/>
    <col min="4614" max="4614" width="2.42578125" style="493" bestFit="1" customWidth="1"/>
    <col min="4615" max="4615" width="8.7109375" style="493" bestFit="1" customWidth="1"/>
    <col min="4616" max="4616" width="10.7109375" style="493" customWidth="1"/>
    <col min="4617" max="4617" width="2.140625" style="493" customWidth="1"/>
    <col min="4618" max="4618" width="9" style="493" bestFit="1" customWidth="1"/>
    <col min="4619" max="4864" width="11" style="493"/>
    <col min="4865" max="4865" width="46.7109375" style="493" bestFit="1" customWidth="1"/>
    <col min="4866" max="4868" width="10.85546875" style="493" bestFit="1" customWidth="1"/>
    <col min="4869" max="4869" width="10.42578125" style="493" bestFit="1" customWidth="1"/>
    <col min="4870" max="4870" width="2.42578125" style="493" bestFit="1" customWidth="1"/>
    <col min="4871" max="4871" width="8.7109375" style="493" bestFit="1" customWidth="1"/>
    <col min="4872" max="4872" width="10.7109375" style="493" customWidth="1"/>
    <col min="4873" max="4873" width="2.140625" style="493" customWidth="1"/>
    <col min="4874" max="4874" width="9" style="493" bestFit="1" customWidth="1"/>
    <col min="4875" max="5120" width="11" style="493"/>
    <col min="5121" max="5121" width="46.7109375" style="493" bestFit="1" customWidth="1"/>
    <col min="5122" max="5124" width="10.85546875" style="493" bestFit="1" customWidth="1"/>
    <col min="5125" max="5125" width="10.42578125" style="493" bestFit="1" customWidth="1"/>
    <col min="5126" max="5126" width="2.42578125" style="493" bestFit="1" customWidth="1"/>
    <col min="5127" max="5127" width="8.7109375" style="493" bestFit="1" customWidth="1"/>
    <col min="5128" max="5128" width="10.7109375" style="493" customWidth="1"/>
    <col min="5129" max="5129" width="2.140625" style="493" customWidth="1"/>
    <col min="5130" max="5130" width="9" style="493" bestFit="1" customWidth="1"/>
    <col min="5131" max="5376" width="11" style="493"/>
    <col min="5377" max="5377" width="46.7109375" style="493" bestFit="1" customWidth="1"/>
    <col min="5378" max="5380" width="10.85546875" style="493" bestFit="1" customWidth="1"/>
    <col min="5381" max="5381" width="10.42578125" style="493" bestFit="1" customWidth="1"/>
    <col min="5382" max="5382" width="2.42578125" style="493" bestFit="1" customWidth="1"/>
    <col min="5383" max="5383" width="8.7109375" style="493" bestFit="1" customWidth="1"/>
    <col min="5384" max="5384" width="10.7109375" style="493" customWidth="1"/>
    <col min="5385" max="5385" width="2.140625" style="493" customWidth="1"/>
    <col min="5386" max="5386" width="9" style="493" bestFit="1" customWidth="1"/>
    <col min="5387" max="5632" width="11" style="493"/>
    <col min="5633" max="5633" width="46.7109375" style="493" bestFit="1" customWidth="1"/>
    <col min="5634" max="5636" width="10.85546875" style="493" bestFit="1" customWidth="1"/>
    <col min="5637" max="5637" width="10.42578125" style="493" bestFit="1" customWidth="1"/>
    <col min="5638" max="5638" width="2.42578125" style="493" bestFit="1" customWidth="1"/>
    <col min="5639" max="5639" width="8.7109375" style="493" bestFit="1" customWidth="1"/>
    <col min="5640" max="5640" width="10.7109375" style="493" customWidth="1"/>
    <col min="5641" max="5641" width="2.140625" style="493" customWidth="1"/>
    <col min="5642" max="5642" width="9" style="493" bestFit="1" customWidth="1"/>
    <col min="5643" max="5888" width="11" style="493"/>
    <col min="5889" max="5889" width="46.7109375" style="493" bestFit="1" customWidth="1"/>
    <col min="5890" max="5892" width="10.85546875" style="493" bestFit="1" customWidth="1"/>
    <col min="5893" max="5893" width="10.42578125" style="493" bestFit="1" customWidth="1"/>
    <col min="5894" max="5894" width="2.42578125" style="493" bestFit="1" customWidth="1"/>
    <col min="5895" max="5895" width="8.7109375" style="493" bestFit="1" customWidth="1"/>
    <col min="5896" max="5896" width="10.7109375" style="493" customWidth="1"/>
    <col min="5897" max="5897" width="2.140625" style="493" customWidth="1"/>
    <col min="5898" max="5898" width="9" style="493" bestFit="1" customWidth="1"/>
    <col min="5899" max="6144" width="11" style="493"/>
    <col min="6145" max="6145" width="46.7109375" style="493" bestFit="1" customWidth="1"/>
    <col min="6146" max="6148" width="10.85546875" style="493" bestFit="1" customWidth="1"/>
    <col min="6149" max="6149" width="10.42578125" style="493" bestFit="1" customWidth="1"/>
    <col min="6150" max="6150" width="2.42578125" style="493" bestFit="1" customWidth="1"/>
    <col min="6151" max="6151" width="8.7109375" style="493" bestFit="1" customWidth="1"/>
    <col min="6152" max="6152" width="10.7109375" style="493" customWidth="1"/>
    <col min="6153" max="6153" width="2.140625" style="493" customWidth="1"/>
    <col min="6154" max="6154" width="9" style="493" bestFit="1" customWidth="1"/>
    <col min="6155" max="6400" width="11" style="493"/>
    <col min="6401" max="6401" width="46.7109375" style="493" bestFit="1" customWidth="1"/>
    <col min="6402" max="6404" width="10.85546875" style="493" bestFit="1" customWidth="1"/>
    <col min="6405" max="6405" width="10.42578125" style="493" bestFit="1" customWidth="1"/>
    <col min="6406" max="6406" width="2.42578125" style="493" bestFit="1" customWidth="1"/>
    <col min="6407" max="6407" width="8.7109375" style="493" bestFit="1" customWidth="1"/>
    <col min="6408" max="6408" width="10.7109375" style="493" customWidth="1"/>
    <col min="6409" max="6409" width="2.140625" style="493" customWidth="1"/>
    <col min="6410" max="6410" width="9" style="493" bestFit="1" customWidth="1"/>
    <col min="6411" max="6656" width="11" style="493"/>
    <col min="6657" max="6657" width="46.7109375" style="493" bestFit="1" customWidth="1"/>
    <col min="6658" max="6660" width="10.85546875" style="493" bestFit="1" customWidth="1"/>
    <col min="6661" max="6661" width="10.42578125" style="493" bestFit="1" customWidth="1"/>
    <col min="6662" max="6662" width="2.42578125" style="493" bestFit="1" customWidth="1"/>
    <col min="6663" max="6663" width="8.7109375" style="493" bestFit="1" customWidth="1"/>
    <col min="6664" max="6664" width="10.7109375" style="493" customWidth="1"/>
    <col min="6665" max="6665" width="2.140625" style="493" customWidth="1"/>
    <col min="6666" max="6666" width="9" style="493" bestFit="1" customWidth="1"/>
    <col min="6667" max="6912" width="11" style="493"/>
    <col min="6913" max="6913" width="46.7109375" style="493" bestFit="1" customWidth="1"/>
    <col min="6914" max="6916" width="10.85546875" style="493" bestFit="1" customWidth="1"/>
    <col min="6917" max="6917" width="10.42578125" style="493" bestFit="1" customWidth="1"/>
    <col min="6918" max="6918" width="2.42578125" style="493" bestFit="1" customWidth="1"/>
    <col min="6919" max="6919" width="8.7109375" style="493" bestFit="1" customWidth="1"/>
    <col min="6920" max="6920" width="10.7109375" style="493" customWidth="1"/>
    <col min="6921" max="6921" width="2.140625" style="493" customWidth="1"/>
    <col min="6922" max="6922" width="9" style="493" bestFit="1" customWidth="1"/>
    <col min="6923" max="7168" width="11" style="493"/>
    <col min="7169" max="7169" width="46.7109375" style="493" bestFit="1" customWidth="1"/>
    <col min="7170" max="7172" width="10.85546875" style="493" bestFit="1" customWidth="1"/>
    <col min="7173" max="7173" width="10.42578125" style="493" bestFit="1" customWidth="1"/>
    <col min="7174" max="7174" width="2.42578125" style="493" bestFit="1" customWidth="1"/>
    <col min="7175" max="7175" width="8.7109375" style="493" bestFit="1" customWidth="1"/>
    <col min="7176" max="7176" width="10.7109375" style="493" customWidth="1"/>
    <col min="7177" max="7177" width="2.140625" style="493" customWidth="1"/>
    <col min="7178" max="7178" width="9" style="493" bestFit="1" customWidth="1"/>
    <col min="7179" max="7424" width="11" style="493"/>
    <col min="7425" max="7425" width="46.7109375" style="493" bestFit="1" customWidth="1"/>
    <col min="7426" max="7428" width="10.85546875" style="493" bestFit="1" customWidth="1"/>
    <col min="7429" max="7429" width="10.42578125" style="493" bestFit="1" customWidth="1"/>
    <col min="7430" max="7430" width="2.42578125" style="493" bestFit="1" customWidth="1"/>
    <col min="7431" max="7431" width="8.7109375" style="493" bestFit="1" customWidth="1"/>
    <col min="7432" max="7432" width="10.7109375" style="493" customWidth="1"/>
    <col min="7433" max="7433" width="2.140625" style="493" customWidth="1"/>
    <col min="7434" max="7434" width="9" style="493" bestFit="1" customWidth="1"/>
    <col min="7435" max="7680" width="11" style="493"/>
    <col min="7681" max="7681" width="46.7109375" style="493" bestFit="1" customWidth="1"/>
    <col min="7682" max="7684" width="10.85546875" style="493" bestFit="1" customWidth="1"/>
    <col min="7685" max="7685" width="10.42578125" style="493" bestFit="1" customWidth="1"/>
    <col min="7686" max="7686" width="2.42578125" style="493" bestFit="1" customWidth="1"/>
    <col min="7687" max="7687" width="8.7109375" style="493" bestFit="1" customWidth="1"/>
    <col min="7688" max="7688" width="10.7109375" style="493" customWidth="1"/>
    <col min="7689" max="7689" width="2.140625" style="493" customWidth="1"/>
    <col min="7690" max="7690" width="9" style="493" bestFit="1" customWidth="1"/>
    <col min="7691" max="7936" width="11" style="493"/>
    <col min="7937" max="7937" width="46.7109375" style="493" bestFit="1" customWidth="1"/>
    <col min="7938" max="7940" width="10.85546875" style="493" bestFit="1" customWidth="1"/>
    <col min="7941" max="7941" width="10.42578125" style="493" bestFit="1" customWidth="1"/>
    <col min="7942" max="7942" width="2.42578125" style="493" bestFit="1" customWidth="1"/>
    <col min="7943" max="7943" width="8.7109375" style="493" bestFit="1" customWidth="1"/>
    <col min="7944" max="7944" width="10.7109375" style="493" customWidth="1"/>
    <col min="7945" max="7945" width="2.140625" style="493" customWidth="1"/>
    <col min="7946" max="7946" width="9" style="493" bestFit="1" customWidth="1"/>
    <col min="7947" max="8192" width="11" style="493"/>
    <col min="8193" max="8193" width="46.7109375" style="493" bestFit="1" customWidth="1"/>
    <col min="8194" max="8196" width="10.85546875" style="493" bestFit="1" customWidth="1"/>
    <col min="8197" max="8197" width="10.42578125" style="493" bestFit="1" customWidth="1"/>
    <col min="8198" max="8198" width="2.42578125" style="493" bestFit="1" customWidth="1"/>
    <col min="8199" max="8199" width="8.7109375" style="493" bestFit="1" customWidth="1"/>
    <col min="8200" max="8200" width="10.7109375" style="493" customWidth="1"/>
    <col min="8201" max="8201" width="2.140625" style="493" customWidth="1"/>
    <col min="8202" max="8202" width="9" style="493" bestFit="1" customWidth="1"/>
    <col min="8203" max="8448" width="11" style="493"/>
    <col min="8449" max="8449" width="46.7109375" style="493" bestFit="1" customWidth="1"/>
    <col min="8450" max="8452" width="10.85546875" style="493" bestFit="1" customWidth="1"/>
    <col min="8453" max="8453" width="10.42578125" style="493" bestFit="1" customWidth="1"/>
    <col min="8454" max="8454" width="2.42578125" style="493" bestFit="1" customWidth="1"/>
    <col min="8455" max="8455" width="8.7109375" style="493" bestFit="1" customWidth="1"/>
    <col min="8456" max="8456" width="10.7109375" style="493" customWidth="1"/>
    <col min="8457" max="8457" width="2.140625" style="493" customWidth="1"/>
    <col min="8458" max="8458" width="9" style="493" bestFit="1" customWidth="1"/>
    <col min="8459" max="8704" width="11" style="493"/>
    <col min="8705" max="8705" width="46.7109375" style="493" bestFit="1" customWidth="1"/>
    <col min="8706" max="8708" width="10.85546875" style="493" bestFit="1" customWidth="1"/>
    <col min="8709" max="8709" width="10.42578125" style="493" bestFit="1" customWidth="1"/>
    <col min="8710" max="8710" width="2.42578125" style="493" bestFit="1" customWidth="1"/>
    <col min="8711" max="8711" width="8.7109375" style="493" bestFit="1" customWidth="1"/>
    <col min="8712" max="8712" width="10.7109375" style="493" customWidth="1"/>
    <col min="8713" max="8713" width="2.140625" style="493" customWidth="1"/>
    <col min="8714" max="8714" width="9" style="493" bestFit="1" customWidth="1"/>
    <col min="8715" max="8960" width="11" style="493"/>
    <col min="8961" max="8961" width="46.7109375" style="493" bestFit="1" customWidth="1"/>
    <col min="8962" max="8964" width="10.85546875" style="493" bestFit="1" customWidth="1"/>
    <col min="8965" max="8965" width="10.42578125" style="493" bestFit="1" customWidth="1"/>
    <col min="8966" max="8966" width="2.42578125" style="493" bestFit="1" customWidth="1"/>
    <col min="8967" max="8967" width="8.7109375" style="493" bestFit="1" customWidth="1"/>
    <col min="8968" max="8968" width="10.7109375" style="493" customWidth="1"/>
    <col min="8969" max="8969" width="2.140625" style="493" customWidth="1"/>
    <col min="8970" max="8970" width="9" style="493" bestFit="1" customWidth="1"/>
    <col min="8971" max="9216" width="11" style="493"/>
    <col min="9217" max="9217" width="46.7109375" style="493" bestFit="1" customWidth="1"/>
    <col min="9218" max="9220" width="10.85546875" style="493" bestFit="1" customWidth="1"/>
    <col min="9221" max="9221" width="10.42578125" style="493" bestFit="1" customWidth="1"/>
    <col min="9222" max="9222" width="2.42578125" style="493" bestFit="1" customWidth="1"/>
    <col min="9223" max="9223" width="8.7109375" style="493" bestFit="1" customWidth="1"/>
    <col min="9224" max="9224" width="10.7109375" style="493" customWidth="1"/>
    <col min="9225" max="9225" width="2.140625" style="493" customWidth="1"/>
    <col min="9226" max="9226" width="9" style="493" bestFit="1" customWidth="1"/>
    <col min="9227" max="9472" width="11" style="493"/>
    <col min="9473" max="9473" width="46.7109375" style="493" bestFit="1" customWidth="1"/>
    <col min="9474" max="9476" width="10.85546875" style="493" bestFit="1" customWidth="1"/>
    <col min="9477" max="9477" width="10.42578125" style="493" bestFit="1" customWidth="1"/>
    <col min="9478" max="9478" width="2.42578125" style="493" bestFit="1" customWidth="1"/>
    <col min="9479" max="9479" width="8.7109375" style="493" bestFit="1" customWidth="1"/>
    <col min="9480" max="9480" width="10.7109375" style="493" customWidth="1"/>
    <col min="9481" max="9481" width="2.140625" style="493" customWidth="1"/>
    <col min="9482" max="9482" width="9" style="493" bestFit="1" customWidth="1"/>
    <col min="9483" max="9728" width="11" style="493"/>
    <col min="9729" max="9729" width="46.7109375" style="493" bestFit="1" customWidth="1"/>
    <col min="9730" max="9732" width="10.85546875" style="493" bestFit="1" customWidth="1"/>
    <col min="9733" max="9733" width="10.42578125" style="493" bestFit="1" customWidth="1"/>
    <col min="9734" max="9734" width="2.42578125" style="493" bestFit="1" customWidth="1"/>
    <col min="9735" max="9735" width="8.7109375" style="493" bestFit="1" customWidth="1"/>
    <col min="9736" max="9736" width="10.7109375" style="493" customWidth="1"/>
    <col min="9737" max="9737" width="2.140625" style="493" customWidth="1"/>
    <col min="9738" max="9738" width="9" style="493" bestFit="1" customWidth="1"/>
    <col min="9739" max="9984" width="11" style="493"/>
    <col min="9985" max="9985" width="46.7109375" style="493" bestFit="1" customWidth="1"/>
    <col min="9986" max="9988" width="10.85546875" style="493" bestFit="1" customWidth="1"/>
    <col min="9989" max="9989" width="10.42578125" style="493" bestFit="1" customWidth="1"/>
    <col min="9990" max="9990" width="2.42578125" style="493" bestFit="1" customWidth="1"/>
    <col min="9991" max="9991" width="8.7109375" style="493" bestFit="1" customWidth="1"/>
    <col min="9992" max="9992" width="10.7109375" style="493" customWidth="1"/>
    <col min="9993" max="9993" width="2.140625" style="493" customWidth="1"/>
    <col min="9994" max="9994" width="9" style="493" bestFit="1" customWidth="1"/>
    <col min="9995" max="10240" width="11" style="493"/>
    <col min="10241" max="10241" width="46.7109375" style="493" bestFit="1" customWidth="1"/>
    <col min="10242" max="10244" width="10.85546875" style="493" bestFit="1" customWidth="1"/>
    <col min="10245" max="10245" width="10.42578125" style="493" bestFit="1" customWidth="1"/>
    <col min="10246" max="10246" width="2.42578125" style="493" bestFit="1" customWidth="1"/>
    <col min="10247" max="10247" width="8.7109375" style="493" bestFit="1" customWidth="1"/>
    <col min="10248" max="10248" width="10.7109375" style="493" customWidth="1"/>
    <col min="10249" max="10249" width="2.140625" style="493" customWidth="1"/>
    <col min="10250" max="10250" width="9" style="493" bestFit="1" customWidth="1"/>
    <col min="10251" max="10496" width="11" style="493"/>
    <col min="10497" max="10497" width="46.7109375" style="493" bestFit="1" customWidth="1"/>
    <col min="10498" max="10500" width="10.85546875" style="493" bestFit="1" customWidth="1"/>
    <col min="10501" max="10501" width="10.42578125" style="493" bestFit="1" customWidth="1"/>
    <col min="10502" max="10502" width="2.42578125" style="493" bestFit="1" customWidth="1"/>
    <col min="10503" max="10503" width="8.7109375" style="493" bestFit="1" customWidth="1"/>
    <col min="10504" max="10504" width="10.7109375" style="493" customWidth="1"/>
    <col min="10505" max="10505" width="2.140625" style="493" customWidth="1"/>
    <col min="10506" max="10506" width="9" style="493" bestFit="1" customWidth="1"/>
    <col min="10507" max="10752" width="11" style="493"/>
    <col min="10753" max="10753" width="46.7109375" style="493" bestFit="1" customWidth="1"/>
    <col min="10754" max="10756" width="10.85546875" style="493" bestFit="1" customWidth="1"/>
    <col min="10757" max="10757" width="10.42578125" style="493" bestFit="1" customWidth="1"/>
    <col min="10758" max="10758" width="2.42578125" style="493" bestFit="1" customWidth="1"/>
    <col min="10759" max="10759" width="8.7109375" style="493" bestFit="1" customWidth="1"/>
    <col min="10760" max="10760" width="10.7109375" style="493" customWidth="1"/>
    <col min="10761" max="10761" width="2.140625" style="493" customWidth="1"/>
    <col min="10762" max="10762" width="9" style="493" bestFit="1" customWidth="1"/>
    <col min="10763" max="11008" width="11" style="493"/>
    <col min="11009" max="11009" width="46.7109375" style="493" bestFit="1" customWidth="1"/>
    <col min="11010" max="11012" width="10.85546875" style="493" bestFit="1" customWidth="1"/>
    <col min="11013" max="11013" width="10.42578125" style="493" bestFit="1" customWidth="1"/>
    <col min="11014" max="11014" width="2.42578125" style="493" bestFit="1" customWidth="1"/>
    <col min="11015" max="11015" width="8.7109375" style="493" bestFit="1" customWidth="1"/>
    <col min="11016" max="11016" width="10.7109375" style="493" customWidth="1"/>
    <col min="11017" max="11017" width="2.140625" style="493" customWidth="1"/>
    <col min="11018" max="11018" width="9" style="493" bestFit="1" customWidth="1"/>
    <col min="11019" max="11264" width="11" style="493"/>
    <col min="11265" max="11265" width="46.7109375" style="493" bestFit="1" customWidth="1"/>
    <col min="11266" max="11268" width="10.85546875" style="493" bestFit="1" customWidth="1"/>
    <col min="11269" max="11269" width="10.42578125" style="493" bestFit="1" customWidth="1"/>
    <col min="11270" max="11270" width="2.42578125" style="493" bestFit="1" customWidth="1"/>
    <col min="11271" max="11271" width="8.7109375" style="493" bestFit="1" customWidth="1"/>
    <col min="11272" max="11272" width="10.7109375" style="493" customWidth="1"/>
    <col min="11273" max="11273" width="2.140625" style="493" customWidth="1"/>
    <col min="11274" max="11274" width="9" style="493" bestFit="1" customWidth="1"/>
    <col min="11275" max="11520" width="11" style="493"/>
    <col min="11521" max="11521" width="46.7109375" style="493" bestFit="1" customWidth="1"/>
    <col min="11522" max="11524" width="10.85546875" style="493" bestFit="1" customWidth="1"/>
    <col min="11525" max="11525" width="10.42578125" style="493" bestFit="1" customWidth="1"/>
    <col min="11526" max="11526" width="2.42578125" style="493" bestFit="1" customWidth="1"/>
    <col min="11527" max="11527" width="8.7109375" style="493" bestFit="1" customWidth="1"/>
    <col min="11528" max="11528" width="10.7109375" style="493" customWidth="1"/>
    <col min="11529" max="11529" width="2.140625" style="493" customWidth="1"/>
    <col min="11530" max="11530" width="9" style="493" bestFit="1" customWidth="1"/>
    <col min="11531" max="11776" width="11" style="493"/>
    <col min="11777" max="11777" width="46.7109375" style="493" bestFit="1" customWidth="1"/>
    <col min="11778" max="11780" width="10.85546875" style="493" bestFit="1" customWidth="1"/>
    <col min="11781" max="11781" width="10.42578125" style="493" bestFit="1" customWidth="1"/>
    <col min="11782" max="11782" width="2.42578125" style="493" bestFit="1" customWidth="1"/>
    <col min="11783" max="11783" width="8.7109375" style="493" bestFit="1" customWidth="1"/>
    <col min="11784" max="11784" width="10.7109375" style="493" customWidth="1"/>
    <col min="11785" max="11785" width="2.140625" style="493" customWidth="1"/>
    <col min="11786" max="11786" width="9" style="493" bestFit="1" customWidth="1"/>
    <col min="11787" max="12032" width="11" style="493"/>
    <col min="12033" max="12033" width="46.7109375" style="493" bestFit="1" customWidth="1"/>
    <col min="12034" max="12036" width="10.85546875" style="493" bestFit="1" customWidth="1"/>
    <col min="12037" max="12037" width="10.42578125" style="493" bestFit="1" customWidth="1"/>
    <col min="12038" max="12038" width="2.42578125" style="493" bestFit="1" customWidth="1"/>
    <col min="12039" max="12039" width="8.7109375" style="493" bestFit="1" customWidth="1"/>
    <col min="12040" max="12040" width="10.7109375" style="493" customWidth="1"/>
    <col min="12041" max="12041" width="2.140625" style="493" customWidth="1"/>
    <col min="12042" max="12042" width="9" style="493" bestFit="1" customWidth="1"/>
    <col min="12043" max="12288" width="11" style="493"/>
    <col min="12289" max="12289" width="46.7109375" style="493" bestFit="1" customWidth="1"/>
    <col min="12290" max="12292" width="10.85546875" style="493" bestFit="1" customWidth="1"/>
    <col min="12293" max="12293" width="10.42578125" style="493" bestFit="1" customWidth="1"/>
    <col min="12294" max="12294" width="2.42578125" style="493" bestFit="1" customWidth="1"/>
    <col min="12295" max="12295" width="8.7109375" style="493" bestFit="1" customWidth="1"/>
    <col min="12296" max="12296" width="10.7109375" style="493" customWidth="1"/>
    <col min="12297" max="12297" width="2.140625" style="493" customWidth="1"/>
    <col min="12298" max="12298" width="9" style="493" bestFit="1" customWidth="1"/>
    <col min="12299" max="12544" width="11" style="493"/>
    <col min="12545" max="12545" width="46.7109375" style="493" bestFit="1" customWidth="1"/>
    <col min="12546" max="12548" width="10.85546875" style="493" bestFit="1" customWidth="1"/>
    <col min="12549" max="12549" width="10.42578125" style="493" bestFit="1" customWidth="1"/>
    <col min="12550" max="12550" width="2.42578125" style="493" bestFit="1" customWidth="1"/>
    <col min="12551" max="12551" width="8.7109375" style="493" bestFit="1" customWidth="1"/>
    <col min="12552" max="12552" width="10.7109375" style="493" customWidth="1"/>
    <col min="12553" max="12553" width="2.140625" style="493" customWidth="1"/>
    <col min="12554" max="12554" width="9" style="493" bestFit="1" customWidth="1"/>
    <col min="12555" max="12800" width="11" style="493"/>
    <col min="12801" max="12801" width="46.7109375" style="493" bestFit="1" customWidth="1"/>
    <col min="12802" max="12804" width="10.85546875" style="493" bestFit="1" customWidth="1"/>
    <col min="12805" max="12805" width="10.42578125" style="493" bestFit="1" customWidth="1"/>
    <col min="12806" max="12806" width="2.42578125" style="493" bestFit="1" customWidth="1"/>
    <col min="12807" max="12807" width="8.7109375" style="493" bestFit="1" customWidth="1"/>
    <col min="12808" max="12808" width="10.7109375" style="493" customWidth="1"/>
    <col min="12809" max="12809" width="2.140625" style="493" customWidth="1"/>
    <col min="12810" max="12810" width="9" style="493" bestFit="1" customWidth="1"/>
    <col min="12811" max="13056" width="11" style="493"/>
    <col min="13057" max="13057" width="46.7109375" style="493" bestFit="1" customWidth="1"/>
    <col min="13058" max="13060" width="10.85546875" style="493" bestFit="1" customWidth="1"/>
    <col min="13061" max="13061" width="10.42578125" style="493" bestFit="1" customWidth="1"/>
    <col min="13062" max="13062" width="2.42578125" style="493" bestFit="1" customWidth="1"/>
    <col min="13063" max="13063" width="8.7109375" style="493" bestFit="1" customWidth="1"/>
    <col min="13064" max="13064" width="10.7109375" style="493" customWidth="1"/>
    <col min="13065" max="13065" width="2.140625" style="493" customWidth="1"/>
    <col min="13066" max="13066" width="9" style="493" bestFit="1" customWidth="1"/>
    <col min="13067" max="13312" width="11" style="493"/>
    <col min="13313" max="13313" width="46.7109375" style="493" bestFit="1" customWidth="1"/>
    <col min="13314" max="13316" width="10.85546875" style="493" bestFit="1" customWidth="1"/>
    <col min="13317" max="13317" width="10.42578125" style="493" bestFit="1" customWidth="1"/>
    <col min="13318" max="13318" width="2.42578125" style="493" bestFit="1" customWidth="1"/>
    <col min="13319" max="13319" width="8.7109375" style="493" bestFit="1" customWidth="1"/>
    <col min="13320" max="13320" width="10.7109375" style="493" customWidth="1"/>
    <col min="13321" max="13321" width="2.140625" style="493" customWidth="1"/>
    <col min="13322" max="13322" width="9" style="493" bestFit="1" customWidth="1"/>
    <col min="13323" max="13568" width="11" style="493"/>
    <col min="13569" max="13569" width="46.7109375" style="493" bestFit="1" customWidth="1"/>
    <col min="13570" max="13572" width="10.85546875" style="493" bestFit="1" customWidth="1"/>
    <col min="13573" max="13573" width="10.42578125" style="493" bestFit="1" customWidth="1"/>
    <col min="13574" max="13574" width="2.42578125" style="493" bestFit="1" customWidth="1"/>
    <col min="13575" max="13575" width="8.7109375" style="493" bestFit="1" customWidth="1"/>
    <col min="13576" max="13576" width="10.7109375" style="493" customWidth="1"/>
    <col min="13577" max="13577" width="2.140625" style="493" customWidth="1"/>
    <col min="13578" max="13578" width="9" style="493" bestFit="1" customWidth="1"/>
    <col min="13579" max="13824" width="11" style="493"/>
    <col min="13825" max="13825" width="46.7109375" style="493" bestFit="1" customWidth="1"/>
    <col min="13826" max="13828" width="10.85546875" style="493" bestFit="1" customWidth="1"/>
    <col min="13829" max="13829" width="10.42578125" style="493" bestFit="1" customWidth="1"/>
    <col min="13830" max="13830" width="2.42578125" style="493" bestFit="1" customWidth="1"/>
    <col min="13831" max="13831" width="8.7109375" style="493" bestFit="1" customWidth="1"/>
    <col min="13832" max="13832" width="10.7109375" style="493" customWidth="1"/>
    <col min="13833" max="13833" width="2.140625" style="493" customWidth="1"/>
    <col min="13834" max="13834" width="9" style="493" bestFit="1" customWidth="1"/>
    <col min="13835" max="14080" width="11" style="493"/>
    <col min="14081" max="14081" width="46.7109375" style="493" bestFit="1" customWidth="1"/>
    <col min="14082" max="14084" width="10.85546875" style="493" bestFit="1" customWidth="1"/>
    <col min="14085" max="14085" width="10.42578125" style="493" bestFit="1" customWidth="1"/>
    <col min="14086" max="14086" width="2.42578125" style="493" bestFit="1" customWidth="1"/>
    <col min="14087" max="14087" width="8.7109375" style="493" bestFit="1" customWidth="1"/>
    <col min="14088" max="14088" width="10.7109375" style="493" customWidth="1"/>
    <col min="14089" max="14089" width="2.140625" style="493" customWidth="1"/>
    <col min="14090" max="14090" width="9" style="493" bestFit="1" customWidth="1"/>
    <col min="14091" max="14336" width="11" style="493"/>
    <col min="14337" max="14337" width="46.7109375" style="493" bestFit="1" customWidth="1"/>
    <col min="14338" max="14340" width="10.85546875" style="493" bestFit="1" customWidth="1"/>
    <col min="14341" max="14341" width="10.42578125" style="493" bestFit="1" customWidth="1"/>
    <col min="14342" max="14342" width="2.42578125" style="493" bestFit="1" customWidth="1"/>
    <col min="14343" max="14343" width="8.7109375" style="493" bestFit="1" customWidth="1"/>
    <col min="14344" max="14344" width="10.7109375" style="493" customWidth="1"/>
    <col min="14345" max="14345" width="2.140625" style="493" customWidth="1"/>
    <col min="14346" max="14346" width="9" style="493" bestFit="1" customWidth="1"/>
    <col min="14347" max="14592" width="11" style="493"/>
    <col min="14593" max="14593" width="46.7109375" style="493" bestFit="1" customWidth="1"/>
    <col min="14594" max="14596" width="10.85546875" style="493" bestFit="1" customWidth="1"/>
    <col min="14597" max="14597" width="10.42578125" style="493" bestFit="1" customWidth="1"/>
    <col min="14598" max="14598" width="2.42578125" style="493" bestFit="1" customWidth="1"/>
    <col min="14599" max="14599" width="8.7109375" style="493" bestFit="1" customWidth="1"/>
    <col min="14600" max="14600" width="10.7109375" style="493" customWidth="1"/>
    <col min="14601" max="14601" width="2.140625" style="493" customWidth="1"/>
    <col min="14602" max="14602" width="9" style="493" bestFit="1" customWidth="1"/>
    <col min="14603" max="14848" width="11" style="493"/>
    <col min="14849" max="14849" width="46.7109375" style="493" bestFit="1" customWidth="1"/>
    <col min="14850" max="14852" width="10.85546875" style="493" bestFit="1" customWidth="1"/>
    <col min="14853" max="14853" width="10.42578125" style="493" bestFit="1" customWidth="1"/>
    <col min="14854" max="14854" width="2.42578125" style="493" bestFit="1" customWidth="1"/>
    <col min="14855" max="14855" width="8.7109375" style="493" bestFit="1" customWidth="1"/>
    <col min="14856" max="14856" width="10.7109375" style="493" customWidth="1"/>
    <col min="14857" max="14857" width="2.140625" style="493" customWidth="1"/>
    <col min="14858" max="14858" width="9" style="493" bestFit="1" customWidth="1"/>
    <col min="14859" max="15104" width="11" style="493"/>
    <col min="15105" max="15105" width="46.7109375" style="493" bestFit="1" customWidth="1"/>
    <col min="15106" max="15108" width="10.85546875" style="493" bestFit="1" customWidth="1"/>
    <col min="15109" max="15109" width="10.42578125" style="493" bestFit="1" customWidth="1"/>
    <col min="15110" max="15110" width="2.42578125" style="493" bestFit="1" customWidth="1"/>
    <col min="15111" max="15111" width="8.7109375" style="493" bestFit="1" customWidth="1"/>
    <col min="15112" max="15112" width="10.7109375" style="493" customWidth="1"/>
    <col min="15113" max="15113" width="2.140625" style="493" customWidth="1"/>
    <col min="15114" max="15114" width="9" style="493" bestFit="1" customWidth="1"/>
    <col min="15115" max="15360" width="11" style="493"/>
    <col min="15361" max="15361" width="46.7109375" style="493" bestFit="1" customWidth="1"/>
    <col min="15362" max="15364" width="10.85546875" style="493" bestFit="1" customWidth="1"/>
    <col min="15365" max="15365" width="10.42578125" style="493" bestFit="1" customWidth="1"/>
    <col min="15366" max="15366" width="2.42578125" style="493" bestFit="1" customWidth="1"/>
    <col min="15367" max="15367" width="8.7109375" style="493" bestFit="1" customWidth="1"/>
    <col min="15368" max="15368" width="10.7109375" style="493" customWidth="1"/>
    <col min="15369" max="15369" width="2.140625" style="493" customWidth="1"/>
    <col min="15370" max="15370" width="9" style="493" bestFit="1" customWidth="1"/>
    <col min="15371" max="15616" width="11" style="493"/>
    <col min="15617" max="15617" width="46.7109375" style="493" bestFit="1" customWidth="1"/>
    <col min="15618" max="15620" width="10.85546875" style="493" bestFit="1" customWidth="1"/>
    <col min="15621" max="15621" width="10.42578125" style="493" bestFit="1" customWidth="1"/>
    <col min="15622" max="15622" width="2.42578125" style="493" bestFit="1" customWidth="1"/>
    <col min="15623" max="15623" width="8.7109375" style="493" bestFit="1" customWidth="1"/>
    <col min="15624" max="15624" width="10.7109375" style="493" customWidth="1"/>
    <col min="15625" max="15625" width="2.140625" style="493" customWidth="1"/>
    <col min="15626" max="15626" width="9" style="493" bestFit="1" customWidth="1"/>
    <col min="15627" max="15872" width="11" style="493"/>
    <col min="15873" max="15873" width="46.7109375" style="493" bestFit="1" customWidth="1"/>
    <col min="15874" max="15876" width="10.85546875" style="493" bestFit="1" customWidth="1"/>
    <col min="15877" max="15877" width="10.42578125" style="493" bestFit="1" customWidth="1"/>
    <col min="15878" max="15878" width="2.42578125" style="493" bestFit="1" customWidth="1"/>
    <col min="15879" max="15879" width="8.7109375" style="493" bestFit="1" customWidth="1"/>
    <col min="15880" max="15880" width="10.7109375" style="493" customWidth="1"/>
    <col min="15881" max="15881" width="2.140625" style="493" customWidth="1"/>
    <col min="15882" max="15882" width="9" style="493" bestFit="1" customWidth="1"/>
    <col min="15883" max="16128" width="11" style="493"/>
    <col min="16129" max="16129" width="46.7109375" style="493" bestFit="1" customWidth="1"/>
    <col min="16130" max="16132" width="10.85546875" style="493" bestFit="1" customWidth="1"/>
    <col min="16133" max="16133" width="10.42578125" style="493" bestFit="1" customWidth="1"/>
    <col min="16134" max="16134" width="2.42578125" style="493" bestFit="1" customWidth="1"/>
    <col min="16135" max="16135" width="8.7109375" style="493" bestFit="1" customWidth="1"/>
    <col min="16136" max="16136" width="10.7109375" style="493" customWidth="1"/>
    <col min="16137" max="16137" width="2.140625" style="493" customWidth="1"/>
    <col min="16138" max="16138" width="9" style="493" bestFit="1" customWidth="1"/>
    <col min="16139" max="16384" width="11" style="493"/>
  </cols>
  <sheetData>
    <row r="1" spans="1:10" s="1911" customFormat="1" ht="24.95" customHeight="1">
      <c r="A1" s="2377" t="s">
        <v>792</v>
      </c>
      <c r="B1" s="2377"/>
      <c r="C1" s="2377"/>
      <c r="D1" s="2377"/>
      <c r="E1" s="2377"/>
      <c r="F1" s="2377"/>
      <c r="G1" s="2377"/>
      <c r="H1" s="2377"/>
      <c r="I1" s="2377"/>
      <c r="J1" s="2377"/>
    </row>
    <row r="2" spans="1:10" s="1912" customFormat="1" ht="23.25">
      <c r="A2" s="2386" t="s">
        <v>323</v>
      </c>
      <c r="B2" s="2386"/>
      <c r="C2" s="2386"/>
      <c r="D2" s="2386"/>
      <c r="E2" s="2386"/>
      <c r="F2" s="2386"/>
      <c r="G2" s="2386"/>
      <c r="H2" s="2386"/>
      <c r="I2" s="2386"/>
      <c r="J2" s="2386"/>
    </row>
    <row r="3" spans="1:10" ht="17.100000000000001" customHeight="1" thickBot="1">
      <c r="D3" s="532"/>
      <c r="H3" s="2379" t="s">
        <v>162</v>
      </c>
      <c r="I3" s="2379"/>
      <c r="J3" s="2379"/>
    </row>
    <row r="4" spans="1:10" ht="13.5" thickTop="1">
      <c r="A4" s="496"/>
      <c r="B4" s="533">
        <v>2015</v>
      </c>
      <c r="C4" s="533">
        <v>2016</v>
      </c>
      <c r="D4" s="534">
        <v>2017</v>
      </c>
      <c r="E4" s="2387" t="s">
        <v>446</v>
      </c>
      <c r="F4" s="2388"/>
      <c r="G4" s="2388"/>
      <c r="H4" s="2388"/>
      <c r="I4" s="2388"/>
      <c r="J4" s="2389"/>
    </row>
    <row r="5" spans="1:10" ht="12.75">
      <c r="A5" s="535" t="s">
        <v>486</v>
      </c>
      <c r="B5" s="536" t="s">
        <v>448</v>
      </c>
      <c r="C5" s="500" t="s">
        <v>449</v>
      </c>
      <c r="D5" s="501" t="s">
        <v>450</v>
      </c>
      <c r="E5" s="2382" t="s">
        <v>1</v>
      </c>
      <c r="F5" s="2383"/>
      <c r="G5" s="2384"/>
      <c r="H5" s="2382" t="s">
        <v>130</v>
      </c>
      <c r="I5" s="2383"/>
      <c r="J5" s="2385"/>
    </row>
    <row r="6" spans="1:10" ht="12.75">
      <c r="A6" s="535"/>
      <c r="B6" s="537"/>
      <c r="C6" s="538"/>
      <c r="D6" s="539"/>
      <c r="E6" s="540" t="s">
        <v>451</v>
      </c>
      <c r="F6" s="541" t="s">
        <v>131</v>
      </c>
      <c r="G6" s="542" t="s">
        <v>452</v>
      </c>
      <c r="H6" s="537" t="s">
        <v>451</v>
      </c>
      <c r="I6" s="541" t="s">
        <v>131</v>
      </c>
      <c r="J6" s="543" t="s">
        <v>452</v>
      </c>
    </row>
    <row r="7" spans="1:10" ht="17.100000000000001" customHeight="1">
      <c r="A7" s="509" t="s">
        <v>487</v>
      </c>
      <c r="B7" s="1913">
        <v>726683.89065699978</v>
      </c>
      <c r="C7" s="1913">
        <v>917630.90047061001</v>
      </c>
      <c r="D7" s="1914">
        <v>955657.73971067986</v>
      </c>
      <c r="E7" s="1915">
        <v>190947.00981361023</v>
      </c>
      <c r="F7" s="1943"/>
      <c r="G7" s="1914">
        <v>26.276488617488653</v>
      </c>
      <c r="H7" s="1913">
        <v>38026.83924006985</v>
      </c>
      <c r="I7" s="1944"/>
      <c r="J7" s="1918">
        <v>4.1440233998841647</v>
      </c>
    </row>
    <row r="8" spans="1:10" ht="17.100000000000001" customHeight="1">
      <c r="A8" s="512" t="s">
        <v>488</v>
      </c>
      <c r="B8" s="1919">
        <v>19527.073390609999</v>
      </c>
      <c r="C8" s="1919">
        <v>28206.181776740003</v>
      </c>
      <c r="D8" s="1920">
        <v>25929.438226990002</v>
      </c>
      <c r="E8" s="1921">
        <v>8679.1083861300031</v>
      </c>
      <c r="F8" s="1945"/>
      <c r="G8" s="1920">
        <v>44.446539491696349</v>
      </c>
      <c r="H8" s="1919">
        <v>-2276.743549750001</v>
      </c>
      <c r="I8" s="1920"/>
      <c r="J8" s="1923">
        <v>-8.0717892544658394</v>
      </c>
    </row>
    <row r="9" spans="1:10" ht="17.100000000000001" customHeight="1">
      <c r="A9" s="512" t="s">
        <v>489</v>
      </c>
      <c r="B9" s="1919">
        <v>4095.8827999999994</v>
      </c>
      <c r="C9" s="1919">
        <v>29.838400000000004</v>
      </c>
      <c r="D9" s="1920">
        <v>170.62933999999998</v>
      </c>
      <c r="E9" s="1921">
        <v>-4066.0443999999993</v>
      </c>
      <c r="F9" s="1945"/>
      <c r="G9" s="1920">
        <v>-99.271502592798797</v>
      </c>
      <c r="H9" s="1919">
        <v>140.79093999999998</v>
      </c>
      <c r="I9" s="1920"/>
      <c r="J9" s="1923">
        <v>471.84480401093884</v>
      </c>
    </row>
    <row r="10" spans="1:10" ht="17.100000000000001" customHeight="1">
      <c r="A10" s="512" t="s">
        <v>490</v>
      </c>
      <c r="B10" s="1919">
        <v>0</v>
      </c>
      <c r="C10" s="1919">
        <v>2384.0881600000002</v>
      </c>
      <c r="D10" s="1919">
        <v>2291.3082800000002</v>
      </c>
      <c r="E10" s="1921">
        <v>2384.0881600000002</v>
      </c>
      <c r="F10" s="1945"/>
      <c r="G10" s="1920"/>
      <c r="H10" s="1919">
        <v>-92.779880000000048</v>
      </c>
      <c r="I10" s="1920"/>
      <c r="J10" s="1923">
        <v>-2384.0881600000002</v>
      </c>
    </row>
    <row r="11" spans="1:10" ht="17.100000000000001" customHeight="1">
      <c r="A11" s="512" t="s">
        <v>491</v>
      </c>
      <c r="B11" s="1919">
        <v>703060.93446638982</v>
      </c>
      <c r="C11" s="1919">
        <v>887010.79213386995</v>
      </c>
      <c r="D11" s="1920">
        <v>927266.36386368982</v>
      </c>
      <c r="E11" s="1921">
        <v>183949.85766748013</v>
      </c>
      <c r="F11" s="1945"/>
      <c r="G11" s="1920">
        <v>26.164141491817439</v>
      </c>
      <c r="H11" s="1919">
        <v>40255.571729819872</v>
      </c>
      <c r="I11" s="1920"/>
      <c r="J11" s="1923">
        <v>4.5383406928993031</v>
      </c>
    </row>
    <row r="12" spans="1:10" ht="17.100000000000001" customHeight="1">
      <c r="A12" s="509" t="s">
        <v>492</v>
      </c>
      <c r="B12" s="1913">
        <v>18526.624474249998</v>
      </c>
      <c r="C12" s="1913">
        <v>16408.711874249999</v>
      </c>
      <c r="D12" s="1914">
        <v>41866.499995250007</v>
      </c>
      <c r="E12" s="1915">
        <v>-2117.9125999999997</v>
      </c>
      <c r="F12" s="1943"/>
      <c r="G12" s="1914">
        <v>-11.431724127315631</v>
      </c>
      <c r="H12" s="1913">
        <v>25457.788121000009</v>
      </c>
      <c r="I12" s="1914"/>
      <c r="J12" s="1918">
        <v>155.14799891727407</v>
      </c>
    </row>
    <row r="13" spans="1:10" ht="17.100000000000001" customHeight="1">
      <c r="A13" s="512" t="s">
        <v>493</v>
      </c>
      <c r="B13" s="1919">
        <v>17968.912474249999</v>
      </c>
      <c r="C13" s="1919">
        <v>16099.85087425</v>
      </c>
      <c r="D13" s="1920">
        <v>30457.402599250003</v>
      </c>
      <c r="E13" s="1921">
        <v>-1869.0615999999991</v>
      </c>
      <c r="F13" s="1945"/>
      <c r="G13" s="1920">
        <v>-10.401640069639281</v>
      </c>
      <c r="H13" s="1919">
        <v>14357.551725000003</v>
      </c>
      <c r="I13" s="1920"/>
      <c r="J13" s="1923">
        <v>89.178165916824611</v>
      </c>
    </row>
    <row r="14" spans="1:10" ht="17.100000000000001" customHeight="1">
      <c r="A14" s="512" t="s">
        <v>494</v>
      </c>
      <c r="B14" s="1919">
        <v>28.7</v>
      </c>
      <c r="C14" s="1919">
        <v>0</v>
      </c>
      <c r="D14" s="1920">
        <v>8942</v>
      </c>
      <c r="E14" s="1921">
        <v>-28.7</v>
      </c>
      <c r="F14" s="1945"/>
      <c r="G14" s="1920">
        <v>-100</v>
      </c>
      <c r="H14" s="1919">
        <v>8942</v>
      </c>
      <c r="I14" s="1920"/>
      <c r="J14" s="1923"/>
    </row>
    <row r="15" spans="1:10" ht="17.100000000000001" customHeight="1">
      <c r="A15" s="512" t="s">
        <v>495</v>
      </c>
      <c r="B15" s="1919">
        <v>529.01199999999994</v>
      </c>
      <c r="C15" s="1919">
        <v>308.86099999999999</v>
      </c>
      <c r="D15" s="1920">
        <v>2467.097396000001</v>
      </c>
      <c r="E15" s="1921">
        <v>-220.15099999999995</v>
      </c>
      <c r="F15" s="1945"/>
      <c r="G15" s="1920">
        <v>-41.61550210581234</v>
      </c>
      <c r="H15" s="1919">
        <v>2158.2363960000012</v>
      </c>
      <c r="I15" s="1920"/>
      <c r="J15" s="1923">
        <v>698.7727152343615</v>
      </c>
    </row>
    <row r="16" spans="1:10" ht="17.100000000000001" customHeight="1">
      <c r="A16" s="512" t="s">
        <v>496</v>
      </c>
      <c r="B16" s="1919">
        <v>0</v>
      </c>
      <c r="C16" s="1919">
        <v>0</v>
      </c>
      <c r="D16" s="1920">
        <v>0</v>
      </c>
      <c r="E16" s="1921">
        <v>0</v>
      </c>
      <c r="F16" s="1945"/>
      <c r="G16" s="1920"/>
      <c r="H16" s="1919">
        <v>0</v>
      </c>
      <c r="I16" s="1920"/>
      <c r="J16" s="1923"/>
    </row>
    <row r="17" spans="1:10" ht="17.100000000000001" customHeight="1">
      <c r="A17" s="544" t="s">
        <v>497</v>
      </c>
      <c r="B17" s="1913">
        <v>31</v>
      </c>
      <c r="C17" s="1913">
        <v>31</v>
      </c>
      <c r="D17" s="1914">
        <v>31</v>
      </c>
      <c r="E17" s="1915">
        <v>0</v>
      </c>
      <c r="F17" s="1943"/>
      <c r="G17" s="1914">
        <v>0</v>
      </c>
      <c r="H17" s="1913">
        <v>0</v>
      </c>
      <c r="I17" s="1914"/>
      <c r="J17" s="1918">
        <v>0</v>
      </c>
    </row>
    <row r="18" spans="1:10" ht="17.100000000000001" customHeight="1">
      <c r="A18" s="509" t="s">
        <v>498</v>
      </c>
      <c r="B18" s="1913">
        <v>2423.7671835200003</v>
      </c>
      <c r="C18" s="1913">
        <v>2423.7671835200003</v>
      </c>
      <c r="D18" s="1914">
        <v>3448.5718692200003</v>
      </c>
      <c r="E18" s="1915">
        <v>0</v>
      </c>
      <c r="F18" s="1943"/>
      <c r="G18" s="1914">
        <v>0</v>
      </c>
      <c r="H18" s="1913">
        <v>1024.8046856999999</v>
      </c>
      <c r="I18" s="1914"/>
      <c r="J18" s="1918">
        <v>42.281482011473216</v>
      </c>
    </row>
    <row r="19" spans="1:10" ht="17.100000000000001" customHeight="1">
      <c r="A19" s="512" t="s">
        <v>499</v>
      </c>
      <c r="B19" s="1919">
        <v>2407.7671835200003</v>
      </c>
      <c r="C19" s="1919">
        <v>2407.7671835200003</v>
      </c>
      <c r="D19" s="1920">
        <v>3432.5718692200003</v>
      </c>
      <c r="E19" s="1921">
        <v>0</v>
      </c>
      <c r="F19" s="1945"/>
      <c r="G19" s="1920">
        <v>0</v>
      </c>
      <c r="H19" s="1919">
        <v>1024.8046856999999</v>
      </c>
      <c r="I19" s="1920"/>
      <c r="J19" s="1923">
        <v>42.562449256485074</v>
      </c>
    </row>
    <row r="20" spans="1:10" ht="17.100000000000001" customHeight="1">
      <c r="A20" s="512" t="s">
        <v>500</v>
      </c>
      <c r="B20" s="1919">
        <v>16</v>
      </c>
      <c r="C20" s="1919">
        <v>16</v>
      </c>
      <c r="D20" s="1920">
        <v>16</v>
      </c>
      <c r="E20" s="1921">
        <v>0</v>
      </c>
      <c r="F20" s="1945"/>
      <c r="G20" s="1920">
        <v>0</v>
      </c>
      <c r="H20" s="1919">
        <v>0</v>
      </c>
      <c r="I20" s="1920"/>
      <c r="J20" s="1923">
        <v>0</v>
      </c>
    </row>
    <row r="21" spans="1:10" ht="17.100000000000001" customHeight="1">
      <c r="A21" s="509" t="s">
        <v>501</v>
      </c>
      <c r="B21" s="1913">
        <v>3261.5032812499999</v>
      </c>
      <c r="C21" s="1913">
        <v>6710.1528778900001</v>
      </c>
      <c r="D21" s="1914">
        <v>6937.2709147099995</v>
      </c>
      <c r="E21" s="1915">
        <v>3448.6495966400003</v>
      </c>
      <c r="F21" s="1943"/>
      <c r="G21" s="1914">
        <v>105.73803854394023</v>
      </c>
      <c r="H21" s="1913">
        <v>227.11803681999936</v>
      </c>
      <c r="I21" s="1914"/>
      <c r="J21" s="1918">
        <v>3.3846924347782728</v>
      </c>
    </row>
    <row r="22" spans="1:10" ht="17.100000000000001" customHeight="1">
      <c r="A22" s="512" t="s">
        <v>502</v>
      </c>
      <c r="B22" s="1919">
        <v>3261.5032812499999</v>
      </c>
      <c r="C22" s="1919">
        <v>5910.1528778900001</v>
      </c>
      <c r="D22" s="1920">
        <v>6937.2709147099995</v>
      </c>
      <c r="E22" s="1921">
        <v>2648.6495966400003</v>
      </c>
      <c r="F22" s="1945"/>
      <c r="G22" s="1920">
        <v>81.209472081992871</v>
      </c>
      <c r="H22" s="1919">
        <v>1027.1180368199994</v>
      </c>
      <c r="I22" s="1920"/>
      <c r="J22" s="1923">
        <v>17.378874253193491</v>
      </c>
    </row>
    <row r="23" spans="1:10" ht="17.100000000000001" customHeight="1">
      <c r="A23" s="512" t="s">
        <v>503</v>
      </c>
      <c r="B23" s="1919">
        <v>0</v>
      </c>
      <c r="C23" s="1919">
        <v>800</v>
      </c>
      <c r="D23" s="1920">
        <v>0</v>
      </c>
      <c r="E23" s="1921">
        <v>800</v>
      </c>
      <c r="F23" s="1945"/>
      <c r="G23" s="1920"/>
      <c r="H23" s="1919">
        <v>-800</v>
      </c>
      <c r="I23" s="1920"/>
      <c r="J23" s="1923">
        <v>-100</v>
      </c>
    </row>
    <row r="24" spans="1:10" ht="17.100000000000001" customHeight="1">
      <c r="A24" s="509" t="s">
        <v>504</v>
      </c>
      <c r="B24" s="1913">
        <v>4695.79921251</v>
      </c>
      <c r="C24" s="1913">
        <v>4449.7970038699996</v>
      </c>
      <c r="D24" s="1914">
        <v>4137.1226891200004</v>
      </c>
      <c r="E24" s="1915">
        <v>-246.00220864000039</v>
      </c>
      <c r="F24" s="1943"/>
      <c r="G24" s="1914">
        <v>-5.2387718790153981</v>
      </c>
      <c r="H24" s="1913">
        <v>-312.67431474999921</v>
      </c>
      <c r="I24" s="1914"/>
      <c r="J24" s="1918">
        <v>-7.0267096336768979</v>
      </c>
    </row>
    <row r="25" spans="1:10" ht="17.100000000000001" customHeight="1">
      <c r="A25" s="509" t="s">
        <v>505</v>
      </c>
      <c r="B25" s="1913">
        <v>31359.275666210004</v>
      </c>
      <c r="C25" s="1913">
        <v>33875.377499020004</v>
      </c>
      <c r="D25" s="1914">
        <v>36601.222259999995</v>
      </c>
      <c r="E25" s="1915">
        <v>2516.1018328099999</v>
      </c>
      <c r="F25" s="1943"/>
      <c r="G25" s="1914">
        <v>8.0234692267498069</v>
      </c>
      <c r="H25" s="1913">
        <v>2725.8447609799914</v>
      </c>
      <c r="I25" s="1914"/>
      <c r="J25" s="1918">
        <v>8.0466845308479549</v>
      </c>
    </row>
    <row r="26" spans="1:10" ht="17.100000000000001" customHeight="1">
      <c r="A26" s="545" t="s">
        <v>506</v>
      </c>
      <c r="B26" s="1946">
        <v>786981.86047473981</v>
      </c>
      <c r="C26" s="1946">
        <v>981529.70690916001</v>
      </c>
      <c r="D26" s="1947">
        <v>1048679.42743898</v>
      </c>
      <c r="E26" s="1948">
        <v>194547.84643442021</v>
      </c>
      <c r="F26" s="1949"/>
      <c r="G26" s="1947">
        <v>24.720753578368495</v>
      </c>
      <c r="H26" s="1946">
        <v>67149.720529819955</v>
      </c>
      <c r="I26" s="1947"/>
      <c r="J26" s="1950">
        <v>6.8413334876307133</v>
      </c>
    </row>
    <row r="27" spans="1:10" ht="17.100000000000001" customHeight="1">
      <c r="A27" s="509" t="s">
        <v>507</v>
      </c>
      <c r="B27" s="1913">
        <v>522898.4435030701</v>
      </c>
      <c r="C27" s="1913">
        <v>547052.99109698995</v>
      </c>
      <c r="D27" s="1914">
        <v>656909.51932897011</v>
      </c>
      <c r="E27" s="1915">
        <v>24154.547593919851</v>
      </c>
      <c r="F27" s="1943"/>
      <c r="G27" s="1914">
        <v>4.6193573329651789</v>
      </c>
      <c r="H27" s="1913">
        <v>109856.52823198016</v>
      </c>
      <c r="I27" s="1914"/>
      <c r="J27" s="1918">
        <v>20.081514957387942</v>
      </c>
    </row>
    <row r="28" spans="1:10" ht="17.100000000000001" customHeight="1">
      <c r="A28" s="512" t="s">
        <v>508</v>
      </c>
      <c r="B28" s="1919">
        <v>270080.36128978006</v>
      </c>
      <c r="C28" s="1919">
        <v>327482.67803007999</v>
      </c>
      <c r="D28" s="1920">
        <v>361745.91183872998</v>
      </c>
      <c r="E28" s="1921">
        <v>57402.316740299924</v>
      </c>
      <c r="F28" s="1945"/>
      <c r="G28" s="1920">
        <v>21.253791451615644</v>
      </c>
      <c r="H28" s="1919">
        <v>34263.233808649995</v>
      </c>
      <c r="I28" s="1920"/>
      <c r="J28" s="1923">
        <v>10.462609508006663</v>
      </c>
    </row>
    <row r="29" spans="1:10" ht="17.100000000000001" customHeight="1">
      <c r="A29" s="512" t="s">
        <v>509</v>
      </c>
      <c r="B29" s="1919">
        <v>47292.02360718001</v>
      </c>
      <c r="C29" s="1919">
        <v>55901.051822580012</v>
      </c>
      <c r="D29" s="1920">
        <v>63082.488793020013</v>
      </c>
      <c r="E29" s="1921">
        <v>8609.0282154000015</v>
      </c>
      <c r="F29" s="1945"/>
      <c r="G29" s="1920">
        <v>18.203975128890349</v>
      </c>
      <c r="H29" s="1919">
        <v>7181.4369704400015</v>
      </c>
      <c r="I29" s="1920"/>
      <c r="J29" s="1923">
        <v>12.846693821133462</v>
      </c>
    </row>
    <row r="30" spans="1:10" ht="17.100000000000001" customHeight="1">
      <c r="A30" s="512" t="s">
        <v>510</v>
      </c>
      <c r="B30" s="1919">
        <v>174939.83073156001</v>
      </c>
      <c r="C30" s="1919">
        <v>134715.85834726001</v>
      </c>
      <c r="D30" s="1920">
        <v>194425.91190588006</v>
      </c>
      <c r="E30" s="1921">
        <v>-40223.972384299996</v>
      </c>
      <c r="F30" s="1945"/>
      <c r="G30" s="1920">
        <v>-22.993032642190268</v>
      </c>
      <c r="H30" s="1919">
        <v>59710.053558620042</v>
      </c>
      <c r="I30" s="1920"/>
      <c r="J30" s="1923">
        <v>44.322958181140137</v>
      </c>
    </row>
    <row r="31" spans="1:10" ht="17.100000000000001" customHeight="1">
      <c r="A31" s="512" t="s">
        <v>511</v>
      </c>
      <c r="B31" s="1919">
        <v>11483.837105930001</v>
      </c>
      <c r="C31" s="1919">
        <v>13738.88305825</v>
      </c>
      <c r="D31" s="1920">
        <v>12364.73573455</v>
      </c>
      <c r="E31" s="1921">
        <v>2255.0459523199988</v>
      </c>
      <c r="F31" s="1945"/>
      <c r="G31" s="1920">
        <v>19.636694003222519</v>
      </c>
      <c r="H31" s="1919">
        <v>-1374.1473236999991</v>
      </c>
      <c r="I31" s="1920"/>
      <c r="J31" s="1923">
        <v>-10.001885290630257</v>
      </c>
    </row>
    <row r="32" spans="1:10" ht="17.100000000000001" customHeight="1">
      <c r="A32" s="512" t="s">
        <v>512</v>
      </c>
      <c r="B32" s="1919">
        <v>5815.5003379600003</v>
      </c>
      <c r="C32" s="1919">
        <v>5551.3826345699999</v>
      </c>
      <c r="D32" s="1920">
        <v>4802.4487722700005</v>
      </c>
      <c r="E32" s="1921">
        <v>-264.11770339000032</v>
      </c>
      <c r="F32" s="1945"/>
      <c r="G32" s="1920">
        <v>-4.5416161644081212</v>
      </c>
      <c r="H32" s="1919">
        <v>-748.93386229999942</v>
      </c>
      <c r="I32" s="1920"/>
      <c r="J32" s="1923">
        <v>-13.49094291638592</v>
      </c>
    </row>
    <row r="33" spans="1:10" ht="17.100000000000001" customHeight="1">
      <c r="A33" s="512" t="s">
        <v>513</v>
      </c>
      <c r="B33" s="1919">
        <v>13286.890430659998</v>
      </c>
      <c r="C33" s="1919">
        <v>9663.1372042500007</v>
      </c>
      <c r="D33" s="1920">
        <v>20488.022284520001</v>
      </c>
      <c r="E33" s="1921">
        <v>-3623.7532264099973</v>
      </c>
      <c r="F33" s="1945"/>
      <c r="G33" s="1920">
        <v>-27.273147508223978</v>
      </c>
      <c r="H33" s="1919">
        <v>10824.88508027</v>
      </c>
      <c r="I33" s="1920"/>
      <c r="J33" s="1923">
        <v>112.02247108225933</v>
      </c>
    </row>
    <row r="34" spans="1:10" ht="17.100000000000001" customHeight="1">
      <c r="A34" s="509" t="s">
        <v>514</v>
      </c>
      <c r="B34" s="1913">
        <v>33813.099451639944</v>
      </c>
      <c r="C34" s="1913">
        <v>115018.4562489799</v>
      </c>
      <c r="D34" s="1914">
        <v>127686.39723108003</v>
      </c>
      <c r="E34" s="1915">
        <v>81205.356797339948</v>
      </c>
      <c r="F34" s="1943"/>
      <c r="G34" s="1914">
        <v>240.15945924590909</v>
      </c>
      <c r="H34" s="1913">
        <v>12667.940982100132</v>
      </c>
      <c r="I34" s="1914"/>
      <c r="J34" s="1918">
        <v>11.013833253576193</v>
      </c>
    </row>
    <row r="35" spans="1:10" ht="17.100000000000001" customHeight="1">
      <c r="A35" s="509" t="s">
        <v>515</v>
      </c>
      <c r="B35" s="1913">
        <v>60000</v>
      </c>
      <c r="C35" s="1913">
        <v>0</v>
      </c>
      <c r="D35" s="1914">
        <v>14400</v>
      </c>
      <c r="E35" s="1915">
        <v>-60000</v>
      </c>
      <c r="F35" s="1943"/>
      <c r="G35" s="1914">
        <v>-100</v>
      </c>
      <c r="H35" s="1913">
        <v>14400</v>
      </c>
      <c r="I35" s="1914"/>
      <c r="J35" s="1918"/>
    </row>
    <row r="36" spans="1:10" ht="17.100000000000001" customHeight="1">
      <c r="A36" s="509" t="s">
        <v>516</v>
      </c>
      <c r="B36" s="1913">
        <v>5000</v>
      </c>
      <c r="C36" s="1913">
        <v>0</v>
      </c>
      <c r="D36" s="1914">
        <v>0</v>
      </c>
      <c r="E36" s="1915">
        <v>-5000</v>
      </c>
      <c r="F36" s="1943"/>
      <c r="G36" s="1914">
        <v>-100</v>
      </c>
      <c r="H36" s="1913">
        <v>0</v>
      </c>
      <c r="I36" s="1914"/>
      <c r="J36" s="1918"/>
    </row>
    <row r="37" spans="1:10" ht="17.100000000000001" customHeight="1">
      <c r="A37" s="509" t="s">
        <v>517</v>
      </c>
      <c r="B37" s="1913">
        <v>0</v>
      </c>
      <c r="C37" s="1913">
        <v>49080</v>
      </c>
      <c r="D37" s="1914">
        <v>0</v>
      </c>
      <c r="E37" s="1915">
        <v>49080</v>
      </c>
      <c r="F37" s="1943"/>
      <c r="G37" s="1914"/>
      <c r="H37" s="1913">
        <v>-49080</v>
      </c>
      <c r="I37" s="1914"/>
      <c r="J37" s="1918"/>
    </row>
    <row r="38" spans="1:10" ht="17.100000000000001" customHeight="1">
      <c r="A38" s="509" t="s">
        <v>518</v>
      </c>
      <c r="B38" s="1913">
        <v>5995.9684025999995</v>
      </c>
      <c r="C38" s="1913">
        <v>4425.2452109500009</v>
      </c>
      <c r="D38" s="1914">
        <v>2849.0322149899994</v>
      </c>
      <c r="E38" s="1915">
        <v>-1570.7231916499986</v>
      </c>
      <c r="F38" s="1943"/>
      <c r="G38" s="1914">
        <v>-26.196322031465247</v>
      </c>
      <c r="H38" s="1913">
        <v>-1576.2129959600015</v>
      </c>
      <c r="I38" s="1914"/>
      <c r="J38" s="1918">
        <v>-35.618658872501754</v>
      </c>
    </row>
    <row r="39" spans="1:10" ht="17.100000000000001" customHeight="1">
      <c r="A39" s="512" t="s">
        <v>519</v>
      </c>
      <c r="B39" s="1919">
        <v>8.8096026000003818</v>
      </c>
      <c r="C39" s="1919">
        <v>3.1943309500007628</v>
      </c>
      <c r="D39" s="1920">
        <v>235.10543498999976</v>
      </c>
      <c r="E39" s="1921">
        <v>-5.6152716499996185</v>
      </c>
      <c r="F39" s="1945"/>
      <c r="G39" s="1920">
        <v>-63.74035135250454</v>
      </c>
      <c r="H39" s="1919">
        <v>231.911104039999</v>
      </c>
      <c r="I39" s="1920"/>
      <c r="J39" s="1923">
        <v>7260.0838069062211</v>
      </c>
    </row>
    <row r="40" spans="1:10" ht="17.100000000000001" customHeight="1">
      <c r="A40" s="512" t="s">
        <v>520</v>
      </c>
      <c r="B40" s="1919">
        <v>0</v>
      </c>
      <c r="C40" s="1919">
        <v>0</v>
      </c>
      <c r="D40" s="1920">
        <v>0</v>
      </c>
      <c r="E40" s="1921">
        <v>0</v>
      </c>
      <c r="F40" s="1945"/>
      <c r="G40" s="1920"/>
      <c r="H40" s="1919">
        <v>0</v>
      </c>
      <c r="I40" s="1920"/>
      <c r="J40" s="1923"/>
    </row>
    <row r="41" spans="1:10" ht="17.100000000000001" customHeight="1">
      <c r="A41" s="512" t="s">
        <v>521</v>
      </c>
      <c r="B41" s="1919">
        <v>0</v>
      </c>
      <c r="C41" s="1919">
        <v>0</v>
      </c>
      <c r="D41" s="1920">
        <v>0</v>
      </c>
      <c r="E41" s="1921">
        <v>0</v>
      </c>
      <c r="F41" s="1945"/>
      <c r="G41" s="1920"/>
      <c r="H41" s="1919">
        <v>0</v>
      </c>
      <c r="I41" s="1920"/>
      <c r="J41" s="1923"/>
    </row>
    <row r="42" spans="1:10" ht="17.100000000000001" customHeight="1">
      <c r="A42" s="512" t="s">
        <v>522</v>
      </c>
      <c r="B42" s="1919">
        <v>0</v>
      </c>
      <c r="C42" s="1919">
        <v>0</v>
      </c>
      <c r="D42" s="1920">
        <v>0</v>
      </c>
      <c r="E42" s="1921">
        <v>0</v>
      </c>
      <c r="F42" s="1945"/>
      <c r="G42" s="1920"/>
      <c r="H42" s="1919">
        <v>0</v>
      </c>
      <c r="I42" s="1920"/>
      <c r="J42" s="1923"/>
    </row>
    <row r="43" spans="1:10" ht="17.100000000000001" customHeight="1">
      <c r="A43" s="512" t="s">
        <v>523</v>
      </c>
      <c r="B43" s="1919">
        <v>0</v>
      </c>
      <c r="C43" s="1919">
        <v>0</v>
      </c>
      <c r="D43" s="1920">
        <v>0</v>
      </c>
      <c r="E43" s="1921">
        <v>0</v>
      </c>
      <c r="F43" s="1945"/>
      <c r="G43" s="1920"/>
      <c r="H43" s="1919">
        <v>0</v>
      </c>
      <c r="I43" s="1928"/>
      <c r="J43" s="1923"/>
    </row>
    <row r="44" spans="1:10" ht="17.100000000000001" customHeight="1">
      <c r="A44" s="512" t="s">
        <v>524</v>
      </c>
      <c r="B44" s="1919">
        <v>1961.8459999999998</v>
      </c>
      <c r="C44" s="1919">
        <v>1010.02984</v>
      </c>
      <c r="D44" s="1920">
        <v>153.42302000000001</v>
      </c>
      <c r="E44" s="1921">
        <v>-951.81615999999974</v>
      </c>
      <c r="F44" s="1945"/>
      <c r="G44" s="1920">
        <v>-48.5163544946953</v>
      </c>
      <c r="H44" s="1919">
        <v>-856.60681999999997</v>
      </c>
      <c r="I44" s="1928"/>
      <c r="J44" s="1923">
        <v>-84.810050760480493</v>
      </c>
    </row>
    <row r="45" spans="1:10" ht="17.100000000000001" customHeight="1">
      <c r="A45" s="512" t="s">
        <v>525</v>
      </c>
      <c r="B45" s="1919">
        <v>4025.3127999999997</v>
      </c>
      <c r="C45" s="1919">
        <v>3412.0210399999996</v>
      </c>
      <c r="D45" s="1920">
        <v>2460.5037599999996</v>
      </c>
      <c r="E45" s="1921">
        <v>-613.29176000000007</v>
      </c>
      <c r="F45" s="1945"/>
      <c r="G45" s="1920">
        <v>-15.23587831484798</v>
      </c>
      <c r="H45" s="1919">
        <v>-951.51728000000003</v>
      </c>
      <c r="I45" s="1928"/>
      <c r="J45" s="1923">
        <v>-27.887204353229901</v>
      </c>
    </row>
    <row r="46" spans="1:10" ht="17.100000000000001" customHeight="1">
      <c r="A46" s="512" t="s">
        <v>526</v>
      </c>
      <c r="B46" s="1919">
        <v>0</v>
      </c>
      <c r="C46" s="1919">
        <v>0</v>
      </c>
      <c r="D46" s="1920">
        <v>0</v>
      </c>
      <c r="E46" s="1921">
        <v>0</v>
      </c>
      <c r="F46" s="1945"/>
      <c r="G46" s="1920"/>
      <c r="H46" s="1919">
        <v>0</v>
      </c>
      <c r="I46" s="1920"/>
      <c r="J46" s="1923"/>
    </row>
    <row r="47" spans="1:10" ht="17.100000000000001" customHeight="1">
      <c r="A47" s="509" t="s">
        <v>527</v>
      </c>
      <c r="B47" s="1913">
        <v>118248.21110223001</v>
      </c>
      <c r="C47" s="1913">
        <v>139195.62153613003</v>
      </c>
      <c r="D47" s="1914">
        <v>128664.14382493</v>
      </c>
      <c r="E47" s="1915">
        <v>20947.410433900019</v>
      </c>
      <c r="F47" s="1943"/>
      <c r="G47" s="1914">
        <v>17.714779985796316</v>
      </c>
      <c r="H47" s="1913">
        <v>-10531.47771120003</v>
      </c>
      <c r="I47" s="1951"/>
      <c r="J47" s="1918">
        <v>-7.5659547297372773</v>
      </c>
    </row>
    <row r="48" spans="1:10" ht="17.100000000000001" customHeight="1" thickBot="1">
      <c r="A48" s="514" t="s">
        <v>528</v>
      </c>
      <c r="B48" s="1939">
        <v>41026.112719799887</v>
      </c>
      <c r="C48" s="1939">
        <v>126757.38752072005</v>
      </c>
      <c r="D48" s="1940">
        <v>118170.2964036201</v>
      </c>
      <c r="E48" s="1941">
        <v>85731.27480092016</v>
      </c>
      <c r="F48" s="1952"/>
      <c r="G48" s="1940">
        <v>208.96757971306607</v>
      </c>
      <c r="H48" s="1939">
        <v>-8587.0911170999461</v>
      </c>
      <c r="I48" s="1953"/>
      <c r="J48" s="1954">
        <v>-6.7744304967600257</v>
      </c>
    </row>
    <row r="49" spans="1:10" ht="17.100000000000001" customHeight="1" thickTop="1">
      <c r="A49" s="522" t="s">
        <v>481</v>
      </c>
      <c r="B49" s="494"/>
      <c r="C49" s="517"/>
      <c r="D49" s="517"/>
      <c r="E49" s="517"/>
      <c r="F49" s="517"/>
      <c r="G49" s="517"/>
      <c r="H49" s="517"/>
      <c r="I49" s="517"/>
      <c r="J49" s="517"/>
    </row>
    <row r="50" spans="1:10" ht="17.100000000000001" customHeight="1">
      <c r="A50" s="546" t="s">
        <v>482</v>
      </c>
      <c r="B50" s="494"/>
      <c r="C50" s="517"/>
      <c r="D50" s="517"/>
      <c r="E50" s="517"/>
      <c r="F50" s="517"/>
      <c r="G50" s="517"/>
      <c r="H50" s="517"/>
      <c r="I50" s="517"/>
      <c r="J50" s="517"/>
    </row>
    <row r="51" spans="1:10" ht="17.100000000000001" customHeight="1">
      <c r="A51" s="524" t="s">
        <v>529</v>
      </c>
      <c r="B51" s="355">
        <v>720687.92225439975</v>
      </c>
      <c r="C51" s="355">
        <v>913205.65525965998</v>
      </c>
      <c r="D51" s="355">
        <v>952808.70749568986</v>
      </c>
      <c r="E51" s="355">
        <v>172892.63920582022</v>
      </c>
      <c r="F51" s="547" t="s">
        <v>454</v>
      </c>
      <c r="G51" s="355">
        <v>23.989945421173559</v>
      </c>
      <c r="H51" s="355">
        <v>63349.693574709891</v>
      </c>
      <c r="I51" s="547" t="s">
        <v>455</v>
      </c>
      <c r="J51" s="355">
        <v>6.9370675936842625</v>
      </c>
    </row>
    <row r="52" spans="1:10" ht="17.100000000000001" customHeight="1">
      <c r="A52" s="524" t="s">
        <v>530</v>
      </c>
      <c r="B52" s="355">
        <v>-197789.45345592985</v>
      </c>
      <c r="C52" s="355">
        <v>-366152.65886728</v>
      </c>
      <c r="D52" s="355">
        <v>-295899.14973133011</v>
      </c>
      <c r="E52" s="355">
        <v>-148738.11161191014</v>
      </c>
      <c r="F52" s="547" t="s">
        <v>454</v>
      </c>
      <c r="G52" s="355">
        <v>75.200223779904917</v>
      </c>
      <c r="H52" s="355">
        <v>46506.867797269879</v>
      </c>
      <c r="I52" s="547" t="s">
        <v>455</v>
      </c>
      <c r="J52" s="355">
        <v>-12.701496676589013</v>
      </c>
    </row>
    <row r="53" spans="1:10" ht="17.100000000000001" customHeight="1">
      <c r="A53" s="524" t="s">
        <v>531</v>
      </c>
      <c r="B53" s="355">
        <v>192915.04815581988</v>
      </c>
      <c r="C53" s="355">
        <v>281157.63155783009</v>
      </c>
      <c r="D53" s="355">
        <v>224633.2179685501</v>
      </c>
      <c r="E53" s="355">
        <v>68617.489602570189</v>
      </c>
      <c r="F53" s="547" t="s">
        <v>454</v>
      </c>
      <c r="G53" s="355">
        <v>35.568759543914368</v>
      </c>
      <c r="H53" s="355">
        <v>-32777.77225059997</v>
      </c>
      <c r="I53" s="547" t="s">
        <v>455</v>
      </c>
      <c r="J53" s="355">
        <v>-11.658147804484564</v>
      </c>
    </row>
    <row r="54" spans="1:10" ht="17.100000000000001" customHeight="1">
      <c r="A54" s="548" t="s">
        <v>532</v>
      </c>
      <c r="B54" s="549">
        <v>19625.093799440012</v>
      </c>
      <c r="C54" s="355"/>
      <c r="D54" s="355"/>
      <c r="E54" s="355"/>
      <c r="F54" s="355"/>
      <c r="G54" s="355"/>
      <c r="H54" s="355"/>
      <c r="I54" s="355"/>
      <c r="J54" s="355"/>
    </row>
    <row r="55" spans="1:10" ht="17.100000000000001" customHeight="1">
      <c r="A55" s="548" t="s">
        <v>533</v>
      </c>
      <c r="B55" s="549">
        <v>-23746.641338680009</v>
      </c>
      <c r="C55" s="355"/>
      <c r="D55" s="355"/>
      <c r="E55" s="355"/>
      <c r="F55" s="355"/>
      <c r="G55" s="355"/>
      <c r="H55" s="355"/>
      <c r="I55" s="355"/>
      <c r="J55" s="355"/>
    </row>
    <row r="56" spans="1:10" ht="17.100000000000001" customHeight="1">
      <c r="A56" s="550"/>
      <c r="B56" s="494"/>
      <c r="C56" s="494"/>
      <c r="D56" s="494"/>
      <c r="E56" s="494"/>
      <c r="F56" s="494"/>
      <c r="G56" s="494"/>
      <c r="H56" s="494"/>
      <c r="I56" s="494"/>
      <c r="J56" s="494"/>
    </row>
  </sheetData>
  <mergeCells count="6">
    <mergeCell ref="A1:J1"/>
    <mergeCell ref="A2:J2"/>
    <mergeCell ref="H3:J3"/>
    <mergeCell ref="E4:J4"/>
    <mergeCell ref="E5:G5"/>
    <mergeCell ref="H5:J5"/>
  </mergeCells>
  <printOptions horizontalCentered="1"/>
  <pageMargins left="1.5" right="1" top="1.5" bottom="1" header="0.3" footer="0.3"/>
  <pageSetup paperSize="9" scale="66" orientation="portrait" r:id="rId1"/>
</worksheet>
</file>

<file path=xl/worksheets/sheet38.xml><?xml version="1.0" encoding="utf-8"?>
<worksheet xmlns="http://schemas.openxmlformats.org/spreadsheetml/2006/main" xmlns:r="http://schemas.openxmlformats.org/officeDocument/2006/relationships">
  <sheetPr>
    <pageSetUpPr fitToPage="1"/>
  </sheetPr>
  <dimension ref="A1:J47"/>
  <sheetViews>
    <sheetView view="pageBreakPreview" zoomScaleSheetLayoutView="100" workbookViewId="0">
      <selection activeCell="B7" sqref="B7:J45"/>
    </sheetView>
  </sheetViews>
  <sheetFormatPr defaultColWidth="11" defaultRowHeight="17.100000000000001" customHeight="1"/>
  <cols>
    <col min="1" max="1" width="44.140625" style="531" bestFit="1" customWidth="1"/>
    <col min="2" max="4" width="10" style="531" bestFit="1" customWidth="1"/>
    <col min="5" max="5" width="9" style="531" bestFit="1" customWidth="1"/>
    <col min="6" max="6" width="1.42578125" style="531" bestFit="1" customWidth="1"/>
    <col min="7" max="7" width="7.140625" style="531" bestFit="1" customWidth="1"/>
    <col min="8" max="8" width="9" style="531" bestFit="1" customWidth="1"/>
    <col min="9" max="9" width="1.7109375" style="531" customWidth="1"/>
    <col min="10" max="10" width="7.140625" style="531" bestFit="1" customWidth="1"/>
    <col min="11" max="256" width="11" style="493"/>
    <col min="257" max="257" width="46.7109375" style="493" bestFit="1" customWidth="1"/>
    <col min="258" max="260" width="10.85546875" style="493" bestFit="1" customWidth="1"/>
    <col min="261" max="261" width="10.42578125" style="493" bestFit="1" customWidth="1"/>
    <col min="262" max="262" width="2.42578125" style="493" bestFit="1" customWidth="1"/>
    <col min="263" max="263" width="8.7109375" style="493" bestFit="1" customWidth="1"/>
    <col min="264" max="264" width="10.7109375" style="493" customWidth="1"/>
    <col min="265" max="265" width="2.140625" style="493" customWidth="1"/>
    <col min="266" max="266" width="9" style="493" bestFit="1" customWidth="1"/>
    <col min="267" max="512" width="11" style="493"/>
    <col min="513" max="513" width="46.7109375" style="493" bestFit="1" customWidth="1"/>
    <col min="514" max="516" width="10.85546875" style="493" bestFit="1" customWidth="1"/>
    <col min="517" max="517" width="10.42578125" style="493" bestFit="1" customWidth="1"/>
    <col min="518" max="518" width="2.42578125" style="493" bestFit="1" customWidth="1"/>
    <col min="519" max="519" width="8.7109375" style="493" bestFit="1" customWidth="1"/>
    <col min="520" max="520" width="10.7109375" style="493" customWidth="1"/>
    <col min="521" max="521" width="2.140625" style="493" customWidth="1"/>
    <col min="522" max="522" width="9" style="493" bestFit="1" customWidth="1"/>
    <col min="523" max="768" width="11" style="493"/>
    <col min="769" max="769" width="46.7109375" style="493" bestFit="1" customWidth="1"/>
    <col min="770" max="772" width="10.85546875" style="493" bestFit="1" customWidth="1"/>
    <col min="773" max="773" width="10.42578125" style="493" bestFit="1" customWidth="1"/>
    <col min="774" max="774" width="2.42578125" style="493" bestFit="1" customWidth="1"/>
    <col min="775" max="775" width="8.7109375" style="493" bestFit="1" customWidth="1"/>
    <col min="776" max="776" width="10.7109375" style="493" customWidth="1"/>
    <col min="777" max="777" width="2.140625" style="493" customWidth="1"/>
    <col min="778" max="778" width="9" style="493" bestFit="1" customWidth="1"/>
    <col min="779" max="1024" width="11" style="493"/>
    <col min="1025" max="1025" width="46.7109375" style="493" bestFit="1" customWidth="1"/>
    <col min="1026" max="1028" width="10.85546875" style="493" bestFit="1" customWidth="1"/>
    <col min="1029" max="1029" width="10.42578125" style="493" bestFit="1" customWidth="1"/>
    <col min="1030" max="1030" width="2.42578125" style="493" bestFit="1" customWidth="1"/>
    <col min="1031" max="1031" width="8.7109375" style="493" bestFit="1" customWidth="1"/>
    <col min="1032" max="1032" width="10.7109375" style="493" customWidth="1"/>
    <col min="1033" max="1033" width="2.140625" style="493" customWidth="1"/>
    <col min="1034" max="1034" width="9" style="493" bestFit="1" customWidth="1"/>
    <col min="1035" max="1280" width="11" style="493"/>
    <col min="1281" max="1281" width="46.7109375" style="493" bestFit="1" customWidth="1"/>
    <col min="1282" max="1284" width="10.85546875" style="493" bestFit="1" customWidth="1"/>
    <col min="1285" max="1285" width="10.42578125" style="493" bestFit="1" customWidth="1"/>
    <col min="1286" max="1286" width="2.42578125" style="493" bestFit="1" customWidth="1"/>
    <col min="1287" max="1287" width="8.7109375" style="493" bestFit="1" customWidth="1"/>
    <col min="1288" max="1288" width="10.7109375" style="493" customWidth="1"/>
    <col min="1289" max="1289" width="2.140625" style="493" customWidth="1"/>
    <col min="1290" max="1290" width="9" style="493" bestFit="1" customWidth="1"/>
    <col min="1291" max="1536" width="11" style="493"/>
    <col min="1537" max="1537" width="46.7109375" style="493" bestFit="1" customWidth="1"/>
    <col min="1538" max="1540" width="10.85546875" style="493" bestFit="1" customWidth="1"/>
    <col min="1541" max="1541" width="10.42578125" style="493" bestFit="1" customWidth="1"/>
    <col min="1542" max="1542" width="2.42578125" style="493" bestFit="1" customWidth="1"/>
    <col min="1543" max="1543" width="8.7109375" style="493" bestFit="1" customWidth="1"/>
    <col min="1544" max="1544" width="10.7109375" style="493" customWidth="1"/>
    <col min="1545" max="1545" width="2.140625" style="493" customWidth="1"/>
    <col min="1546" max="1546" width="9" style="493" bestFit="1" customWidth="1"/>
    <col min="1547" max="1792" width="11" style="493"/>
    <col min="1793" max="1793" width="46.7109375" style="493" bestFit="1" customWidth="1"/>
    <col min="1794" max="1796" width="10.85546875" style="493" bestFit="1" customWidth="1"/>
    <col min="1797" max="1797" width="10.42578125" style="493" bestFit="1" customWidth="1"/>
    <col min="1798" max="1798" width="2.42578125" style="493" bestFit="1" customWidth="1"/>
    <col min="1799" max="1799" width="8.7109375" style="493" bestFit="1" customWidth="1"/>
    <col min="1800" max="1800" width="10.7109375" style="493" customWidth="1"/>
    <col min="1801" max="1801" width="2.140625" style="493" customWidth="1"/>
    <col min="1802" max="1802" width="9" style="493" bestFit="1" customWidth="1"/>
    <col min="1803" max="2048" width="11" style="493"/>
    <col min="2049" max="2049" width="46.7109375" style="493" bestFit="1" customWidth="1"/>
    <col min="2050" max="2052" width="10.85546875" style="493" bestFit="1" customWidth="1"/>
    <col min="2053" max="2053" width="10.42578125" style="493" bestFit="1" customWidth="1"/>
    <col min="2054" max="2054" width="2.42578125" style="493" bestFit="1" customWidth="1"/>
    <col min="2055" max="2055" width="8.7109375" style="493" bestFit="1" customWidth="1"/>
    <col min="2056" max="2056" width="10.7109375" style="493" customWidth="1"/>
    <col min="2057" max="2057" width="2.140625" style="493" customWidth="1"/>
    <col min="2058" max="2058" width="9" style="493" bestFit="1" customWidth="1"/>
    <col min="2059" max="2304" width="11" style="493"/>
    <col min="2305" max="2305" width="46.7109375" style="493" bestFit="1" customWidth="1"/>
    <col min="2306" max="2308" width="10.85546875" style="493" bestFit="1" customWidth="1"/>
    <col min="2309" max="2309" width="10.42578125" style="493" bestFit="1" customWidth="1"/>
    <col min="2310" max="2310" width="2.42578125" style="493" bestFit="1" customWidth="1"/>
    <col min="2311" max="2311" width="8.7109375" style="493" bestFit="1" customWidth="1"/>
    <col min="2312" max="2312" width="10.7109375" style="493" customWidth="1"/>
    <col min="2313" max="2313" width="2.140625" style="493" customWidth="1"/>
    <col min="2314" max="2314" width="9" style="493" bestFit="1" customWidth="1"/>
    <col min="2315" max="2560" width="11" style="493"/>
    <col min="2561" max="2561" width="46.7109375" style="493" bestFit="1" customWidth="1"/>
    <col min="2562" max="2564" width="10.85546875" style="493" bestFit="1" customWidth="1"/>
    <col min="2565" max="2565" width="10.42578125" style="493" bestFit="1" customWidth="1"/>
    <col min="2566" max="2566" width="2.42578125" style="493" bestFit="1" customWidth="1"/>
    <col min="2567" max="2567" width="8.7109375" style="493" bestFit="1" customWidth="1"/>
    <col min="2568" max="2568" width="10.7109375" style="493" customWidth="1"/>
    <col min="2569" max="2569" width="2.140625" style="493" customWidth="1"/>
    <col min="2570" max="2570" width="9" style="493" bestFit="1" customWidth="1"/>
    <col min="2571" max="2816" width="11" style="493"/>
    <col min="2817" max="2817" width="46.7109375" style="493" bestFit="1" customWidth="1"/>
    <col min="2818" max="2820" width="10.85546875" style="493" bestFit="1" customWidth="1"/>
    <col min="2821" max="2821" width="10.42578125" style="493" bestFit="1" customWidth="1"/>
    <col min="2822" max="2822" width="2.42578125" style="493" bestFit="1" customWidth="1"/>
    <col min="2823" max="2823" width="8.7109375" style="493" bestFit="1" customWidth="1"/>
    <col min="2824" max="2824" width="10.7109375" style="493" customWidth="1"/>
    <col min="2825" max="2825" width="2.140625" style="493" customWidth="1"/>
    <col min="2826" max="2826" width="9" style="493" bestFit="1" customWidth="1"/>
    <col min="2827" max="3072" width="11" style="493"/>
    <col min="3073" max="3073" width="46.7109375" style="493" bestFit="1" customWidth="1"/>
    <col min="3074" max="3076" width="10.85546875" style="493" bestFit="1" customWidth="1"/>
    <col min="3077" max="3077" width="10.42578125" style="493" bestFit="1" customWidth="1"/>
    <col min="3078" max="3078" width="2.42578125" style="493" bestFit="1" customWidth="1"/>
    <col min="3079" max="3079" width="8.7109375" style="493" bestFit="1" customWidth="1"/>
    <col min="3080" max="3080" width="10.7109375" style="493" customWidth="1"/>
    <col min="3081" max="3081" width="2.140625" style="493" customWidth="1"/>
    <col min="3082" max="3082" width="9" style="493" bestFit="1" customWidth="1"/>
    <col min="3083" max="3328" width="11" style="493"/>
    <col min="3329" max="3329" width="46.7109375" style="493" bestFit="1" customWidth="1"/>
    <col min="3330" max="3332" width="10.85546875" style="493" bestFit="1" customWidth="1"/>
    <col min="3333" max="3333" width="10.42578125" style="493" bestFit="1" customWidth="1"/>
    <col min="3334" max="3334" width="2.42578125" style="493" bestFit="1" customWidth="1"/>
    <col min="3335" max="3335" width="8.7109375" style="493" bestFit="1" customWidth="1"/>
    <col min="3336" max="3336" width="10.7109375" style="493" customWidth="1"/>
    <col min="3337" max="3337" width="2.140625" style="493" customWidth="1"/>
    <col min="3338" max="3338" width="9" style="493" bestFit="1" customWidth="1"/>
    <col min="3339" max="3584" width="11" style="493"/>
    <col min="3585" max="3585" width="46.7109375" style="493" bestFit="1" customWidth="1"/>
    <col min="3586" max="3588" width="10.85546875" style="493" bestFit="1" customWidth="1"/>
    <col min="3589" max="3589" width="10.42578125" style="493" bestFit="1" customWidth="1"/>
    <col min="3590" max="3590" width="2.42578125" style="493" bestFit="1" customWidth="1"/>
    <col min="3591" max="3591" width="8.7109375" style="493" bestFit="1" customWidth="1"/>
    <col min="3592" max="3592" width="10.7109375" style="493" customWidth="1"/>
    <col min="3593" max="3593" width="2.140625" style="493" customWidth="1"/>
    <col min="3594" max="3594" width="9" style="493" bestFit="1" customWidth="1"/>
    <col min="3595" max="3840" width="11" style="493"/>
    <col min="3841" max="3841" width="46.7109375" style="493" bestFit="1" customWidth="1"/>
    <col min="3842" max="3844" width="10.85546875" style="493" bestFit="1" customWidth="1"/>
    <col min="3845" max="3845" width="10.42578125" style="493" bestFit="1" customWidth="1"/>
    <col min="3846" max="3846" width="2.42578125" style="493" bestFit="1" customWidth="1"/>
    <col min="3847" max="3847" width="8.7109375" style="493" bestFit="1" customWidth="1"/>
    <col min="3848" max="3848" width="10.7109375" style="493" customWidth="1"/>
    <col min="3849" max="3849" width="2.140625" style="493" customWidth="1"/>
    <col min="3850" max="3850" width="9" style="493" bestFit="1" customWidth="1"/>
    <col min="3851" max="4096" width="11" style="493"/>
    <col min="4097" max="4097" width="46.7109375" style="493" bestFit="1" customWidth="1"/>
    <col min="4098" max="4100" width="10.85546875" style="493" bestFit="1" customWidth="1"/>
    <col min="4101" max="4101" width="10.42578125" style="493" bestFit="1" customWidth="1"/>
    <col min="4102" max="4102" width="2.42578125" style="493" bestFit="1" customWidth="1"/>
    <col min="4103" max="4103" width="8.7109375" style="493" bestFit="1" customWidth="1"/>
    <col min="4104" max="4104" width="10.7109375" style="493" customWidth="1"/>
    <col min="4105" max="4105" width="2.140625" style="493" customWidth="1"/>
    <col min="4106" max="4106" width="9" style="493" bestFit="1" customWidth="1"/>
    <col min="4107" max="4352" width="11" style="493"/>
    <col min="4353" max="4353" width="46.7109375" style="493" bestFit="1" customWidth="1"/>
    <col min="4354" max="4356" width="10.85546875" style="493" bestFit="1" customWidth="1"/>
    <col min="4357" max="4357" width="10.42578125" style="493" bestFit="1" customWidth="1"/>
    <col min="4358" max="4358" width="2.42578125" style="493" bestFit="1" customWidth="1"/>
    <col min="4359" max="4359" width="8.7109375" style="493" bestFit="1" customWidth="1"/>
    <col min="4360" max="4360" width="10.7109375" style="493" customWidth="1"/>
    <col min="4361" max="4361" width="2.140625" style="493" customWidth="1"/>
    <col min="4362" max="4362" width="9" style="493" bestFit="1" customWidth="1"/>
    <col min="4363" max="4608" width="11" style="493"/>
    <col min="4609" max="4609" width="46.7109375" style="493" bestFit="1" customWidth="1"/>
    <col min="4610" max="4612" width="10.85546875" style="493" bestFit="1" customWidth="1"/>
    <col min="4613" max="4613" width="10.42578125" style="493" bestFit="1" customWidth="1"/>
    <col min="4614" max="4614" width="2.42578125" style="493" bestFit="1" customWidth="1"/>
    <col min="4615" max="4615" width="8.7109375" style="493" bestFit="1" customWidth="1"/>
    <col min="4616" max="4616" width="10.7109375" style="493" customWidth="1"/>
    <col min="4617" max="4617" width="2.140625" style="493" customWidth="1"/>
    <col min="4618" max="4618" width="9" style="493" bestFit="1" customWidth="1"/>
    <col min="4619" max="4864" width="11" style="493"/>
    <col min="4865" max="4865" width="46.7109375" style="493" bestFit="1" customWidth="1"/>
    <col min="4866" max="4868" width="10.85546875" style="493" bestFit="1" customWidth="1"/>
    <col min="4869" max="4869" width="10.42578125" style="493" bestFit="1" customWidth="1"/>
    <col min="4870" max="4870" width="2.42578125" style="493" bestFit="1" customWidth="1"/>
    <col min="4871" max="4871" width="8.7109375" style="493" bestFit="1" customWidth="1"/>
    <col min="4872" max="4872" width="10.7109375" style="493" customWidth="1"/>
    <col min="4873" max="4873" width="2.140625" style="493" customWidth="1"/>
    <col min="4874" max="4874" width="9" style="493" bestFit="1" customWidth="1"/>
    <col min="4875" max="5120" width="11" style="493"/>
    <col min="5121" max="5121" width="46.7109375" style="493" bestFit="1" customWidth="1"/>
    <col min="5122" max="5124" width="10.85546875" style="493" bestFit="1" customWidth="1"/>
    <col min="5125" max="5125" width="10.42578125" style="493" bestFit="1" customWidth="1"/>
    <col min="5126" max="5126" width="2.42578125" style="493" bestFit="1" customWidth="1"/>
    <col min="5127" max="5127" width="8.7109375" style="493" bestFit="1" customWidth="1"/>
    <col min="5128" max="5128" width="10.7109375" style="493" customWidth="1"/>
    <col min="5129" max="5129" width="2.140625" style="493" customWidth="1"/>
    <col min="5130" max="5130" width="9" style="493" bestFit="1" customWidth="1"/>
    <col min="5131" max="5376" width="11" style="493"/>
    <col min="5377" max="5377" width="46.7109375" style="493" bestFit="1" customWidth="1"/>
    <col min="5378" max="5380" width="10.85546875" style="493" bestFit="1" customWidth="1"/>
    <col min="5381" max="5381" width="10.42578125" style="493" bestFit="1" customWidth="1"/>
    <col min="5382" max="5382" width="2.42578125" style="493" bestFit="1" customWidth="1"/>
    <col min="5383" max="5383" width="8.7109375" style="493" bestFit="1" customWidth="1"/>
    <col min="5384" max="5384" width="10.7109375" style="493" customWidth="1"/>
    <col min="5385" max="5385" width="2.140625" style="493" customWidth="1"/>
    <col min="5386" max="5386" width="9" style="493" bestFit="1" customWidth="1"/>
    <col min="5387" max="5632" width="11" style="493"/>
    <col min="5633" max="5633" width="46.7109375" style="493" bestFit="1" customWidth="1"/>
    <col min="5634" max="5636" width="10.85546875" style="493" bestFit="1" customWidth="1"/>
    <col min="5637" max="5637" width="10.42578125" style="493" bestFit="1" customWidth="1"/>
    <col min="5638" max="5638" width="2.42578125" style="493" bestFit="1" customWidth="1"/>
    <col min="5639" max="5639" width="8.7109375" style="493" bestFit="1" customWidth="1"/>
    <col min="5640" max="5640" width="10.7109375" style="493" customWidth="1"/>
    <col min="5641" max="5641" width="2.140625" style="493" customWidth="1"/>
    <col min="5642" max="5642" width="9" style="493" bestFit="1" customWidth="1"/>
    <col min="5643" max="5888" width="11" style="493"/>
    <col min="5889" max="5889" width="46.7109375" style="493" bestFit="1" customWidth="1"/>
    <col min="5890" max="5892" width="10.85546875" style="493" bestFit="1" customWidth="1"/>
    <col min="5893" max="5893" width="10.42578125" style="493" bestFit="1" customWidth="1"/>
    <col min="5894" max="5894" width="2.42578125" style="493" bestFit="1" customWidth="1"/>
    <col min="5895" max="5895" width="8.7109375" style="493" bestFit="1" customWidth="1"/>
    <col min="5896" max="5896" width="10.7109375" style="493" customWidth="1"/>
    <col min="5897" max="5897" width="2.140625" style="493" customWidth="1"/>
    <col min="5898" max="5898" width="9" style="493" bestFit="1" customWidth="1"/>
    <col min="5899" max="6144" width="11" style="493"/>
    <col min="6145" max="6145" width="46.7109375" style="493" bestFit="1" customWidth="1"/>
    <col min="6146" max="6148" width="10.85546875" style="493" bestFit="1" customWidth="1"/>
    <col min="6149" max="6149" width="10.42578125" style="493" bestFit="1" customWidth="1"/>
    <col min="6150" max="6150" width="2.42578125" style="493" bestFit="1" customWidth="1"/>
    <col min="6151" max="6151" width="8.7109375" style="493" bestFit="1" customWidth="1"/>
    <col min="6152" max="6152" width="10.7109375" style="493" customWidth="1"/>
    <col min="6153" max="6153" width="2.140625" style="493" customWidth="1"/>
    <col min="6154" max="6154" width="9" style="493" bestFit="1" customWidth="1"/>
    <col min="6155" max="6400" width="11" style="493"/>
    <col min="6401" max="6401" width="46.7109375" style="493" bestFit="1" customWidth="1"/>
    <col min="6402" max="6404" width="10.85546875" style="493" bestFit="1" customWidth="1"/>
    <col min="6405" max="6405" width="10.42578125" style="493" bestFit="1" customWidth="1"/>
    <col min="6406" max="6406" width="2.42578125" style="493" bestFit="1" customWidth="1"/>
    <col min="6407" max="6407" width="8.7109375" style="493" bestFit="1" customWidth="1"/>
    <col min="6408" max="6408" width="10.7109375" style="493" customWidth="1"/>
    <col min="6409" max="6409" width="2.140625" style="493" customWidth="1"/>
    <col min="6410" max="6410" width="9" style="493" bestFit="1" customWidth="1"/>
    <col min="6411" max="6656" width="11" style="493"/>
    <col min="6657" max="6657" width="46.7109375" style="493" bestFit="1" customWidth="1"/>
    <col min="6658" max="6660" width="10.85546875" style="493" bestFit="1" customWidth="1"/>
    <col min="6661" max="6661" width="10.42578125" style="493" bestFit="1" customWidth="1"/>
    <col min="6662" max="6662" width="2.42578125" style="493" bestFit="1" customWidth="1"/>
    <col min="6663" max="6663" width="8.7109375" style="493" bestFit="1" customWidth="1"/>
    <col min="6664" max="6664" width="10.7109375" style="493" customWidth="1"/>
    <col min="6665" max="6665" width="2.140625" style="493" customWidth="1"/>
    <col min="6666" max="6666" width="9" style="493" bestFit="1" customWidth="1"/>
    <col min="6667" max="6912" width="11" style="493"/>
    <col min="6913" max="6913" width="46.7109375" style="493" bestFit="1" customWidth="1"/>
    <col min="6914" max="6916" width="10.85546875" style="493" bestFit="1" customWidth="1"/>
    <col min="6917" max="6917" width="10.42578125" style="493" bestFit="1" customWidth="1"/>
    <col min="6918" max="6918" width="2.42578125" style="493" bestFit="1" customWidth="1"/>
    <col min="6919" max="6919" width="8.7109375" style="493" bestFit="1" customWidth="1"/>
    <col min="6920" max="6920" width="10.7109375" style="493" customWidth="1"/>
    <col min="6921" max="6921" width="2.140625" style="493" customWidth="1"/>
    <col min="6922" max="6922" width="9" style="493" bestFit="1" customWidth="1"/>
    <col min="6923" max="7168" width="11" style="493"/>
    <col min="7169" max="7169" width="46.7109375" style="493" bestFit="1" customWidth="1"/>
    <col min="7170" max="7172" width="10.85546875" style="493" bestFit="1" customWidth="1"/>
    <col min="7173" max="7173" width="10.42578125" style="493" bestFit="1" customWidth="1"/>
    <col min="7174" max="7174" width="2.42578125" style="493" bestFit="1" customWidth="1"/>
    <col min="7175" max="7175" width="8.7109375" style="493" bestFit="1" customWidth="1"/>
    <col min="7176" max="7176" width="10.7109375" style="493" customWidth="1"/>
    <col min="7177" max="7177" width="2.140625" style="493" customWidth="1"/>
    <col min="7178" max="7178" width="9" style="493" bestFit="1" customWidth="1"/>
    <col min="7179" max="7424" width="11" style="493"/>
    <col min="7425" max="7425" width="46.7109375" style="493" bestFit="1" customWidth="1"/>
    <col min="7426" max="7428" width="10.85546875" style="493" bestFit="1" customWidth="1"/>
    <col min="7429" max="7429" width="10.42578125" style="493" bestFit="1" customWidth="1"/>
    <col min="7430" max="7430" width="2.42578125" style="493" bestFit="1" customWidth="1"/>
    <col min="7431" max="7431" width="8.7109375" style="493" bestFit="1" customWidth="1"/>
    <col min="7432" max="7432" width="10.7109375" style="493" customWidth="1"/>
    <col min="7433" max="7433" width="2.140625" style="493" customWidth="1"/>
    <col min="7434" max="7434" width="9" style="493" bestFit="1" customWidth="1"/>
    <col min="7435" max="7680" width="11" style="493"/>
    <col min="7681" max="7681" width="46.7109375" style="493" bestFit="1" customWidth="1"/>
    <col min="7682" max="7684" width="10.85546875" style="493" bestFit="1" customWidth="1"/>
    <col min="7685" max="7685" width="10.42578125" style="493" bestFit="1" customWidth="1"/>
    <col min="7686" max="7686" width="2.42578125" style="493" bestFit="1" customWidth="1"/>
    <col min="7687" max="7687" width="8.7109375" style="493" bestFit="1" customWidth="1"/>
    <col min="7688" max="7688" width="10.7109375" style="493" customWidth="1"/>
    <col min="7689" max="7689" width="2.140625" style="493" customWidth="1"/>
    <col min="7690" max="7690" width="9" style="493" bestFit="1" customWidth="1"/>
    <col min="7691" max="7936" width="11" style="493"/>
    <col min="7937" max="7937" width="46.7109375" style="493" bestFit="1" customWidth="1"/>
    <col min="7938" max="7940" width="10.85546875" style="493" bestFit="1" customWidth="1"/>
    <col min="7941" max="7941" width="10.42578125" style="493" bestFit="1" customWidth="1"/>
    <col min="7942" max="7942" width="2.42578125" style="493" bestFit="1" customWidth="1"/>
    <col min="7943" max="7943" width="8.7109375" style="493" bestFit="1" customWidth="1"/>
    <col min="7944" max="7944" width="10.7109375" style="493" customWidth="1"/>
    <col min="7945" max="7945" width="2.140625" style="493" customWidth="1"/>
    <col min="7946" max="7946" width="9" style="493" bestFit="1" customWidth="1"/>
    <col min="7947" max="8192" width="11" style="493"/>
    <col min="8193" max="8193" width="46.7109375" style="493" bestFit="1" customWidth="1"/>
    <col min="8194" max="8196" width="10.85546875" style="493" bestFit="1" customWidth="1"/>
    <col min="8197" max="8197" width="10.42578125" style="493" bestFit="1" customWidth="1"/>
    <col min="8198" max="8198" width="2.42578125" style="493" bestFit="1" customWidth="1"/>
    <col min="8199" max="8199" width="8.7109375" style="493" bestFit="1" customWidth="1"/>
    <col min="8200" max="8200" width="10.7109375" style="493" customWidth="1"/>
    <col min="8201" max="8201" width="2.140625" style="493" customWidth="1"/>
    <col min="8202" max="8202" width="9" style="493" bestFit="1" customWidth="1"/>
    <col min="8203" max="8448" width="11" style="493"/>
    <col min="8449" max="8449" width="46.7109375" style="493" bestFit="1" customWidth="1"/>
    <col min="8450" max="8452" width="10.85546875" style="493" bestFit="1" customWidth="1"/>
    <col min="8453" max="8453" width="10.42578125" style="493" bestFit="1" customWidth="1"/>
    <col min="8454" max="8454" width="2.42578125" style="493" bestFit="1" customWidth="1"/>
    <col min="8455" max="8455" width="8.7109375" style="493" bestFit="1" customWidth="1"/>
    <col min="8456" max="8456" width="10.7109375" style="493" customWidth="1"/>
    <col min="8457" max="8457" width="2.140625" style="493" customWidth="1"/>
    <col min="8458" max="8458" width="9" style="493" bestFit="1" customWidth="1"/>
    <col min="8459" max="8704" width="11" style="493"/>
    <col min="8705" max="8705" width="46.7109375" style="493" bestFit="1" customWidth="1"/>
    <col min="8706" max="8708" width="10.85546875" style="493" bestFit="1" customWidth="1"/>
    <col min="8709" max="8709" width="10.42578125" style="493" bestFit="1" customWidth="1"/>
    <col min="8710" max="8710" width="2.42578125" style="493" bestFit="1" customWidth="1"/>
    <col min="8711" max="8711" width="8.7109375" style="493" bestFit="1" customWidth="1"/>
    <col min="8712" max="8712" width="10.7109375" style="493" customWidth="1"/>
    <col min="8713" max="8713" width="2.140625" style="493" customWidth="1"/>
    <col min="8714" max="8714" width="9" style="493" bestFit="1" customWidth="1"/>
    <col min="8715" max="8960" width="11" style="493"/>
    <col min="8961" max="8961" width="46.7109375" style="493" bestFit="1" customWidth="1"/>
    <col min="8962" max="8964" width="10.85546875" style="493" bestFit="1" customWidth="1"/>
    <col min="8965" max="8965" width="10.42578125" style="493" bestFit="1" customWidth="1"/>
    <col min="8966" max="8966" width="2.42578125" style="493" bestFit="1" customWidth="1"/>
    <col min="8967" max="8967" width="8.7109375" style="493" bestFit="1" customWidth="1"/>
    <col min="8968" max="8968" width="10.7109375" style="493" customWidth="1"/>
    <col min="8969" max="8969" width="2.140625" style="493" customWidth="1"/>
    <col min="8970" max="8970" width="9" style="493" bestFit="1" customWidth="1"/>
    <col min="8971" max="9216" width="11" style="493"/>
    <col min="9217" max="9217" width="46.7109375" style="493" bestFit="1" customWidth="1"/>
    <col min="9218" max="9220" width="10.85546875" style="493" bestFit="1" customWidth="1"/>
    <col min="9221" max="9221" width="10.42578125" style="493" bestFit="1" customWidth="1"/>
    <col min="9222" max="9222" width="2.42578125" style="493" bestFit="1" customWidth="1"/>
    <col min="9223" max="9223" width="8.7109375" style="493" bestFit="1" customWidth="1"/>
    <col min="9224" max="9224" width="10.7109375" style="493" customWidth="1"/>
    <col min="9225" max="9225" width="2.140625" style="493" customWidth="1"/>
    <col min="9226" max="9226" width="9" style="493" bestFit="1" customWidth="1"/>
    <col min="9227" max="9472" width="11" style="493"/>
    <col min="9473" max="9473" width="46.7109375" style="493" bestFit="1" customWidth="1"/>
    <col min="9474" max="9476" width="10.85546875" style="493" bestFit="1" customWidth="1"/>
    <col min="9477" max="9477" width="10.42578125" style="493" bestFit="1" customWidth="1"/>
    <col min="9478" max="9478" width="2.42578125" style="493" bestFit="1" customWidth="1"/>
    <col min="9479" max="9479" width="8.7109375" style="493" bestFit="1" customWidth="1"/>
    <col min="9480" max="9480" width="10.7109375" style="493" customWidth="1"/>
    <col min="9481" max="9481" width="2.140625" style="493" customWidth="1"/>
    <col min="9482" max="9482" width="9" style="493" bestFit="1" customWidth="1"/>
    <col min="9483" max="9728" width="11" style="493"/>
    <col min="9729" max="9729" width="46.7109375" style="493" bestFit="1" customWidth="1"/>
    <col min="9730" max="9732" width="10.85546875" style="493" bestFit="1" customWidth="1"/>
    <col min="9733" max="9733" width="10.42578125" style="493" bestFit="1" customWidth="1"/>
    <col min="9734" max="9734" width="2.42578125" style="493" bestFit="1" customWidth="1"/>
    <col min="9735" max="9735" width="8.7109375" style="493" bestFit="1" customWidth="1"/>
    <col min="9736" max="9736" width="10.7109375" style="493" customWidth="1"/>
    <col min="9737" max="9737" width="2.140625" style="493" customWidth="1"/>
    <col min="9738" max="9738" width="9" style="493" bestFit="1" customWidth="1"/>
    <col min="9739" max="9984" width="11" style="493"/>
    <col min="9985" max="9985" width="46.7109375" style="493" bestFit="1" customWidth="1"/>
    <col min="9986" max="9988" width="10.85546875" style="493" bestFit="1" customWidth="1"/>
    <col min="9989" max="9989" width="10.42578125" style="493" bestFit="1" customWidth="1"/>
    <col min="9990" max="9990" width="2.42578125" style="493" bestFit="1" customWidth="1"/>
    <col min="9991" max="9991" width="8.7109375" style="493" bestFit="1" customWidth="1"/>
    <col min="9992" max="9992" width="10.7109375" style="493" customWidth="1"/>
    <col min="9993" max="9993" width="2.140625" style="493" customWidth="1"/>
    <col min="9994" max="9994" width="9" style="493" bestFit="1" customWidth="1"/>
    <col min="9995" max="10240" width="11" style="493"/>
    <col min="10241" max="10241" width="46.7109375" style="493" bestFit="1" customWidth="1"/>
    <col min="10242" max="10244" width="10.85546875" style="493" bestFit="1" customWidth="1"/>
    <col min="10245" max="10245" width="10.42578125" style="493" bestFit="1" customWidth="1"/>
    <col min="10246" max="10246" width="2.42578125" style="493" bestFit="1" customWidth="1"/>
    <col min="10247" max="10247" width="8.7109375" style="493" bestFit="1" customWidth="1"/>
    <col min="10248" max="10248" width="10.7109375" style="493" customWidth="1"/>
    <col min="10249" max="10249" width="2.140625" style="493" customWidth="1"/>
    <col min="10250" max="10250" width="9" style="493" bestFit="1" customWidth="1"/>
    <col min="10251" max="10496" width="11" style="493"/>
    <col min="10497" max="10497" width="46.7109375" style="493" bestFit="1" customWidth="1"/>
    <col min="10498" max="10500" width="10.85546875" style="493" bestFit="1" customWidth="1"/>
    <col min="10501" max="10501" width="10.42578125" style="493" bestFit="1" customWidth="1"/>
    <col min="10502" max="10502" width="2.42578125" style="493" bestFit="1" customWidth="1"/>
    <col min="10503" max="10503" width="8.7109375" style="493" bestFit="1" customWidth="1"/>
    <col min="10504" max="10504" width="10.7109375" style="493" customWidth="1"/>
    <col min="10505" max="10505" width="2.140625" style="493" customWidth="1"/>
    <col min="10506" max="10506" width="9" style="493" bestFit="1" customWidth="1"/>
    <col min="10507" max="10752" width="11" style="493"/>
    <col min="10753" max="10753" width="46.7109375" style="493" bestFit="1" customWidth="1"/>
    <col min="10754" max="10756" width="10.85546875" style="493" bestFit="1" customWidth="1"/>
    <col min="10757" max="10757" width="10.42578125" style="493" bestFit="1" customWidth="1"/>
    <col min="10758" max="10758" width="2.42578125" style="493" bestFit="1" customWidth="1"/>
    <col min="10759" max="10759" width="8.7109375" style="493" bestFit="1" customWidth="1"/>
    <col min="10760" max="10760" width="10.7109375" style="493" customWidth="1"/>
    <col min="10761" max="10761" width="2.140625" style="493" customWidth="1"/>
    <col min="10762" max="10762" width="9" style="493" bestFit="1" customWidth="1"/>
    <col min="10763" max="11008" width="11" style="493"/>
    <col min="11009" max="11009" width="46.7109375" style="493" bestFit="1" customWidth="1"/>
    <col min="11010" max="11012" width="10.85546875" style="493" bestFit="1" customWidth="1"/>
    <col min="11013" max="11013" width="10.42578125" style="493" bestFit="1" customWidth="1"/>
    <col min="11014" max="11014" width="2.42578125" style="493" bestFit="1" customWidth="1"/>
    <col min="11015" max="11015" width="8.7109375" style="493" bestFit="1" customWidth="1"/>
    <col min="11016" max="11016" width="10.7109375" style="493" customWidth="1"/>
    <col min="11017" max="11017" width="2.140625" style="493" customWidth="1"/>
    <col min="11018" max="11018" width="9" style="493" bestFit="1" customWidth="1"/>
    <col min="11019" max="11264" width="11" style="493"/>
    <col min="11265" max="11265" width="46.7109375" style="493" bestFit="1" customWidth="1"/>
    <col min="11266" max="11268" width="10.85546875" style="493" bestFit="1" customWidth="1"/>
    <col min="11269" max="11269" width="10.42578125" style="493" bestFit="1" customWidth="1"/>
    <col min="11270" max="11270" width="2.42578125" style="493" bestFit="1" customWidth="1"/>
    <col min="11271" max="11271" width="8.7109375" style="493" bestFit="1" customWidth="1"/>
    <col min="11272" max="11272" width="10.7109375" style="493" customWidth="1"/>
    <col min="11273" max="11273" width="2.140625" style="493" customWidth="1"/>
    <col min="11274" max="11274" width="9" style="493" bestFit="1" customWidth="1"/>
    <col min="11275" max="11520" width="11" style="493"/>
    <col min="11521" max="11521" width="46.7109375" style="493" bestFit="1" customWidth="1"/>
    <col min="11522" max="11524" width="10.85546875" style="493" bestFit="1" customWidth="1"/>
    <col min="11525" max="11525" width="10.42578125" style="493" bestFit="1" customWidth="1"/>
    <col min="11526" max="11526" width="2.42578125" style="493" bestFit="1" customWidth="1"/>
    <col min="11527" max="11527" width="8.7109375" style="493" bestFit="1" customWidth="1"/>
    <col min="11528" max="11528" width="10.7109375" style="493" customWidth="1"/>
    <col min="11529" max="11529" width="2.140625" style="493" customWidth="1"/>
    <col min="11530" max="11530" width="9" style="493" bestFit="1" customWidth="1"/>
    <col min="11531" max="11776" width="11" style="493"/>
    <col min="11777" max="11777" width="46.7109375" style="493" bestFit="1" customWidth="1"/>
    <col min="11778" max="11780" width="10.85546875" style="493" bestFit="1" customWidth="1"/>
    <col min="11781" max="11781" width="10.42578125" style="493" bestFit="1" customWidth="1"/>
    <col min="11782" max="11782" width="2.42578125" style="493" bestFit="1" customWidth="1"/>
    <col min="11783" max="11783" width="8.7109375" style="493" bestFit="1" customWidth="1"/>
    <col min="11784" max="11784" width="10.7109375" style="493" customWidth="1"/>
    <col min="11785" max="11785" width="2.140625" style="493" customWidth="1"/>
    <col min="11786" max="11786" width="9" style="493" bestFit="1" customWidth="1"/>
    <col min="11787" max="12032" width="11" style="493"/>
    <col min="12033" max="12033" width="46.7109375" style="493" bestFit="1" customWidth="1"/>
    <col min="12034" max="12036" width="10.85546875" style="493" bestFit="1" customWidth="1"/>
    <col min="12037" max="12037" width="10.42578125" style="493" bestFit="1" customWidth="1"/>
    <col min="12038" max="12038" width="2.42578125" style="493" bestFit="1" customWidth="1"/>
    <col min="12039" max="12039" width="8.7109375" style="493" bestFit="1" customWidth="1"/>
    <col min="12040" max="12040" width="10.7109375" style="493" customWidth="1"/>
    <col min="12041" max="12041" width="2.140625" style="493" customWidth="1"/>
    <col min="12042" max="12042" width="9" style="493" bestFit="1" customWidth="1"/>
    <col min="12043" max="12288" width="11" style="493"/>
    <col min="12289" max="12289" width="46.7109375" style="493" bestFit="1" customWidth="1"/>
    <col min="12290" max="12292" width="10.85546875" style="493" bestFit="1" customWidth="1"/>
    <col min="12293" max="12293" width="10.42578125" style="493" bestFit="1" customWidth="1"/>
    <col min="12294" max="12294" width="2.42578125" style="493" bestFit="1" customWidth="1"/>
    <col min="12295" max="12295" width="8.7109375" style="493" bestFit="1" customWidth="1"/>
    <col min="12296" max="12296" width="10.7109375" style="493" customWidth="1"/>
    <col min="12297" max="12297" width="2.140625" style="493" customWidth="1"/>
    <col min="12298" max="12298" width="9" style="493" bestFit="1" customWidth="1"/>
    <col min="12299" max="12544" width="11" style="493"/>
    <col min="12545" max="12545" width="46.7109375" style="493" bestFit="1" customWidth="1"/>
    <col min="12546" max="12548" width="10.85546875" style="493" bestFit="1" customWidth="1"/>
    <col min="12549" max="12549" width="10.42578125" style="493" bestFit="1" customWidth="1"/>
    <col min="12550" max="12550" width="2.42578125" style="493" bestFit="1" customWidth="1"/>
    <col min="12551" max="12551" width="8.7109375" style="493" bestFit="1" customWidth="1"/>
    <col min="12552" max="12552" width="10.7109375" style="493" customWidth="1"/>
    <col min="12553" max="12553" width="2.140625" style="493" customWidth="1"/>
    <col min="12554" max="12554" width="9" style="493" bestFit="1" customWidth="1"/>
    <col min="12555" max="12800" width="11" style="493"/>
    <col min="12801" max="12801" width="46.7109375" style="493" bestFit="1" customWidth="1"/>
    <col min="12802" max="12804" width="10.85546875" style="493" bestFit="1" customWidth="1"/>
    <col min="12805" max="12805" width="10.42578125" style="493" bestFit="1" customWidth="1"/>
    <col min="12806" max="12806" width="2.42578125" style="493" bestFit="1" customWidth="1"/>
    <col min="12807" max="12807" width="8.7109375" style="493" bestFit="1" customWidth="1"/>
    <col min="12808" max="12808" width="10.7109375" style="493" customWidth="1"/>
    <col min="12809" max="12809" width="2.140625" style="493" customWidth="1"/>
    <col min="12810" max="12810" width="9" style="493" bestFit="1" customWidth="1"/>
    <col min="12811" max="13056" width="11" style="493"/>
    <col min="13057" max="13057" width="46.7109375" style="493" bestFit="1" customWidth="1"/>
    <col min="13058" max="13060" width="10.85546875" style="493" bestFit="1" customWidth="1"/>
    <col min="13061" max="13061" width="10.42578125" style="493" bestFit="1" customWidth="1"/>
    <col min="13062" max="13062" width="2.42578125" style="493" bestFit="1" customWidth="1"/>
    <col min="13063" max="13063" width="8.7109375" style="493" bestFit="1" customWidth="1"/>
    <col min="13064" max="13064" width="10.7109375" style="493" customWidth="1"/>
    <col min="13065" max="13065" width="2.140625" style="493" customWidth="1"/>
    <col min="13066" max="13066" width="9" style="493" bestFit="1" customWidth="1"/>
    <col min="13067" max="13312" width="11" style="493"/>
    <col min="13313" max="13313" width="46.7109375" style="493" bestFit="1" customWidth="1"/>
    <col min="13314" max="13316" width="10.85546875" style="493" bestFit="1" customWidth="1"/>
    <col min="13317" max="13317" width="10.42578125" style="493" bestFit="1" customWidth="1"/>
    <col min="13318" max="13318" width="2.42578125" style="493" bestFit="1" customWidth="1"/>
    <col min="13319" max="13319" width="8.7109375" style="493" bestFit="1" customWidth="1"/>
    <col min="13320" max="13320" width="10.7109375" style="493" customWidth="1"/>
    <col min="13321" max="13321" width="2.140625" style="493" customWidth="1"/>
    <col min="13322" max="13322" width="9" style="493" bestFit="1" customWidth="1"/>
    <col min="13323" max="13568" width="11" style="493"/>
    <col min="13569" max="13569" width="46.7109375" style="493" bestFit="1" customWidth="1"/>
    <col min="13570" max="13572" width="10.85546875" style="493" bestFit="1" customWidth="1"/>
    <col min="13573" max="13573" width="10.42578125" style="493" bestFit="1" customWidth="1"/>
    <col min="13574" max="13574" width="2.42578125" style="493" bestFit="1" customWidth="1"/>
    <col min="13575" max="13575" width="8.7109375" style="493" bestFit="1" customWidth="1"/>
    <col min="13576" max="13576" width="10.7109375" style="493" customWidth="1"/>
    <col min="13577" max="13577" width="2.140625" style="493" customWidth="1"/>
    <col min="13578" max="13578" width="9" style="493" bestFit="1" customWidth="1"/>
    <col min="13579" max="13824" width="11" style="493"/>
    <col min="13825" max="13825" width="46.7109375" style="493" bestFit="1" customWidth="1"/>
    <col min="13826" max="13828" width="10.85546875" style="493" bestFit="1" customWidth="1"/>
    <col min="13829" max="13829" width="10.42578125" style="493" bestFit="1" customWidth="1"/>
    <col min="13830" max="13830" width="2.42578125" style="493" bestFit="1" customWidth="1"/>
    <col min="13831" max="13831" width="8.7109375" style="493" bestFit="1" customWidth="1"/>
    <col min="13832" max="13832" width="10.7109375" style="493" customWidth="1"/>
    <col min="13833" max="13833" width="2.140625" style="493" customWidth="1"/>
    <col min="13834" max="13834" width="9" style="493" bestFit="1" customWidth="1"/>
    <col min="13835" max="14080" width="11" style="493"/>
    <col min="14081" max="14081" width="46.7109375" style="493" bestFit="1" customWidth="1"/>
    <col min="14082" max="14084" width="10.85546875" style="493" bestFit="1" customWidth="1"/>
    <col min="14085" max="14085" width="10.42578125" style="493" bestFit="1" customWidth="1"/>
    <col min="14086" max="14086" width="2.42578125" style="493" bestFit="1" customWidth="1"/>
    <col min="14087" max="14087" width="8.7109375" style="493" bestFit="1" customWidth="1"/>
    <col min="14088" max="14088" width="10.7109375" style="493" customWidth="1"/>
    <col min="14089" max="14089" width="2.140625" style="493" customWidth="1"/>
    <col min="14090" max="14090" width="9" style="493" bestFit="1" customWidth="1"/>
    <col min="14091" max="14336" width="11" style="493"/>
    <col min="14337" max="14337" width="46.7109375" style="493" bestFit="1" customWidth="1"/>
    <col min="14338" max="14340" width="10.85546875" style="493" bestFit="1" customWidth="1"/>
    <col min="14341" max="14341" width="10.42578125" style="493" bestFit="1" customWidth="1"/>
    <col min="14342" max="14342" width="2.42578125" style="493" bestFit="1" customWidth="1"/>
    <col min="14343" max="14343" width="8.7109375" style="493" bestFit="1" customWidth="1"/>
    <col min="14344" max="14344" width="10.7109375" style="493" customWidth="1"/>
    <col min="14345" max="14345" width="2.140625" style="493" customWidth="1"/>
    <col min="14346" max="14346" width="9" style="493" bestFit="1" customWidth="1"/>
    <col min="14347" max="14592" width="11" style="493"/>
    <col min="14593" max="14593" width="46.7109375" style="493" bestFit="1" customWidth="1"/>
    <col min="14594" max="14596" width="10.85546875" style="493" bestFit="1" customWidth="1"/>
    <col min="14597" max="14597" width="10.42578125" style="493" bestFit="1" customWidth="1"/>
    <col min="14598" max="14598" width="2.42578125" style="493" bestFit="1" customWidth="1"/>
    <col min="14599" max="14599" width="8.7109375" style="493" bestFit="1" customWidth="1"/>
    <col min="14600" max="14600" width="10.7109375" style="493" customWidth="1"/>
    <col min="14601" max="14601" width="2.140625" style="493" customWidth="1"/>
    <col min="14602" max="14602" width="9" style="493" bestFit="1" customWidth="1"/>
    <col min="14603" max="14848" width="11" style="493"/>
    <col min="14849" max="14849" width="46.7109375" style="493" bestFit="1" customWidth="1"/>
    <col min="14850" max="14852" width="10.85546875" style="493" bestFit="1" customWidth="1"/>
    <col min="14853" max="14853" width="10.42578125" style="493" bestFit="1" customWidth="1"/>
    <col min="14854" max="14854" width="2.42578125" style="493" bestFit="1" customWidth="1"/>
    <col min="14855" max="14855" width="8.7109375" style="493" bestFit="1" customWidth="1"/>
    <col min="14856" max="14856" width="10.7109375" style="493" customWidth="1"/>
    <col min="14857" max="14857" width="2.140625" style="493" customWidth="1"/>
    <col min="14858" max="14858" width="9" style="493" bestFit="1" customWidth="1"/>
    <col min="14859" max="15104" width="11" style="493"/>
    <col min="15105" max="15105" width="46.7109375" style="493" bestFit="1" customWidth="1"/>
    <col min="15106" max="15108" width="10.85546875" style="493" bestFit="1" customWidth="1"/>
    <col min="15109" max="15109" width="10.42578125" style="493" bestFit="1" customWidth="1"/>
    <col min="15110" max="15110" width="2.42578125" style="493" bestFit="1" customWidth="1"/>
    <col min="15111" max="15111" width="8.7109375" style="493" bestFit="1" customWidth="1"/>
    <col min="15112" max="15112" width="10.7109375" style="493" customWidth="1"/>
    <col min="15113" max="15113" width="2.140625" style="493" customWidth="1"/>
    <col min="15114" max="15114" width="9" style="493" bestFit="1" customWidth="1"/>
    <col min="15115" max="15360" width="11" style="493"/>
    <col min="15361" max="15361" width="46.7109375" style="493" bestFit="1" customWidth="1"/>
    <col min="15362" max="15364" width="10.85546875" style="493" bestFit="1" customWidth="1"/>
    <col min="15365" max="15365" width="10.42578125" style="493" bestFit="1" customWidth="1"/>
    <col min="15366" max="15366" width="2.42578125" style="493" bestFit="1" customWidth="1"/>
    <col min="15367" max="15367" width="8.7109375" style="493" bestFit="1" customWidth="1"/>
    <col min="15368" max="15368" width="10.7109375" style="493" customWidth="1"/>
    <col min="15369" max="15369" width="2.140625" style="493" customWidth="1"/>
    <col min="15370" max="15370" width="9" style="493" bestFit="1" customWidth="1"/>
    <col min="15371" max="15616" width="11" style="493"/>
    <col min="15617" max="15617" width="46.7109375" style="493" bestFit="1" customWidth="1"/>
    <col min="15618" max="15620" width="10.85546875" style="493" bestFit="1" customWidth="1"/>
    <col min="15621" max="15621" width="10.42578125" style="493" bestFit="1" customWidth="1"/>
    <col min="15622" max="15622" width="2.42578125" style="493" bestFit="1" customWidth="1"/>
    <col min="15623" max="15623" width="8.7109375" style="493" bestFit="1" customWidth="1"/>
    <col min="15624" max="15624" width="10.7109375" style="493" customWidth="1"/>
    <col min="15625" max="15625" width="2.140625" style="493" customWidth="1"/>
    <col min="15626" max="15626" width="9" style="493" bestFit="1" customWidth="1"/>
    <col min="15627" max="15872" width="11" style="493"/>
    <col min="15873" max="15873" width="46.7109375" style="493" bestFit="1" customWidth="1"/>
    <col min="15874" max="15876" width="10.85546875" style="493" bestFit="1" customWidth="1"/>
    <col min="15877" max="15877" width="10.42578125" style="493" bestFit="1" customWidth="1"/>
    <col min="15878" max="15878" width="2.42578125" style="493" bestFit="1" customWidth="1"/>
    <col min="15879" max="15879" width="8.7109375" style="493" bestFit="1" customWidth="1"/>
    <col min="15880" max="15880" width="10.7109375" style="493" customWidth="1"/>
    <col min="15881" max="15881" width="2.140625" style="493" customWidth="1"/>
    <col min="15882" max="15882" width="9" style="493" bestFit="1" customWidth="1"/>
    <col min="15883" max="16128" width="11" style="493"/>
    <col min="16129" max="16129" width="46.7109375" style="493" bestFit="1" customWidth="1"/>
    <col min="16130" max="16132" width="10.85546875" style="493" bestFit="1" customWidth="1"/>
    <col min="16133" max="16133" width="10.42578125" style="493" bestFit="1" customWidth="1"/>
    <col min="16134" max="16134" width="2.42578125" style="493" bestFit="1" customWidth="1"/>
    <col min="16135" max="16135" width="8.7109375" style="493" bestFit="1" customWidth="1"/>
    <col min="16136" max="16136" width="10.7109375" style="493" customWidth="1"/>
    <col min="16137" max="16137" width="2.140625" style="493" customWidth="1"/>
    <col min="16138" max="16138" width="9" style="493" bestFit="1" customWidth="1"/>
    <col min="16139" max="16384" width="11" style="493"/>
  </cols>
  <sheetData>
    <row r="1" spans="1:10" s="1911" customFormat="1" ht="20.25">
      <c r="A1" s="2377" t="s">
        <v>793</v>
      </c>
      <c r="B1" s="2377"/>
      <c r="C1" s="2377"/>
      <c r="D1" s="2377"/>
      <c r="E1" s="2377"/>
      <c r="F1" s="2377"/>
      <c r="G1" s="2377"/>
      <c r="H1" s="2377"/>
      <c r="I1" s="2377"/>
      <c r="J1" s="2377"/>
    </row>
    <row r="2" spans="1:10" s="1912" customFormat="1" ht="23.25">
      <c r="A2" s="2386" t="s">
        <v>324</v>
      </c>
      <c r="B2" s="2386"/>
      <c r="C2" s="2386"/>
      <c r="D2" s="2386"/>
      <c r="E2" s="2386"/>
      <c r="F2" s="2386"/>
      <c r="G2" s="2386"/>
      <c r="H2" s="2386"/>
      <c r="I2" s="2386"/>
      <c r="J2" s="2386"/>
    </row>
    <row r="3" spans="1:10" ht="17.100000000000001" customHeight="1" thickBot="1">
      <c r="B3" s="494"/>
      <c r="C3" s="494"/>
      <c r="D3" s="494"/>
      <c r="H3" s="2379" t="s">
        <v>162</v>
      </c>
      <c r="I3" s="2379"/>
      <c r="J3" s="2379"/>
    </row>
    <row r="4" spans="1:10" ht="13.5" thickTop="1">
      <c r="A4" s="496"/>
      <c r="B4" s="533">
        <v>2015</v>
      </c>
      <c r="C4" s="533">
        <v>2016</v>
      </c>
      <c r="D4" s="534">
        <v>2017</v>
      </c>
      <c r="E4" s="2390" t="s">
        <v>446</v>
      </c>
      <c r="F4" s="2391"/>
      <c r="G4" s="2391"/>
      <c r="H4" s="2391"/>
      <c r="I4" s="2391"/>
      <c r="J4" s="2392"/>
    </row>
    <row r="5" spans="1:10" ht="12.75">
      <c r="A5" s="535" t="s">
        <v>486</v>
      </c>
      <c r="B5" s="551" t="s">
        <v>448</v>
      </c>
      <c r="C5" s="551" t="s">
        <v>449</v>
      </c>
      <c r="D5" s="552" t="s">
        <v>450</v>
      </c>
      <c r="E5" s="2382" t="s">
        <v>1</v>
      </c>
      <c r="F5" s="2383"/>
      <c r="G5" s="2384"/>
      <c r="H5" s="553"/>
      <c r="I5" s="554" t="s">
        <v>130</v>
      </c>
      <c r="J5" s="555"/>
    </row>
    <row r="6" spans="1:10" ht="12.75">
      <c r="A6" s="535"/>
      <c r="B6" s="551"/>
      <c r="C6" s="551"/>
      <c r="D6" s="552"/>
      <c r="E6" s="540" t="s">
        <v>451</v>
      </c>
      <c r="F6" s="541" t="s">
        <v>131</v>
      </c>
      <c r="G6" s="542" t="s">
        <v>452</v>
      </c>
      <c r="H6" s="537" t="s">
        <v>451</v>
      </c>
      <c r="I6" s="541" t="s">
        <v>131</v>
      </c>
      <c r="J6" s="543" t="s">
        <v>452</v>
      </c>
    </row>
    <row r="7" spans="1:10" ht="17.100000000000001" customHeight="1">
      <c r="A7" s="509" t="s">
        <v>534</v>
      </c>
      <c r="B7" s="1913">
        <v>1688829.8648763529</v>
      </c>
      <c r="C7" s="1913">
        <v>2016816.1615412112</v>
      </c>
      <c r="D7" s="1914">
        <v>2299807.5981313302</v>
      </c>
      <c r="E7" s="1915">
        <v>327986.29666485824</v>
      </c>
      <c r="F7" s="1943"/>
      <c r="G7" s="1914">
        <v>19.420919980525785</v>
      </c>
      <c r="H7" s="1913">
        <v>282991.43659011903</v>
      </c>
      <c r="I7" s="1944"/>
      <c r="J7" s="1918">
        <v>14.031593061702885</v>
      </c>
    </row>
    <row r="8" spans="1:10" ht="17.100000000000001" customHeight="1">
      <c r="A8" s="510" t="s">
        <v>535</v>
      </c>
      <c r="B8" s="1919">
        <v>159289.9815738324</v>
      </c>
      <c r="C8" s="1919">
        <v>183460.31188456566</v>
      </c>
      <c r="D8" s="1920">
        <v>199047.18817875491</v>
      </c>
      <c r="E8" s="1921">
        <v>24170.330310733261</v>
      </c>
      <c r="F8" s="1945"/>
      <c r="G8" s="1920">
        <v>15.173791893202077</v>
      </c>
      <c r="H8" s="1919">
        <v>15586.876294189249</v>
      </c>
      <c r="I8" s="1920"/>
      <c r="J8" s="1923">
        <v>8.4960480738725703</v>
      </c>
    </row>
    <row r="9" spans="1:10" ht="17.100000000000001" customHeight="1">
      <c r="A9" s="510" t="s">
        <v>536</v>
      </c>
      <c r="B9" s="1919">
        <v>141377.34382764096</v>
      </c>
      <c r="C9" s="1919">
        <v>166141.29436951483</v>
      </c>
      <c r="D9" s="1920">
        <v>187168.41522452762</v>
      </c>
      <c r="E9" s="1921">
        <v>24763.95054187387</v>
      </c>
      <c r="F9" s="1945"/>
      <c r="G9" s="1920">
        <v>17.516208659334158</v>
      </c>
      <c r="H9" s="1919">
        <v>21027.120855012792</v>
      </c>
      <c r="I9" s="1920"/>
      <c r="J9" s="1923">
        <v>12.656167712432994</v>
      </c>
    </row>
    <row r="10" spans="1:10" ht="17.100000000000001" customHeight="1">
      <c r="A10" s="510" t="s">
        <v>537</v>
      </c>
      <c r="B10" s="1919">
        <v>17912.637746191431</v>
      </c>
      <c r="C10" s="1919">
        <v>17319.017515050829</v>
      </c>
      <c r="D10" s="1920">
        <v>11878.772954227281</v>
      </c>
      <c r="E10" s="1921">
        <v>-593.62023114060139</v>
      </c>
      <c r="F10" s="1945"/>
      <c r="G10" s="1920">
        <v>-3.313974410423258</v>
      </c>
      <c r="H10" s="1919">
        <v>-5440.2445608235485</v>
      </c>
      <c r="I10" s="1920"/>
      <c r="J10" s="1923">
        <v>-31.411969853923793</v>
      </c>
    </row>
    <row r="11" spans="1:10" ht="17.100000000000001" customHeight="1">
      <c r="A11" s="510" t="s">
        <v>538</v>
      </c>
      <c r="B11" s="1919">
        <v>712471.20396906079</v>
      </c>
      <c r="C11" s="1919">
        <v>873679.55724204762</v>
      </c>
      <c r="D11" s="1920">
        <v>814153.01116384647</v>
      </c>
      <c r="E11" s="1921">
        <v>161208.35327298683</v>
      </c>
      <c r="F11" s="1945"/>
      <c r="G11" s="1920">
        <v>22.626648259595814</v>
      </c>
      <c r="H11" s="1919">
        <v>-59526.546078201151</v>
      </c>
      <c r="I11" s="1920"/>
      <c r="J11" s="1923">
        <v>-6.813315658444516</v>
      </c>
    </row>
    <row r="12" spans="1:10" ht="17.100000000000001" customHeight="1">
      <c r="A12" s="510" t="s">
        <v>536</v>
      </c>
      <c r="B12" s="1919">
        <v>702459.38743388781</v>
      </c>
      <c r="C12" s="1919">
        <v>858549.94956525438</v>
      </c>
      <c r="D12" s="1920">
        <v>800517.32135241595</v>
      </c>
      <c r="E12" s="1921">
        <v>156090.56213136658</v>
      </c>
      <c r="F12" s="1945"/>
      <c r="G12" s="1920">
        <v>22.220581705309918</v>
      </c>
      <c r="H12" s="1919">
        <v>-58032.628212838434</v>
      </c>
      <c r="I12" s="1920"/>
      <c r="J12" s="1923">
        <v>-6.7593770452405861</v>
      </c>
    </row>
    <row r="13" spans="1:10" ht="17.100000000000001" customHeight="1">
      <c r="A13" s="510" t="s">
        <v>537</v>
      </c>
      <c r="B13" s="1919">
        <v>10011.816535172982</v>
      </c>
      <c r="C13" s="1919">
        <v>15129.60767679329</v>
      </c>
      <c r="D13" s="1920">
        <v>13635.689811430475</v>
      </c>
      <c r="E13" s="1921">
        <v>5117.7911416203078</v>
      </c>
      <c r="F13" s="1945"/>
      <c r="G13" s="1920">
        <v>51.117508232804262</v>
      </c>
      <c r="H13" s="1919">
        <v>-1493.9178653628151</v>
      </c>
      <c r="I13" s="1920"/>
      <c r="J13" s="1923">
        <v>-9.8741348571402607</v>
      </c>
    </row>
    <row r="14" spans="1:10" ht="17.100000000000001" customHeight="1">
      <c r="A14" s="510" t="s">
        <v>539</v>
      </c>
      <c r="B14" s="1919">
        <v>509201.11750868295</v>
      </c>
      <c r="C14" s="1919">
        <v>615861.42639513535</v>
      </c>
      <c r="D14" s="1920">
        <v>993425.79717013601</v>
      </c>
      <c r="E14" s="1921">
        <v>106660.3088864524</v>
      </c>
      <c r="F14" s="1945"/>
      <c r="G14" s="1920">
        <v>20.946597566065559</v>
      </c>
      <c r="H14" s="1919">
        <v>377564.37077500066</v>
      </c>
      <c r="I14" s="1920"/>
      <c r="J14" s="1923">
        <v>61.306708716118905</v>
      </c>
    </row>
    <row r="15" spans="1:10" ht="17.100000000000001" customHeight="1">
      <c r="A15" s="510" t="s">
        <v>536</v>
      </c>
      <c r="B15" s="1919">
        <v>489602.76726538013</v>
      </c>
      <c r="C15" s="1919">
        <v>594160.03697258001</v>
      </c>
      <c r="D15" s="1920">
        <v>947689.90851885022</v>
      </c>
      <c r="E15" s="1921">
        <v>104557.26970719988</v>
      </c>
      <c r="F15" s="1945"/>
      <c r="G15" s="1920">
        <v>21.355530789009318</v>
      </c>
      <c r="H15" s="1919">
        <v>353529.87154627021</v>
      </c>
      <c r="I15" s="1920"/>
      <c r="J15" s="1923">
        <v>59.500782541284472</v>
      </c>
    </row>
    <row r="16" spans="1:10" ht="17.100000000000001" customHeight="1">
      <c r="A16" s="510" t="s">
        <v>537</v>
      </c>
      <c r="B16" s="1919">
        <v>19598.350243302797</v>
      </c>
      <c r="C16" s="1919">
        <v>21701.389422555319</v>
      </c>
      <c r="D16" s="1920">
        <v>45735.888651285779</v>
      </c>
      <c r="E16" s="1921">
        <v>2103.0391792525224</v>
      </c>
      <c r="F16" s="1945"/>
      <c r="G16" s="1920">
        <v>10.730694946995239</v>
      </c>
      <c r="H16" s="1919">
        <v>24034.499228730459</v>
      </c>
      <c r="I16" s="1920"/>
      <c r="J16" s="1923">
        <v>110.7509697224742</v>
      </c>
    </row>
    <row r="17" spans="1:10" ht="17.100000000000001" customHeight="1">
      <c r="A17" s="510" t="s">
        <v>540</v>
      </c>
      <c r="B17" s="1919">
        <v>295717.36497165408</v>
      </c>
      <c r="C17" s="1919">
        <v>327878.08059898199</v>
      </c>
      <c r="D17" s="1920">
        <v>272342.00779380416</v>
      </c>
      <c r="E17" s="1921">
        <v>32160.715627327911</v>
      </c>
      <c r="F17" s="1945"/>
      <c r="G17" s="1920">
        <v>10.875491072501159</v>
      </c>
      <c r="H17" s="1919">
        <v>-55536.072805177828</v>
      </c>
      <c r="I17" s="1920"/>
      <c r="J17" s="1923">
        <v>-16.938025470846391</v>
      </c>
    </row>
    <row r="18" spans="1:10" ht="17.100000000000001" customHeight="1">
      <c r="A18" s="510" t="s">
        <v>536</v>
      </c>
      <c r="B18" s="1919">
        <v>248844.5470217187</v>
      </c>
      <c r="C18" s="1919">
        <v>272644.68557928986</v>
      </c>
      <c r="D18" s="1920">
        <v>253252.78414650908</v>
      </c>
      <c r="E18" s="1921">
        <v>23800.138557571161</v>
      </c>
      <c r="F18" s="1945"/>
      <c r="G18" s="1920">
        <v>9.5642596321364959</v>
      </c>
      <c r="H18" s="1919">
        <v>-19391.901432780782</v>
      </c>
      <c r="I18" s="1920"/>
      <c r="J18" s="1923">
        <v>-7.1125176680332833</v>
      </c>
    </row>
    <row r="19" spans="1:10" ht="17.100000000000001" customHeight="1">
      <c r="A19" s="510" t="s">
        <v>537</v>
      </c>
      <c r="B19" s="1919">
        <v>46872.817949935386</v>
      </c>
      <c r="C19" s="1919">
        <v>55233.395019692151</v>
      </c>
      <c r="D19" s="1920">
        <v>19089.223647295097</v>
      </c>
      <c r="E19" s="1921">
        <v>8360.5770697567641</v>
      </c>
      <c r="F19" s="1945"/>
      <c r="G19" s="1920">
        <v>17.8367280556647</v>
      </c>
      <c r="H19" s="1919">
        <v>-36144.171372397053</v>
      </c>
      <c r="I19" s="1920"/>
      <c r="J19" s="1923">
        <v>-65.438981904897773</v>
      </c>
    </row>
    <row r="20" spans="1:10" ht="17.100000000000001" customHeight="1">
      <c r="A20" s="510" t="s">
        <v>541</v>
      </c>
      <c r="B20" s="1919">
        <v>12150.19685312301</v>
      </c>
      <c r="C20" s="1919">
        <v>15936.785420480495</v>
      </c>
      <c r="D20" s="1920">
        <v>20839.593824788502</v>
      </c>
      <c r="E20" s="1921">
        <v>3786.5885673574849</v>
      </c>
      <c r="F20" s="1945"/>
      <c r="G20" s="1920">
        <v>31.164833073335796</v>
      </c>
      <c r="H20" s="1919">
        <v>4902.8084043080071</v>
      </c>
      <c r="I20" s="1920"/>
      <c r="J20" s="1923">
        <v>30.764098749848056</v>
      </c>
    </row>
    <row r="21" spans="1:10" ht="17.100000000000001" customHeight="1">
      <c r="A21" s="509" t="s">
        <v>542</v>
      </c>
      <c r="B21" s="1913">
        <v>3261.5032812499999</v>
      </c>
      <c r="C21" s="1913">
        <v>6710.1528778900001</v>
      </c>
      <c r="D21" s="1914">
        <v>6937.2709147099995</v>
      </c>
      <c r="E21" s="1915">
        <v>3448.6495966400003</v>
      </c>
      <c r="F21" s="1943"/>
      <c r="G21" s="1914">
        <v>105.73803854394023</v>
      </c>
      <c r="H21" s="1913">
        <v>227.11803681999936</v>
      </c>
      <c r="I21" s="1914"/>
      <c r="J21" s="1918">
        <v>3.3846924347782728</v>
      </c>
    </row>
    <row r="22" spans="1:10" ht="17.100000000000001" customHeight="1">
      <c r="A22" s="509" t="s">
        <v>543</v>
      </c>
      <c r="B22" s="1913">
        <v>0</v>
      </c>
      <c r="C22" s="1913">
        <v>0</v>
      </c>
      <c r="D22" s="1914">
        <v>0</v>
      </c>
      <c r="E22" s="1915">
        <v>0</v>
      </c>
      <c r="F22" s="1943"/>
      <c r="G22" s="1914"/>
      <c r="H22" s="1913">
        <v>0</v>
      </c>
      <c r="I22" s="1914"/>
      <c r="J22" s="1918"/>
    </row>
    <row r="23" spans="1:10" ht="17.100000000000001" customHeight="1">
      <c r="A23" s="556" t="s">
        <v>544</v>
      </c>
      <c r="B23" s="1913">
        <v>383714.93003354454</v>
      </c>
      <c r="C23" s="1913">
        <v>473138.97003565606</v>
      </c>
      <c r="D23" s="1914">
        <v>580781.95762471505</v>
      </c>
      <c r="E23" s="1915">
        <v>89424.04000211152</v>
      </c>
      <c r="F23" s="1943"/>
      <c r="G23" s="1914">
        <v>23.304811203018353</v>
      </c>
      <c r="H23" s="1913">
        <v>107642.98758905899</v>
      </c>
      <c r="I23" s="1914"/>
      <c r="J23" s="1918">
        <v>22.750818344332732</v>
      </c>
    </row>
    <row r="24" spans="1:10" ht="17.100000000000001" customHeight="1">
      <c r="A24" s="557" t="s">
        <v>545</v>
      </c>
      <c r="B24" s="1919">
        <v>141598.56429523998</v>
      </c>
      <c r="C24" s="1919">
        <v>164981.37356090997</v>
      </c>
      <c r="D24" s="1920">
        <v>226966.58346701006</v>
      </c>
      <c r="E24" s="1921">
        <v>23382.809265669988</v>
      </c>
      <c r="F24" s="1945"/>
      <c r="G24" s="1920">
        <v>16.513450812195863</v>
      </c>
      <c r="H24" s="1919">
        <v>61985.209906100092</v>
      </c>
      <c r="I24" s="1920"/>
      <c r="J24" s="1923">
        <v>37.571035183081193</v>
      </c>
    </row>
    <row r="25" spans="1:10" ht="17.100000000000001" customHeight="1">
      <c r="A25" s="557" t="s">
        <v>546</v>
      </c>
      <c r="B25" s="1919">
        <v>80937.461259951</v>
      </c>
      <c r="C25" s="1919">
        <v>107709.11948957611</v>
      </c>
      <c r="D25" s="1920">
        <v>139321.83933900099</v>
      </c>
      <c r="E25" s="1921">
        <v>26771.658229625114</v>
      </c>
      <c r="F25" s="1945"/>
      <c r="G25" s="1920">
        <v>33.076968084829353</v>
      </c>
      <c r="H25" s="1919">
        <v>31612.719849424873</v>
      </c>
      <c r="I25" s="1920"/>
      <c r="J25" s="1923">
        <v>29.350086602912295</v>
      </c>
    </row>
    <row r="26" spans="1:10" ht="17.100000000000001" customHeight="1">
      <c r="A26" s="557" t="s">
        <v>547</v>
      </c>
      <c r="B26" s="1919">
        <v>161178.90447835356</v>
      </c>
      <c r="C26" s="1919">
        <v>200448.47698516998</v>
      </c>
      <c r="D26" s="1920">
        <v>214493.53481870407</v>
      </c>
      <c r="E26" s="1921">
        <v>39269.572506816417</v>
      </c>
      <c r="F26" s="1945"/>
      <c r="G26" s="1920">
        <v>24.363965392313698</v>
      </c>
      <c r="H26" s="1919">
        <v>14045.057833534083</v>
      </c>
      <c r="I26" s="1920"/>
      <c r="J26" s="1923">
        <v>7.0068169360913606</v>
      </c>
    </row>
    <row r="27" spans="1:10" ht="17.100000000000001" customHeight="1">
      <c r="A27" s="558" t="s">
        <v>548</v>
      </c>
      <c r="B27" s="1955">
        <v>2075806.2981911474</v>
      </c>
      <c r="C27" s="1955">
        <v>2496665.2844547573</v>
      </c>
      <c r="D27" s="1956">
        <v>2887526.8266707556</v>
      </c>
      <c r="E27" s="1957">
        <v>420858.98626360996</v>
      </c>
      <c r="F27" s="1958"/>
      <c r="G27" s="1956">
        <v>20.2744825772205</v>
      </c>
      <c r="H27" s="1955">
        <v>390861.54221599828</v>
      </c>
      <c r="I27" s="1956"/>
      <c r="J27" s="1959">
        <v>15.655344136423071</v>
      </c>
    </row>
    <row r="28" spans="1:10" ht="17.100000000000001" customHeight="1">
      <c r="A28" s="509" t="s">
        <v>549</v>
      </c>
      <c r="B28" s="1913">
        <v>353446.99544280441</v>
      </c>
      <c r="C28" s="1913">
        <v>356855.54895214079</v>
      </c>
      <c r="D28" s="1914">
        <v>420686.95546611509</v>
      </c>
      <c r="E28" s="1915">
        <v>3408.5535093363724</v>
      </c>
      <c r="F28" s="1943"/>
      <c r="G28" s="1914">
        <v>0.96437473037960852</v>
      </c>
      <c r="H28" s="1913">
        <v>63831.406513974303</v>
      </c>
      <c r="I28" s="1914"/>
      <c r="J28" s="1918">
        <v>17.88718339995183</v>
      </c>
    </row>
    <row r="29" spans="1:10" ht="17.100000000000001" customHeight="1">
      <c r="A29" s="510" t="s">
        <v>550</v>
      </c>
      <c r="B29" s="1919">
        <v>47292.02360718001</v>
      </c>
      <c r="C29" s="1919">
        <v>55901.051822580012</v>
      </c>
      <c r="D29" s="1920">
        <v>63082.488793020013</v>
      </c>
      <c r="E29" s="1921">
        <v>8609.0282154000015</v>
      </c>
      <c r="F29" s="1945"/>
      <c r="G29" s="1920">
        <v>18.203975128890349</v>
      </c>
      <c r="H29" s="1919">
        <v>7181.4369704400015</v>
      </c>
      <c r="I29" s="1920"/>
      <c r="J29" s="1923">
        <v>12.846693821133462</v>
      </c>
    </row>
    <row r="30" spans="1:10" ht="17.100000000000001" customHeight="1">
      <c r="A30" s="510" t="s">
        <v>551</v>
      </c>
      <c r="B30" s="1919">
        <v>192239.16817545</v>
      </c>
      <c r="C30" s="1919">
        <v>154006.12404008</v>
      </c>
      <c r="D30" s="1920">
        <v>211593.09641270005</v>
      </c>
      <c r="E30" s="1921">
        <v>-38233.044135370001</v>
      </c>
      <c r="F30" s="1945"/>
      <c r="G30" s="1920">
        <v>-19.888269647773356</v>
      </c>
      <c r="H30" s="1919">
        <v>57586.972372620046</v>
      </c>
      <c r="I30" s="1920"/>
      <c r="J30" s="1923">
        <v>37.392650929668918</v>
      </c>
    </row>
    <row r="31" spans="1:10" ht="17.100000000000001" customHeight="1">
      <c r="A31" s="510" t="s">
        <v>552</v>
      </c>
      <c r="B31" s="1919">
        <v>1336.9384950544995</v>
      </c>
      <c r="C31" s="1919">
        <v>999.91803626000012</v>
      </c>
      <c r="D31" s="1920">
        <v>1092.8111314477501</v>
      </c>
      <c r="E31" s="1921">
        <v>-337.0204587944994</v>
      </c>
      <c r="F31" s="1945"/>
      <c r="G31" s="1920">
        <v>-25.20837421027068</v>
      </c>
      <c r="H31" s="1919">
        <v>92.893095187749964</v>
      </c>
      <c r="I31" s="1920"/>
      <c r="J31" s="1923">
        <v>9.2900709677363764</v>
      </c>
    </row>
    <row r="32" spans="1:10" ht="17.100000000000001" customHeight="1">
      <c r="A32" s="510" t="s">
        <v>553</v>
      </c>
      <c r="B32" s="1919">
        <v>112504.7731455499</v>
      </c>
      <c r="C32" s="1919">
        <v>145881.64549061077</v>
      </c>
      <c r="D32" s="1920">
        <v>144752.85440258734</v>
      </c>
      <c r="E32" s="1921">
        <v>33376.872345060867</v>
      </c>
      <c r="F32" s="1945"/>
      <c r="G32" s="1920">
        <v>29.667072260019111</v>
      </c>
      <c r="H32" s="1919">
        <v>-1128.7910880234267</v>
      </c>
      <c r="I32" s="1920"/>
      <c r="J32" s="1923">
        <v>-0.77377183690739082</v>
      </c>
    </row>
    <row r="33" spans="1:10" ht="17.100000000000001" customHeight="1">
      <c r="A33" s="510" t="s">
        <v>554</v>
      </c>
      <c r="B33" s="1919">
        <v>74.092019570000019</v>
      </c>
      <c r="C33" s="1919">
        <v>66.80956261</v>
      </c>
      <c r="D33" s="1920">
        <v>165.70472636</v>
      </c>
      <c r="E33" s="1921">
        <v>-7.2824569600000189</v>
      </c>
      <c r="F33" s="1945"/>
      <c r="G33" s="1920">
        <v>-9.8289356968057291</v>
      </c>
      <c r="H33" s="1919">
        <v>98.895163749999995</v>
      </c>
      <c r="I33" s="1920"/>
      <c r="J33" s="1923">
        <v>148.02546205443568</v>
      </c>
    </row>
    <row r="34" spans="1:10" ht="17.100000000000001" customHeight="1">
      <c r="A34" s="544" t="s">
        <v>555</v>
      </c>
      <c r="B34" s="1913">
        <v>1542634.9271481631</v>
      </c>
      <c r="C34" s="1913">
        <v>1902718.228816129</v>
      </c>
      <c r="D34" s="1914">
        <v>2240901.0345368525</v>
      </c>
      <c r="E34" s="1915">
        <v>360083.30166796595</v>
      </c>
      <c r="F34" s="1943"/>
      <c r="G34" s="1914">
        <v>23.342094447040974</v>
      </c>
      <c r="H34" s="1913">
        <v>338182.80572072347</v>
      </c>
      <c r="I34" s="1914"/>
      <c r="J34" s="1918">
        <v>17.773667198802251</v>
      </c>
    </row>
    <row r="35" spans="1:10" ht="17.100000000000001" customHeight="1">
      <c r="A35" s="510" t="s">
        <v>556</v>
      </c>
      <c r="B35" s="1919">
        <v>142497.9</v>
      </c>
      <c r="C35" s="1919">
        <v>186369.1</v>
      </c>
      <c r="D35" s="1920">
        <v>213894.59999999998</v>
      </c>
      <c r="E35" s="1921">
        <v>43871.200000000012</v>
      </c>
      <c r="F35" s="1945"/>
      <c r="G35" s="1920">
        <v>30.787260724544019</v>
      </c>
      <c r="H35" s="1919">
        <v>27525.499999999971</v>
      </c>
      <c r="I35" s="1920"/>
      <c r="J35" s="1923">
        <v>14.769347493763703</v>
      </c>
    </row>
    <row r="36" spans="1:10" ht="17.100000000000001" customHeight="1">
      <c r="A36" s="510" t="s">
        <v>557</v>
      </c>
      <c r="B36" s="1919">
        <v>10069.767085154501</v>
      </c>
      <c r="C36" s="1919">
        <v>8195.9650202916546</v>
      </c>
      <c r="D36" s="1920">
        <v>9194.8825246000015</v>
      </c>
      <c r="E36" s="1921">
        <v>-1873.8020648628462</v>
      </c>
      <c r="F36" s="1945"/>
      <c r="G36" s="1920">
        <v>-18.608196684363492</v>
      </c>
      <c r="H36" s="1919">
        <v>998.91750430834691</v>
      </c>
      <c r="I36" s="1920"/>
      <c r="J36" s="1923">
        <v>12.187918101592878</v>
      </c>
    </row>
    <row r="37" spans="1:10" ht="17.100000000000001" customHeight="1">
      <c r="A37" s="512" t="s">
        <v>558</v>
      </c>
      <c r="B37" s="1919">
        <v>13664.786629541519</v>
      </c>
      <c r="C37" s="1919">
        <v>15019.818723646509</v>
      </c>
      <c r="D37" s="1920">
        <v>18385.564805057082</v>
      </c>
      <c r="E37" s="1921">
        <v>1355.0320941049904</v>
      </c>
      <c r="F37" s="1945"/>
      <c r="G37" s="1920">
        <v>9.9162330948921262</v>
      </c>
      <c r="H37" s="1919">
        <v>3365.7460814105725</v>
      </c>
      <c r="I37" s="1920"/>
      <c r="J37" s="1923">
        <v>22.408699754223381</v>
      </c>
    </row>
    <row r="38" spans="1:10" ht="17.100000000000001" customHeight="1">
      <c r="A38" s="559" t="s">
        <v>559</v>
      </c>
      <c r="B38" s="1919">
        <v>852.91678677000004</v>
      </c>
      <c r="C38" s="1919">
        <v>1006.56234124</v>
      </c>
      <c r="D38" s="1920">
        <v>853.65695507000009</v>
      </c>
      <c r="E38" s="1921">
        <v>153.64555446999998</v>
      </c>
      <c r="F38" s="1945"/>
      <c r="G38" s="1920">
        <v>18.014131841847835</v>
      </c>
      <c r="H38" s="1919">
        <v>-152.90538616999993</v>
      </c>
      <c r="I38" s="1920"/>
      <c r="J38" s="1923">
        <v>-15.19085106856207</v>
      </c>
    </row>
    <row r="39" spans="1:10" ht="17.100000000000001" customHeight="1">
      <c r="A39" s="559" t="s">
        <v>560</v>
      </c>
      <c r="B39" s="1919">
        <v>12811.869842771519</v>
      </c>
      <c r="C39" s="1919">
        <v>14013.256382406509</v>
      </c>
      <c r="D39" s="1920">
        <v>17531.907849987081</v>
      </c>
      <c r="E39" s="1921">
        <v>1201.3865396349902</v>
      </c>
      <c r="F39" s="1945"/>
      <c r="G39" s="1920">
        <v>9.3771366270382046</v>
      </c>
      <c r="H39" s="1919">
        <v>3518.651467580572</v>
      </c>
      <c r="I39" s="1920"/>
      <c r="J39" s="1923">
        <v>25.10944902141518</v>
      </c>
    </row>
    <row r="40" spans="1:10" ht="17.100000000000001" customHeight="1">
      <c r="A40" s="510" t="s">
        <v>561</v>
      </c>
      <c r="B40" s="1919">
        <v>1369249.0711404982</v>
      </c>
      <c r="C40" s="1919">
        <v>1687815.0752754379</v>
      </c>
      <c r="D40" s="1920">
        <v>1993016.0883534446</v>
      </c>
      <c r="E40" s="1921">
        <v>318566.00413493975</v>
      </c>
      <c r="F40" s="1945"/>
      <c r="G40" s="1920">
        <v>23.265745498705677</v>
      </c>
      <c r="H40" s="1919">
        <v>305201.01307800668</v>
      </c>
      <c r="I40" s="1920"/>
      <c r="J40" s="1923">
        <v>18.082609733071635</v>
      </c>
    </row>
    <row r="41" spans="1:10" ht="17.100000000000001" customHeight="1">
      <c r="A41" s="512" t="s">
        <v>562</v>
      </c>
      <c r="B41" s="1919">
        <v>1338931.575869255</v>
      </c>
      <c r="C41" s="1919">
        <v>1656838.759521269</v>
      </c>
      <c r="D41" s="1920">
        <v>1959002.3911765886</v>
      </c>
      <c r="E41" s="1921">
        <v>317907.18365201401</v>
      </c>
      <c r="F41" s="1945"/>
      <c r="G41" s="1920">
        <v>23.743348008326993</v>
      </c>
      <c r="H41" s="1919">
        <v>302163.63165531959</v>
      </c>
      <c r="I41" s="1920"/>
      <c r="J41" s="1923">
        <v>18.237358941471619</v>
      </c>
    </row>
    <row r="42" spans="1:10" ht="17.100000000000001" customHeight="1">
      <c r="A42" s="512" t="s">
        <v>563</v>
      </c>
      <c r="B42" s="1919">
        <v>30317.495271243217</v>
      </c>
      <c r="C42" s="1919">
        <v>30976.315754168936</v>
      </c>
      <c r="D42" s="1920">
        <v>34013.697176856032</v>
      </c>
      <c r="E42" s="1921">
        <v>658.82048292571926</v>
      </c>
      <c r="F42" s="1945"/>
      <c r="G42" s="1920">
        <v>2.1730702916959781</v>
      </c>
      <c r="H42" s="1919">
        <v>3037.3814226870963</v>
      </c>
      <c r="I42" s="1920"/>
      <c r="J42" s="1923">
        <v>9.8054960660656079</v>
      </c>
    </row>
    <row r="43" spans="1:10" ht="17.100000000000001" customHeight="1">
      <c r="A43" s="510" t="s">
        <v>564</v>
      </c>
      <c r="B43" s="1919">
        <v>7153.4022929690054</v>
      </c>
      <c r="C43" s="1919">
        <v>5318.2697967530003</v>
      </c>
      <c r="D43" s="1920">
        <v>6409.8988537510004</v>
      </c>
      <c r="E43" s="1921">
        <v>-1835.1324962160052</v>
      </c>
      <c r="F43" s="1945"/>
      <c r="G43" s="1920">
        <v>-25.653981435096068</v>
      </c>
      <c r="H43" s="1919">
        <v>1091.6290569980001</v>
      </c>
      <c r="I43" s="1920"/>
      <c r="J43" s="1923">
        <v>20.526018775212947</v>
      </c>
    </row>
    <row r="44" spans="1:10" ht="17.100000000000001" customHeight="1">
      <c r="A44" s="560" t="s">
        <v>565</v>
      </c>
      <c r="B44" s="1915">
        <v>0</v>
      </c>
      <c r="C44" s="1913">
        <v>49080</v>
      </c>
      <c r="D44" s="1914">
        <v>0</v>
      </c>
      <c r="E44" s="1913">
        <v>49080</v>
      </c>
      <c r="F44" s="1943"/>
      <c r="G44" s="1960"/>
      <c r="H44" s="1913">
        <v>-49080</v>
      </c>
      <c r="I44" s="1914"/>
      <c r="J44" s="1918"/>
    </row>
    <row r="45" spans="1:10" s="562" customFormat="1" ht="17.100000000000001" customHeight="1" thickBot="1">
      <c r="A45" s="561" t="s">
        <v>566</v>
      </c>
      <c r="B45" s="1939">
        <v>179724.38906548987</v>
      </c>
      <c r="C45" s="1939">
        <v>188011.50662741801</v>
      </c>
      <c r="D45" s="1940">
        <v>225938.83561146175</v>
      </c>
      <c r="E45" s="1941">
        <v>8287.1175619281421</v>
      </c>
      <c r="F45" s="1952"/>
      <c r="G45" s="1940">
        <v>4.611014456645834</v>
      </c>
      <c r="H45" s="1939">
        <v>37927.328984043736</v>
      </c>
      <c r="I45" s="1940"/>
      <c r="J45" s="1954">
        <v>20.17287647144078</v>
      </c>
    </row>
    <row r="46" spans="1:10" ht="17.100000000000001" customHeight="1" thickTop="1">
      <c r="A46" s="522" t="s">
        <v>481</v>
      </c>
      <c r="B46" s="563"/>
      <c r="C46" s="517"/>
      <c r="D46" s="517"/>
      <c r="E46" s="511"/>
      <c r="F46" s="511"/>
      <c r="G46" s="511"/>
      <c r="H46" s="511"/>
      <c r="I46" s="511"/>
      <c r="J46" s="511"/>
    </row>
    <row r="47" spans="1:10" s="531" customFormat="1" ht="17.100000000000001" customHeight="1">
      <c r="A47" s="550"/>
      <c r="B47" s="563"/>
      <c r="C47" s="494"/>
      <c r="D47" s="564"/>
      <c r="E47" s="564"/>
      <c r="F47" s="494"/>
      <c r="G47" s="494"/>
      <c r="H47" s="494"/>
      <c r="I47" s="494"/>
      <c r="J47" s="494"/>
    </row>
  </sheetData>
  <mergeCells count="5">
    <mergeCell ref="A1:J1"/>
    <mergeCell ref="A2:J2"/>
    <mergeCell ref="H3:J3"/>
    <mergeCell ref="E4:J4"/>
    <mergeCell ref="E5:G5"/>
  </mergeCells>
  <printOptions horizontalCentered="1"/>
  <pageMargins left="1.5" right="1" top="1.5" bottom="1" header="0.3" footer="0.3"/>
  <pageSetup paperSize="9" scale="67" orientation="portrait" r:id="rId1"/>
</worksheet>
</file>

<file path=xl/worksheets/sheet39.xml><?xml version="1.0" encoding="utf-8"?>
<worksheet xmlns="http://schemas.openxmlformats.org/spreadsheetml/2006/main" xmlns:r="http://schemas.openxmlformats.org/officeDocument/2006/relationships">
  <sheetPr>
    <pageSetUpPr fitToPage="1"/>
  </sheetPr>
  <dimension ref="A1:J46"/>
  <sheetViews>
    <sheetView view="pageBreakPreview" zoomScaleSheetLayoutView="100" workbookViewId="0">
      <selection activeCell="B7" sqref="B7:J45"/>
    </sheetView>
  </sheetViews>
  <sheetFormatPr defaultColWidth="11" defaultRowHeight="17.100000000000001" customHeight="1"/>
  <cols>
    <col min="1" max="1" width="44.140625" style="531" bestFit="1" customWidth="1"/>
    <col min="2" max="4" width="10" style="531" bestFit="1" customWidth="1"/>
    <col min="5" max="5" width="9" style="531" bestFit="1" customWidth="1"/>
    <col min="6" max="6" width="1.42578125" style="531" bestFit="1" customWidth="1"/>
    <col min="7" max="7" width="7.140625" style="531" bestFit="1" customWidth="1"/>
    <col min="8" max="8" width="9" style="531" bestFit="1" customWidth="1"/>
    <col min="9" max="9" width="1.42578125" style="531" bestFit="1" customWidth="1"/>
    <col min="10" max="10" width="7.140625" style="531" bestFit="1" customWidth="1"/>
    <col min="11" max="256" width="11" style="493"/>
    <col min="257" max="257" width="46.7109375" style="493" bestFit="1" customWidth="1"/>
    <col min="258" max="260" width="10.85546875" style="493" bestFit="1" customWidth="1"/>
    <col min="261" max="261" width="10.42578125" style="493" bestFit="1" customWidth="1"/>
    <col min="262" max="262" width="2.42578125" style="493" bestFit="1" customWidth="1"/>
    <col min="263" max="263" width="8.7109375" style="493" bestFit="1" customWidth="1"/>
    <col min="264" max="264" width="10.7109375" style="493" customWidth="1"/>
    <col min="265" max="265" width="2.140625" style="493" customWidth="1"/>
    <col min="266" max="266" width="9" style="493" bestFit="1" customWidth="1"/>
    <col min="267" max="512" width="11" style="493"/>
    <col min="513" max="513" width="46.7109375" style="493" bestFit="1" customWidth="1"/>
    <col min="514" max="516" width="10.85546875" style="493" bestFit="1" customWidth="1"/>
    <col min="517" max="517" width="10.42578125" style="493" bestFit="1" customWidth="1"/>
    <col min="518" max="518" width="2.42578125" style="493" bestFit="1" customWidth="1"/>
    <col min="519" max="519" width="8.7109375" style="493" bestFit="1" customWidth="1"/>
    <col min="520" max="520" width="10.7109375" style="493" customWidth="1"/>
    <col min="521" max="521" width="2.140625" style="493" customWidth="1"/>
    <col min="522" max="522" width="9" style="493" bestFit="1" customWidth="1"/>
    <col min="523" max="768" width="11" style="493"/>
    <col min="769" max="769" width="46.7109375" style="493" bestFit="1" customWidth="1"/>
    <col min="770" max="772" width="10.85546875" style="493" bestFit="1" customWidth="1"/>
    <col min="773" max="773" width="10.42578125" style="493" bestFit="1" customWidth="1"/>
    <col min="774" max="774" width="2.42578125" style="493" bestFit="1" customWidth="1"/>
    <col min="775" max="775" width="8.7109375" style="493" bestFit="1" customWidth="1"/>
    <col min="776" max="776" width="10.7109375" style="493" customWidth="1"/>
    <col min="777" max="777" width="2.140625" style="493" customWidth="1"/>
    <col min="778" max="778" width="9" style="493" bestFit="1" customWidth="1"/>
    <col min="779" max="1024" width="11" style="493"/>
    <col min="1025" max="1025" width="46.7109375" style="493" bestFit="1" customWidth="1"/>
    <col min="1026" max="1028" width="10.85546875" style="493" bestFit="1" customWidth="1"/>
    <col min="1029" max="1029" width="10.42578125" style="493" bestFit="1" customWidth="1"/>
    <col min="1030" max="1030" width="2.42578125" style="493" bestFit="1" customWidth="1"/>
    <col min="1031" max="1031" width="8.7109375" style="493" bestFit="1" customWidth="1"/>
    <col min="1032" max="1032" width="10.7109375" style="493" customWidth="1"/>
    <col min="1033" max="1033" width="2.140625" style="493" customWidth="1"/>
    <col min="1034" max="1034" width="9" style="493" bestFit="1" customWidth="1"/>
    <col min="1035" max="1280" width="11" style="493"/>
    <col min="1281" max="1281" width="46.7109375" style="493" bestFit="1" customWidth="1"/>
    <col min="1282" max="1284" width="10.85546875" style="493" bestFit="1" customWidth="1"/>
    <col min="1285" max="1285" width="10.42578125" style="493" bestFit="1" customWidth="1"/>
    <col min="1286" max="1286" width="2.42578125" style="493" bestFit="1" customWidth="1"/>
    <col min="1287" max="1287" width="8.7109375" style="493" bestFit="1" customWidth="1"/>
    <col min="1288" max="1288" width="10.7109375" style="493" customWidth="1"/>
    <col min="1289" max="1289" width="2.140625" style="493" customWidth="1"/>
    <col min="1290" max="1290" width="9" style="493" bestFit="1" customWidth="1"/>
    <col min="1291" max="1536" width="11" style="493"/>
    <col min="1537" max="1537" width="46.7109375" style="493" bestFit="1" customWidth="1"/>
    <col min="1538" max="1540" width="10.85546875" style="493" bestFit="1" customWidth="1"/>
    <col min="1541" max="1541" width="10.42578125" style="493" bestFit="1" customWidth="1"/>
    <col min="1542" max="1542" width="2.42578125" style="493" bestFit="1" customWidth="1"/>
    <col min="1543" max="1543" width="8.7109375" style="493" bestFit="1" customWidth="1"/>
    <col min="1544" max="1544" width="10.7109375" style="493" customWidth="1"/>
    <col min="1545" max="1545" width="2.140625" style="493" customWidth="1"/>
    <col min="1546" max="1546" width="9" style="493" bestFit="1" customWidth="1"/>
    <col min="1547" max="1792" width="11" style="493"/>
    <col min="1793" max="1793" width="46.7109375" style="493" bestFit="1" customWidth="1"/>
    <col min="1794" max="1796" width="10.85546875" style="493" bestFit="1" customWidth="1"/>
    <col min="1797" max="1797" width="10.42578125" style="493" bestFit="1" customWidth="1"/>
    <col min="1798" max="1798" width="2.42578125" style="493" bestFit="1" customWidth="1"/>
    <col min="1799" max="1799" width="8.7109375" style="493" bestFit="1" customWidth="1"/>
    <col min="1800" max="1800" width="10.7109375" style="493" customWidth="1"/>
    <col min="1801" max="1801" width="2.140625" style="493" customWidth="1"/>
    <col min="1802" max="1802" width="9" style="493" bestFit="1" customWidth="1"/>
    <col min="1803" max="2048" width="11" style="493"/>
    <col min="2049" max="2049" width="46.7109375" style="493" bestFit="1" customWidth="1"/>
    <col min="2050" max="2052" width="10.85546875" style="493" bestFit="1" customWidth="1"/>
    <col min="2053" max="2053" width="10.42578125" style="493" bestFit="1" customWidth="1"/>
    <col min="2054" max="2054" width="2.42578125" style="493" bestFit="1" customWidth="1"/>
    <col min="2055" max="2055" width="8.7109375" style="493" bestFit="1" customWidth="1"/>
    <col min="2056" max="2056" width="10.7109375" style="493" customWidth="1"/>
    <col min="2057" max="2057" width="2.140625" style="493" customWidth="1"/>
    <col min="2058" max="2058" width="9" style="493" bestFit="1" customWidth="1"/>
    <col min="2059" max="2304" width="11" style="493"/>
    <col min="2305" max="2305" width="46.7109375" style="493" bestFit="1" customWidth="1"/>
    <col min="2306" max="2308" width="10.85546875" style="493" bestFit="1" customWidth="1"/>
    <col min="2309" max="2309" width="10.42578125" style="493" bestFit="1" customWidth="1"/>
    <col min="2310" max="2310" width="2.42578125" style="493" bestFit="1" customWidth="1"/>
    <col min="2311" max="2311" width="8.7109375" style="493" bestFit="1" customWidth="1"/>
    <col min="2312" max="2312" width="10.7109375" style="493" customWidth="1"/>
    <col min="2313" max="2313" width="2.140625" style="493" customWidth="1"/>
    <col min="2314" max="2314" width="9" style="493" bestFit="1" customWidth="1"/>
    <col min="2315" max="2560" width="11" style="493"/>
    <col min="2561" max="2561" width="46.7109375" style="493" bestFit="1" customWidth="1"/>
    <col min="2562" max="2564" width="10.85546875" style="493" bestFit="1" customWidth="1"/>
    <col min="2565" max="2565" width="10.42578125" style="493" bestFit="1" customWidth="1"/>
    <col min="2566" max="2566" width="2.42578125" style="493" bestFit="1" customWidth="1"/>
    <col min="2567" max="2567" width="8.7109375" style="493" bestFit="1" customWidth="1"/>
    <col min="2568" max="2568" width="10.7109375" style="493" customWidth="1"/>
    <col min="2569" max="2569" width="2.140625" style="493" customWidth="1"/>
    <col min="2570" max="2570" width="9" style="493" bestFit="1" customWidth="1"/>
    <col min="2571" max="2816" width="11" style="493"/>
    <col min="2817" max="2817" width="46.7109375" style="493" bestFit="1" customWidth="1"/>
    <col min="2818" max="2820" width="10.85546875" style="493" bestFit="1" customWidth="1"/>
    <col min="2821" max="2821" width="10.42578125" style="493" bestFit="1" customWidth="1"/>
    <col min="2822" max="2822" width="2.42578125" style="493" bestFit="1" customWidth="1"/>
    <col min="2823" max="2823" width="8.7109375" style="493" bestFit="1" customWidth="1"/>
    <col min="2824" max="2824" width="10.7109375" style="493" customWidth="1"/>
    <col min="2825" max="2825" width="2.140625" style="493" customWidth="1"/>
    <col min="2826" max="2826" width="9" style="493" bestFit="1" customWidth="1"/>
    <col min="2827" max="3072" width="11" style="493"/>
    <col min="3073" max="3073" width="46.7109375" style="493" bestFit="1" customWidth="1"/>
    <col min="3074" max="3076" width="10.85546875" style="493" bestFit="1" customWidth="1"/>
    <col min="3077" max="3077" width="10.42578125" style="493" bestFit="1" customWidth="1"/>
    <col min="3078" max="3078" width="2.42578125" style="493" bestFit="1" customWidth="1"/>
    <col min="3079" max="3079" width="8.7109375" style="493" bestFit="1" customWidth="1"/>
    <col min="3080" max="3080" width="10.7109375" style="493" customWidth="1"/>
    <col min="3081" max="3081" width="2.140625" style="493" customWidth="1"/>
    <col min="3082" max="3082" width="9" style="493" bestFit="1" customWidth="1"/>
    <col min="3083" max="3328" width="11" style="493"/>
    <col min="3329" max="3329" width="46.7109375" style="493" bestFit="1" customWidth="1"/>
    <col min="3330" max="3332" width="10.85546875" style="493" bestFit="1" customWidth="1"/>
    <col min="3333" max="3333" width="10.42578125" style="493" bestFit="1" customWidth="1"/>
    <col min="3334" max="3334" width="2.42578125" style="493" bestFit="1" customWidth="1"/>
    <col min="3335" max="3335" width="8.7109375" style="493" bestFit="1" customWidth="1"/>
    <col min="3336" max="3336" width="10.7109375" style="493" customWidth="1"/>
    <col min="3337" max="3337" width="2.140625" style="493" customWidth="1"/>
    <col min="3338" max="3338" width="9" style="493" bestFit="1" customWidth="1"/>
    <col min="3339" max="3584" width="11" style="493"/>
    <col min="3585" max="3585" width="46.7109375" style="493" bestFit="1" customWidth="1"/>
    <col min="3586" max="3588" width="10.85546875" style="493" bestFit="1" customWidth="1"/>
    <col min="3589" max="3589" width="10.42578125" style="493" bestFit="1" customWidth="1"/>
    <col min="3590" max="3590" width="2.42578125" style="493" bestFit="1" customWidth="1"/>
    <col min="3591" max="3591" width="8.7109375" style="493" bestFit="1" customWidth="1"/>
    <col min="3592" max="3592" width="10.7109375" style="493" customWidth="1"/>
    <col min="3593" max="3593" width="2.140625" style="493" customWidth="1"/>
    <col min="3594" max="3594" width="9" style="493" bestFit="1" customWidth="1"/>
    <col min="3595" max="3840" width="11" style="493"/>
    <col min="3841" max="3841" width="46.7109375" style="493" bestFit="1" customWidth="1"/>
    <col min="3842" max="3844" width="10.85546875" style="493" bestFit="1" customWidth="1"/>
    <col min="3845" max="3845" width="10.42578125" style="493" bestFit="1" customWidth="1"/>
    <col min="3846" max="3846" width="2.42578125" style="493" bestFit="1" customWidth="1"/>
    <col min="3847" max="3847" width="8.7109375" style="493" bestFit="1" customWidth="1"/>
    <col min="3848" max="3848" width="10.7109375" style="493" customWidth="1"/>
    <col min="3849" max="3849" width="2.140625" style="493" customWidth="1"/>
    <col min="3850" max="3850" width="9" style="493" bestFit="1" customWidth="1"/>
    <col min="3851" max="4096" width="11" style="493"/>
    <col min="4097" max="4097" width="46.7109375" style="493" bestFit="1" customWidth="1"/>
    <col min="4098" max="4100" width="10.85546875" style="493" bestFit="1" customWidth="1"/>
    <col min="4101" max="4101" width="10.42578125" style="493" bestFit="1" customWidth="1"/>
    <col min="4102" max="4102" width="2.42578125" style="493" bestFit="1" customWidth="1"/>
    <col min="4103" max="4103" width="8.7109375" style="493" bestFit="1" customWidth="1"/>
    <col min="4104" max="4104" width="10.7109375" style="493" customWidth="1"/>
    <col min="4105" max="4105" width="2.140625" style="493" customWidth="1"/>
    <col min="4106" max="4106" width="9" style="493" bestFit="1" customWidth="1"/>
    <col min="4107" max="4352" width="11" style="493"/>
    <col min="4353" max="4353" width="46.7109375" style="493" bestFit="1" customWidth="1"/>
    <col min="4354" max="4356" width="10.85546875" style="493" bestFit="1" customWidth="1"/>
    <col min="4357" max="4357" width="10.42578125" style="493" bestFit="1" customWidth="1"/>
    <col min="4358" max="4358" width="2.42578125" style="493" bestFit="1" customWidth="1"/>
    <col min="4359" max="4359" width="8.7109375" style="493" bestFit="1" customWidth="1"/>
    <col min="4360" max="4360" width="10.7109375" style="493" customWidth="1"/>
    <col min="4361" max="4361" width="2.140625" style="493" customWidth="1"/>
    <col min="4362" max="4362" width="9" style="493" bestFit="1" customWidth="1"/>
    <col min="4363" max="4608" width="11" style="493"/>
    <col min="4609" max="4609" width="46.7109375" style="493" bestFit="1" customWidth="1"/>
    <col min="4610" max="4612" width="10.85546875" style="493" bestFit="1" customWidth="1"/>
    <col min="4613" max="4613" width="10.42578125" style="493" bestFit="1" customWidth="1"/>
    <col min="4614" max="4614" width="2.42578125" style="493" bestFit="1" customWidth="1"/>
    <col min="4615" max="4615" width="8.7109375" style="493" bestFit="1" customWidth="1"/>
    <col min="4616" max="4616" width="10.7109375" style="493" customWidth="1"/>
    <col min="4617" max="4617" width="2.140625" style="493" customWidth="1"/>
    <col min="4618" max="4618" width="9" style="493" bestFit="1" customWidth="1"/>
    <col min="4619" max="4864" width="11" style="493"/>
    <col min="4865" max="4865" width="46.7109375" style="493" bestFit="1" customWidth="1"/>
    <col min="4866" max="4868" width="10.85546875" style="493" bestFit="1" customWidth="1"/>
    <col min="4869" max="4869" width="10.42578125" style="493" bestFit="1" customWidth="1"/>
    <col min="4870" max="4870" width="2.42578125" style="493" bestFit="1" customWidth="1"/>
    <col min="4871" max="4871" width="8.7109375" style="493" bestFit="1" customWidth="1"/>
    <col min="4872" max="4872" width="10.7109375" style="493" customWidth="1"/>
    <col min="4873" max="4873" width="2.140625" style="493" customWidth="1"/>
    <col min="4874" max="4874" width="9" style="493" bestFit="1" customWidth="1"/>
    <col min="4875" max="5120" width="11" style="493"/>
    <col min="5121" max="5121" width="46.7109375" style="493" bestFit="1" customWidth="1"/>
    <col min="5122" max="5124" width="10.85546875" style="493" bestFit="1" customWidth="1"/>
    <col min="5125" max="5125" width="10.42578125" style="493" bestFit="1" customWidth="1"/>
    <col min="5126" max="5126" width="2.42578125" style="493" bestFit="1" customWidth="1"/>
    <col min="5127" max="5127" width="8.7109375" style="493" bestFit="1" customWidth="1"/>
    <col min="5128" max="5128" width="10.7109375" style="493" customWidth="1"/>
    <col min="5129" max="5129" width="2.140625" style="493" customWidth="1"/>
    <col min="5130" max="5130" width="9" style="493" bestFit="1" customWidth="1"/>
    <col min="5131" max="5376" width="11" style="493"/>
    <col min="5377" max="5377" width="46.7109375" style="493" bestFit="1" customWidth="1"/>
    <col min="5378" max="5380" width="10.85546875" style="493" bestFit="1" customWidth="1"/>
    <col min="5381" max="5381" width="10.42578125" style="493" bestFit="1" customWidth="1"/>
    <col min="5382" max="5382" width="2.42578125" style="493" bestFit="1" customWidth="1"/>
    <col min="5383" max="5383" width="8.7109375" style="493" bestFit="1" customWidth="1"/>
    <col min="5384" max="5384" width="10.7109375" style="493" customWidth="1"/>
    <col min="5385" max="5385" width="2.140625" style="493" customWidth="1"/>
    <col min="5386" max="5386" width="9" style="493" bestFit="1" customWidth="1"/>
    <col min="5387" max="5632" width="11" style="493"/>
    <col min="5633" max="5633" width="46.7109375" style="493" bestFit="1" customWidth="1"/>
    <col min="5634" max="5636" width="10.85546875" style="493" bestFit="1" customWidth="1"/>
    <col min="5637" max="5637" width="10.42578125" style="493" bestFit="1" customWidth="1"/>
    <col min="5638" max="5638" width="2.42578125" style="493" bestFit="1" customWidth="1"/>
    <col min="5639" max="5639" width="8.7109375" style="493" bestFit="1" customWidth="1"/>
    <col min="5640" max="5640" width="10.7109375" style="493" customWidth="1"/>
    <col min="5641" max="5641" width="2.140625" style="493" customWidth="1"/>
    <col min="5642" max="5642" width="9" style="493" bestFit="1" customWidth="1"/>
    <col min="5643" max="5888" width="11" style="493"/>
    <col min="5889" max="5889" width="46.7109375" style="493" bestFit="1" customWidth="1"/>
    <col min="5890" max="5892" width="10.85546875" style="493" bestFit="1" customWidth="1"/>
    <col min="5893" max="5893" width="10.42578125" style="493" bestFit="1" customWidth="1"/>
    <col min="5894" max="5894" width="2.42578125" style="493" bestFit="1" customWidth="1"/>
    <col min="5895" max="5895" width="8.7109375" style="493" bestFit="1" customWidth="1"/>
    <col min="5896" max="5896" width="10.7109375" style="493" customWidth="1"/>
    <col min="5897" max="5897" width="2.140625" style="493" customWidth="1"/>
    <col min="5898" max="5898" width="9" style="493" bestFit="1" customWidth="1"/>
    <col min="5899" max="6144" width="11" style="493"/>
    <col min="6145" max="6145" width="46.7109375" style="493" bestFit="1" customWidth="1"/>
    <col min="6146" max="6148" width="10.85546875" style="493" bestFit="1" customWidth="1"/>
    <col min="6149" max="6149" width="10.42578125" style="493" bestFit="1" customWidth="1"/>
    <col min="6150" max="6150" width="2.42578125" style="493" bestFit="1" customWidth="1"/>
    <col min="6151" max="6151" width="8.7109375" style="493" bestFit="1" customWidth="1"/>
    <col min="6152" max="6152" width="10.7109375" style="493" customWidth="1"/>
    <col min="6153" max="6153" width="2.140625" style="493" customWidth="1"/>
    <col min="6154" max="6154" width="9" style="493" bestFit="1" customWidth="1"/>
    <col min="6155" max="6400" width="11" style="493"/>
    <col min="6401" max="6401" width="46.7109375" style="493" bestFit="1" customWidth="1"/>
    <col min="6402" max="6404" width="10.85546875" style="493" bestFit="1" customWidth="1"/>
    <col min="6405" max="6405" width="10.42578125" style="493" bestFit="1" customWidth="1"/>
    <col min="6406" max="6406" width="2.42578125" style="493" bestFit="1" customWidth="1"/>
    <col min="6407" max="6407" width="8.7109375" style="493" bestFit="1" customWidth="1"/>
    <col min="6408" max="6408" width="10.7109375" style="493" customWidth="1"/>
    <col min="6409" max="6409" width="2.140625" style="493" customWidth="1"/>
    <col min="6410" max="6410" width="9" style="493" bestFit="1" customWidth="1"/>
    <col min="6411" max="6656" width="11" style="493"/>
    <col min="6657" max="6657" width="46.7109375" style="493" bestFit="1" customWidth="1"/>
    <col min="6658" max="6660" width="10.85546875" style="493" bestFit="1" customWidth="1"/>
    <col min="6661" max="6661" width="10.42578125" style="493" bestFit="1" customWidth="1"/>
    <col min="6662" max="6662" width="2.42578125" style="493" bestFit="1" customWidth="1"/>
    <col min="6663" max="6663" width="8.7109375" style="493" bestFit="1" customWidth="1"/>
    <col min="6664" max="6664" width="10.7109375" style="493" customWidth="1"/>
    <col min="6665" max="6665" width="2.140625" style="493" customWidth="1"/>
    <col min="6666" max="6666" width="9" style="493" bestFit="1" customWidth="1"/>
    <col min="6667" max="6912" width="11" style="493"/>
    <col min="6913" max="6913" width="46.7109375" style="493" bestFit="1" customWidth="1"/>
    <col min="6914" max="6916" width="10.85546875" style="493" bestFit="1" customWidth="1"/>
    <col min="6917" max="6917" width="10.42578125" style="493" bestFit="1" customWidth="1"/>
    <col min="6918" max="6918" width="2.42578125" style="493" bestFit="1" customWidth="1"/>
    <col min="6919" max="6919" width="8.7109375" style="493" bestFit="1" customWidth="1"/>
    <col min="6920" max="6920" width="10.7109375" style="493" customWidth="1"/>
    <col min="6921" max="6921" width="2.140625" style="493" customWidth="1"/>
    <col min="6922" max="6922" width="9" style="493" bestFit="1" customWidth="1"/>
    <col min="6923" max="7168" width="11" style="493"/>
    <col min="7169" max="7169" width="46.7109375" style="493" bestFit="1" customWidth="1"/>
    <col min="7170" max="7172" width="10.85546875" style="493" bestFit="1" customWidth="1"/>
    <col min="7173" max="7173" width="10.42578125" style="493" bestFit="1" customWidth="1"/>
    <col min="7174" max="7174" width="2.42578125" style="493" bestFit="1" customWidth="1"/>
    <col min="7175" max="7175" width="8.7109375" style="493" bestFit="1" customWidth="1"/>
    <col min="7176" max="7176" width="10.7109375" style="493" customWidth="1"/>
    <col min="7177" max="7177" width="2.140625" style="493" customWidth="1"/>
    <col min="7178" max="7178" width="9" style="493" bestFit="1" customWidth="1"/>
    <col min="7179" max="7424" width="11" style="493"/>
    <col min="7425" max="7425" width="46.7109375" style="493" bestFit="1" customWidth="1"/>
    <col min="7426" max="7428" width="10.85546875" style="493" bestFit="1" customWidth="1"/>
    <col min="7429" max="7429" width="10.42578125" style="493" bestFit="1" customWidth="1"/>
    <col min="7430" max="7430" width="2.42578125" style="493" bestFit="1" customWidth="1"/>
    <col min="7431" max="7431" width="8.7109375" style="493" bestFit="1" customWidth="1"/>
    <col min="7432" max="7432" width="10.7109375" style="493" customWidth="1"/>
    <col min="7433" max="7433" width="2.140625" style="493" customWidth="1"/>
    <col min="7434" max="7434" width="9" style="493" bestFit="1" customWidth="1"/>
    <col min="7435" max="7680" width="11" style="493"/>
    <col min="7681" max="7681" width="46.7109375" style="493" bestFit="1" customWidth="1"/>
    <col min="7682" max="7684" width="10.85546875" style="493" bestFit="1" customWidth="1"/>
    <col min="7685" max="7685" width="10.42578125" style="493" bestFit="1" customWidth="1"/>
    <col min="7686" max="7686" width="2.42578125" style="493" bestFit="1" customWidth="1"/>
    <col min="7687" max="7687" width="8.7109375" style="493" bestFit="1" customWidth="1"/>
    <col min="7688" max="7688" width="10.7109375" style="493" customWidth="1"/>
    <col min="7689" max="7689" width="2.140625" style="493" customWidth="1"/>
    <col min="7690" max="7690" width="9" style="493" bestFit="1" customWidth="1"/>
    <col min="7691" max="7936" width="11" style="493"/>
    <col min="7937" max="7937" width="46.7109375" style="493" bestFit="1" customWidth="1"/>
    <col min="7938" max="7940" width="10.85546875" style="493" bestFit="1" customWidth="1"/>
    <col min="7941" max="7941" width="10.42578125" style="493" bestFit="1" customWidth="1"/>
    <col min="7942" max="7942" width="2.42578125" style="493" bestFit="1" customWidth="1"/>
    <col min="7943" max="7943" width="8.7109375" style="493" bestFit="1" customWidth="1"/>
    <col min="7944" max="7944" width="10.7109375" style="493" customWidth="1"/>
    <col min="7945" max="7945" width="2.140625" style="493" customWidth="1"/>
    <col min="7946" max="7946" width="9" style="493" bestFit="1" customWidth="1"/>
    <col min="7947" max="8192" width="11" style="493"/>
    <col min="8193" max="8193" width="46.7109375" style="493" bestFit="1" customWidth="1"/>
    <col min="8194" max="8196" width="10.85546875" style="493" bestFit="1" customWidth="1"/>
    <col min="8197" max="8197" width="10.42578125" style="493" bestFit="1" customWidth="1"/>
    <col min="8198" max="8198" width="2.42578125" style="493" bestFit="1" customWidth="1"/>
    <col min="8199" max="8199" width="8.7109375" style="493" bestFit="1" customWidth="1"/>
    <col min="8200" max="8200" width="10.7109375" style="493" customWidth="1"/>
    <col min="8201" max="8201" width="2.140625" style="493" customWidth="1"/>
    <col min="8202" max="8202" width="9" style="493" bestFit="1" customWidth="1"/>
    <col min="8203" max="8448" width="11" style="493"/>
    <col min="8449" max="8449" width="46.7109375" style="493" bestFit="1" customWidth="1"/>
    <col min="8450" max="8452" width="10.85546875" style="493" bestFit="1" customWidth="1"/>
    <col min="8453" max="8453" width="10.42578125" style="493" bestFit="1" customWidth="1"/>
    <col min="8454" max="8454" width="2.42578125" style="493" bestFit="1" customWidth="1"/>
    <col min="8455" max="8455" width="8.7109375" style="493" bestFit="1" customWidth="1"/>
    <col min="8456" max="8456" width="10.7109375" style="493" customWidth="1"/>
    <col min="8457" max="8457" width="2.140625" style="493" customWidth="1"/>
    <col min="8458" max="8458" width="9" style="493" bestFit="1" customWidth="1"/>
    <col min="8459" max="8704" width="11" style="493"/>
    <col min="8705" max="8705" width="46.7109375" style="493" bestFit="1" customWidth="1"/>
    <col min="8706" max="8708" width="10.85546875" style="493" bestFit="1" customWidth="1"/>
    <col min="8709" max="8709" width="10.42578125" style="493" bestFit="1" customWidth="1"/>
    <col min="8710" max="8710" width="2.42578125" style="493" bestFit="1" customWidth="1"/>
    <col min="8711" max="8711" width="8.7109375" style="493" bestFit="1" customWidth="1"/>
    <col min="8712" max="8712" width="10.7109375" style="493" customWidth="1"/>
    <col min="8713" max="8713" width="2.140625" style="493" customWidth="1"/>
    <col min="8714" max="8714" width="9" style="493" bestFit="1" customWidth="1"/>
    <col min="8715" max="8960" width="11" style="493"/>
    <col min="8961" max="8961" width="46.7109375" style="493" bestFit="1" customWidth="1"/>
    <col min="8962" max="8964" width="10.85546875" style="493" bestFit="1" customWidth="1"/>
    <col min="8965" max="8965" width="10.42578125" style="493" bestFit="1" customWidth="1"/>
    <col min="8966" max="8966" width="2.42578125" style="493" bestFit="1" customWidth="1"/>
    <col min="8967" max="8967" width="8.7109375" style="493" bestFit="1" customWidth="1"/>
    <col min="8968" max="8968" width="10.7109375" style="493" customWidth="1"/>
    <col min="8969" max="8969" width="2.140625" style="493" customWidth="1"/>
    <col min="8970" max="8970" width="9" style="493" bestFit="1" customWidth="1"/>
    <col min="8971" max="9216" width="11" style="493"/>
    <col min="9217" max="9217" width="46.7109375" style="493" bestFit="1" customWidth="1"/>
    <col min="9218" max="9220" width="10.85546875" style="493" bestFit="1" customWidth="1"/>
    <col min="9221" max="9221" width="10.42578125" style="493" bestFit="1" customWidth="1"/>
    <col min="9222" max="9222" width="2.42578125" style="493" bestFit="1" customWidth="1"/>
    <col min="9223" max="9223" width="8.7109375" style="493" bestFit="1" customWidth="1"/>
    <col min="9224" max="9224" width="10.7109375" style="493" customWidth="1"/>
    <col min="9225" max="9225" width="2.140625" style="493" customWidth="1"/>
    <col min="9226" max="9226" width="9" style="493" bestFit="1" customWidth="1"/>
    <col min="9227" max="9472" width="11" style="493"/>
    <col min="9473" max="9473" width="46.7109375" style="493" bestFit="1" customWidth="1"/>
    <col min="9474" max="9476" width="10.85546875" style="493" bestFit="1" customWidth="1"/>
    <col min="9477" max="9477" width="10.42578125" style="493" bestFit="1" customWidth="1"/>
    <col min="9478" max="9478" width="2.42578125" style="493" bestFit="1" customWidth="1"/>
    <col min="9479" max="9479" width="8.7109375" style="493" bestFit="1" customWidth="1"/>
    <col min="9480" max="9480" width="10.7109375" style="493" customWidth="1"/>
    <col min="9481" max="9481" width="2.140625" style="493" customWidth="1"/>
    <col min="9482" max="9482" width="9" style="493" bestFit="1" customWidth="1"/>
    <col min="9483" max="9728" width="11" style="493"/>
    <col min="9729" max="9729" width="46.7109375" style="493" bestFit="1" customWidth="1"/>
    <col min="9730" max="9732" width="10.85546875" style="493" bestFit="1" customWidth="1"/>
    <col min="9733" max="9733" width="10.42578125" style="493" bestFit="1" customWidth="1"/>
    <col min="9734" max="9734" width="2.42578125" style="493" bestFit="1" customWidth="1"/>
    <col min="9735" max="9735" width="8.7109375" style="493" bestFit="1" customWidth="1"/>
    <col min="9736" max="9736" width="10.7109375" style="493" customWidth="1"/>
    <col min="9737" max="9737" width="2.140625" style="493" customWidth="1"/>
    <col min="9738" max="9738" width="9" style="493" bestFit="1" customWidth="1"/>
    <col min="9739" max="9984" width="11" style="493"/>
    <col min="9985" max="9985" width="46.7109375" style="493" bestFit="1" customWidth="1"/>
    <col min="9986" max="9988" width="10.85546875" style="493" bestFit="1" customWidth="1"/>
    <col min="9989" max="9989" width="10.42578125" style="493" bestFit="1" customWidth="1"/>
    <col min="9990" max="9990" width="2.42578125" style="493" bestFit="1" customWidth="1"/>
    <col min="9991" max="9991" width="8.7109375" style="493" bestFit="1" customWidth="1"/>
    <col min="9992" max="9992" width="10.7109375" style="493" customWidth="1"/>
    <col min="9993" max="9993" width="2.140625" style="493" customWidth="1"/>
    <col min="9994" max="9994" width="9" style="493" bestFit="1" customWidth="1"/>
    <col min="9995" max="10240" width="11" style="493"/>
    <col min="10241" max="10241" width="46.7109375" style="493" bestFit="1" customWidth="1"/>
    <col min="10242" max="10244" width="10.85546875" style="493" bestFit="1" customWidth="1"/>
    <col min="10245" max="10245" width="10.42578125" style="493" bestFit="1" customWidth="1"/>
    <col min="10246" max="10246" width="2.42578125" style="493" bestFit="1" customWidth="1"/>
    <col min="10247" max="10247" width="8.7109375" style="493" bestFit="1" customWidth="1"/>
    <col min="10248" max="10248" width="10.7109375" style="493" customWidth="1"/>
    <col min="10249" max="10249" width="2.140625" style="493" customWidth="1"/>
    <col min="10250" max="10250" width="9" style="493" bestFit="1" customWidth="1"/>
    <col min="10251" max="10496" width="11" style="493"/>
    <col min="10497" max="10497" width="46.7109375" style="493" bestFit="1" customWidth="1"/>
    <col min="10498" max="10500" width="10.85546875" style="493" bestFit="1" customWidth="1"/>
    <col min="10501" max="10501" width="10.42578125" style="493" bestFit="1" customWidth="1"/>
    <col min="10502" max="10502" width="2.42578125" style="493" bestFit="1" customWidth="1"/>
    <col min="10503" max="10503" width="8.7109375" style="493" bestFit="1" customWidth="1"/>
    <col min="10504" max="10504" width="10.7109375" style="493" customWidth="1"/>
    <col min="10505" max="10505" width="2.140625" style="493" customWidth="1"/>
    <col min="10506" max="10506" width="9" style="493" bestFit="1" customWidth="1"/>
    <col min="10507" max="10752" width="11" style="493"/>
    <col min="10753" max="10753" width="46.7109375" style="493" bestFit="1" customWidth="1"/>
    <col min="10754" max="10756" width="10.85546875" style="493" bestFit="1" customWidth="1"/>
    <col min="10757" max="10757" width="10.42578125" style="493" bestFit="1" customWidth="1"/>
    <col min="10758" max="10758" width="2.42578125" style="493" bestFit="1" customWidth="1"/>
    <col min="10759" max="10759" width="8.7109375" style="493" bestFit="1" customWidth="1"/>
    <col min="10760" max="10760" width="10.7109375" style="493" customWidth="1"/>
    <col min="10761" max="10761" width="2.140625" style="493" customWidth="1"/>
    <col min="10762" max="10762" width="9" style="493" bestFit="1" customWidth="1"/>
    <col min="10763" max="11008" width="11" style="493"/>
    <col min="11009" max="11009" width="46.7109375" style="493" bestFit="1" customWidth="1"/>
    <col min="11010" max="11012" width="10.85546875" style="493" bestFit="1" customWidth="1"/>
    <col min="11013" max="11013" width="10.42578125" style="493" bestFit="1" customWidth="1"/>
    <col min="11014" max="11014" width="2.42578125" style="493" bestFit="1" customWidth="1"/>
    <col min="11015" max="11015" width="8.7109375" style="493" bestFit="1" customWidth="1"/>
    <col min="11016" max="11016" width="10.7109375" style="493" customWidth="1"/>
    <col min="11017" max="11017" width="2.140625" style="493" customWidth="1"/>
    <col min="11018" max="11018" width="9" style="493" bestFit="1" customWidth="1"/>
    <col min="11019" max="11264" width="11" style="493"/>
    <col min="11265" max="11265" width="46.7109375" style="493" bestFit="1" customWidth="1"/>
    <col min="11266" max="11268" width="10.85546875" style="493" bestFit="1" customWidth="1"/>
    <col min="11269" max="11269" width="10.42578125" style="493" bestFit="1" customWidth="1"/>
    <col min="11270" max="11270" width="2.42578125" style="493" bestFit="1" customWidth="1"/>
    <col min="11271" max="11271" width="8.7109375" style="493" bestFit="1" customWidth="1"/>
    <col min="11272" max="11272" width="10.7109375" style="493" customWidth="1"/>
    <col min="11273" max="11273" width="2.140625" style="493" customWidth="1"/>
    <col min="11274" max="11274" width="9" style="493" bestFit="1" customWidth="1"/>
    <col min="11275" max="11520" width="11" style="493"/>
    <col min="11521" max="11521" width="46.7109375" style="493" bestFit="1" customWidth="1"/>
    <col min="11522" max="11524" width="10.85546875" style="493" bestFit="1" customWidth="1"/>
    <col min="11525" max="11525" width="10.42578125" style="493" bestFit="1" customWidth="1"/>
    <col min="11526" max="11526" width="2.42578125" style="493" bestFit="1" customWidth="1"/>
    <col min="11527" max="11527" width="8.7109375" style="493" bestFit="1" customWidth="1"/>
    <col min="11528" max="11528" width="10.7109375" style="493" customWidth="1"/>
    <col min="11529" max="11529" width="2.140625" style="493" customWidth="1"/>
    <col min="11530" max="11530" width="9" style="493" bestFit="1" customWidth="1"/>
    <col min="11531" max="11776" width="11" style="493"/>
    <col min="11777" max="11777" width="46.7109375" style="493" bestFit="1" customWidth="1"/>
    <col min="11778" max="11780" width="10.85546875" style="493" bestFit="1" customWidth="1"/>
    <col min="11781" max="11781" width="10.42578125" style="493" bestFit="1" customWidth="1"/>
    <col min="11782" max="11782" width="2.42578125" style="493" bestFit="1" customWidth="1"/>
    <col min="11783" max="11783" width="8.7109375" style="493" bestFit="1" customWidth="1"/>
    <col min="11784" max="11784" width="10.7109375" style="493" customWidth="1"/>
    <col min="11785" max="11785" width="2.140625" style="493" customWidth="1"/>
    <col min="11786" max="11786" width="9" style="493" bestFit="1" customWidth="1"/>
    <col min="11787" max="12032" width="11" style="493"/>
    <col min="12033" max="12033" width="46.7109375" style="493" bestFit="1" customWidth="1"/>
    <col min="12034" max="12036" width="10.85546875" style="493" bestFit="1" customWidth="1"/>
    <col min="12037" max="12037" width="10.42578125" style="493" bestFit="1" customWidth="1"/>
    <col min="12038" max="12038" width="2.42578125" style="493" bestFit="1" customWidth="1"/>
    <col min="12039" max="12039" width="8.7109375" style="493" bestFit="1" customWidth="1"/>
    <col min="12040" max="12040" width="10.7109375" style="493" customWidth="1"/>
    <col min="12041" max="12041" width="2.140625" style="493" customWidth="1"/>
    <col min="12042" max="12042" width="9" style="493" bestFit="1" customWidth="1"/>
    <col min="12043" max="12288" width="11" style="493"/>
    <col min="12289" max="12289" width="46.7109375" style="493" bestFit="1" customWidth="1"/>
    <col min="12290" max="12292" width="10.85546875" style="493" bestFit="1" customWidth="1"/>
    <col min="12293" max="12293" width="10.42578125" style="493" bestFit="1" customWidth="1"/>
    <col min="12294" max="12294" width="2.42578125" style="493" bestFit="1" customWidth="1"/>
    <col min="12295" max="12295" width="8.7109375" style="493" bestFit="1" customWidth="1"/>
    <col min="12296" max="12296" width="10.7109375" style="493" customWidth="1"/>
    <col min="12297" max="12297" width="2.140625" style="493" customWidth="1"/>
    <col min="12298" max="12298" width="9" style="493" bestFit="1" customWidth="1"/>
    <col min="12299" max="12544" width="11" style="493"/>
    <col min="12545" max="12545" width="46.7109375" style="493" bestFit="1" customWidth="1"/>
    <col min="12546" max="12548" width="10.85546875" style="493" bestFit="1" customWidth="1"/>
    <col min="12549" max="12549" width="10.42578125" style="493" bestFit="1" customWidth="1"/>
    <col min="12550" max="12550" width="2.42578125" style="493" bestFit="1" customWidth="1"/>
    <col min="12551" max="12551" width="8.7109375" style="493" bestFit="1" customWidth="1"/>
    <col min="12552" max="12552" width="10.7109375" style="493" customWidth="1"/>
    <col min="12553" max="12553" width="2.140625" style="493" customWidth="1"/>
    <col min="12554" max="12554" width="9" style="493" bestFit="1" customWidth="1"/>
    <col min="12555" max="12800" width="11" style="493"/>
    <col min="12801" max="12801" width="46.7109375" style="493" bestFit="1" customWidth="1"/>
    <col min="12802" max="12804" width="10.85546875" style="493" bestFit="1" customWidth="1"/>
    <col min="12805" max="12805" width="10.42578125" style="493" bestFit="1" customWidth="1"/>
    <col min="12806" max="12806" width="2.42578125" style="493" bestFit="1" customWidth="1"/>
    <col min="12807" max="12807" width="8.7109375" style="493" bestFit="1" customWidth="1"/>
    <col min="12808" max="12808" width="10.7109375" style="493" customWidth="1"/>
    <col min="12809" max="12809" width="2.140625" style="493" customWidth="1"/>
    <col min="12810" max="12810" width="9" style="493" bestFit="1" customWidth="1"/>
    <col min="12811" max="13056" width="11" style="493"/>
    <col min="13057" max="13057" width="46.7109375" style="493" bestFit="1" customWidth="1"/>
    <col min="13058" max="13060" width="10.85546875" style="493" bestFit="1" customWidth="1"/>
    <col min="13061" max="13061" width="10.42578125" style="493" bestFit="1" customWidth="1"/>
    <col min="13062" max="13062" width="2.42578125" style="493" bestFit="1" customWidth="1"/>
    <col min="13063" max="13063" width="8.7109375" style="493" bestFit="1" customWidth="1"/>
    <col min="13064" max="13064" width="10.7109375" style="493" customWidth="1"/>
    <col min="13065" max="13065" width="2.140625" style="493" customWidth="1"/>
    <col min="13066" max="13066" width="9" style="493" bestFit="1" customWidth="1"/>
    <col min="13067" max="13312" width="11" style="493"/>
    <col min="13313" max="13313" width="46.7109375" style="493" bestFit="1" customWidth="1"/>
    <col min="13314" max="13316" width="10.85546875" style="493" bestFit="1" customWidth="1"/>
    <col min="13317" max="13317" width="10.42578125" style="493" bestFit="1" customWidth="1"/>
    <col min="13318" max="13318" width="2.42578125" style="493" bestFit="1" customWidth="1"/>
    <col min="13319" max="13319" width="8.7109375" style="493" bestFit="1" customWidth="1"/>
    <col min="13320" max="13320" width="10.7109375" style="493" customWidth="1"/>
    <col min="13321" max="13321" width="2.140625" style="493" customWidth="1"/>
    <col min="13322" max="13322" width="9" style="493" bestFit="1" customWidth="1"/>
    <col min="13323" max="13568" width="11" style="493"/>
    <col min="13569" max="13569" width="46.7109375" style="493" bestFit="1" customWidth="1"/>
    <col min="13570" max="13572" width="10.85546875" style="493" bestFit="1" customWidth="1"/>
    <col min="13573" max="13573" width="10.42578125" style="493" bestFit="1" customWidth="1"/>
    <col min="13574" max="13574" width="2.42578125" style="493" bestFit="1" customWidth="1"/>
    <col min="13575" max="13575" width="8.7109375" style="493" bestFit="1" customWidth="1"/>
    <col min="13576" max="13576" width="10.7109375" style="493" customWidth="1"/>
    <col min="13577" max="13577" width="2.140625" style="493" customWidth="1"/>
    <col min="13578" max="13578" width="9" style="493" bestFit="1" customWidth="1"/>
    <col min="13579" max="13824" width="11" style="493"/>
    <col min="13825" max="13825" width="46.7109375" style="493" bestFit="1" customWidth="1"/>
    <col min="13826" max="13828" width="10.85546875" style="493" bestFit="1" customWidth="1"/>
    <col min="13829" max="13829" width="10.42578125" style="493" bestFit="1" customWidth="1"/>
    <col min="13830" max="13830" width="2.42578125" style="493" bestFit="1" customWidth="1"/>
    <col min="13831" max="13831" width="8.7109375" style="493" bestFit="1" customWidth="1"/>
    <col min="13832" max="13832" width="10.7109375" style="493" customWidth="1"/>
    <col min="13833" max="13833" width="2.140625" style="493" customWidth="1"/>
    <col min="13834" max="13834" width="9" style="493" bestFit="1" customWidth="1"/>
    <col min="13835" max="14080" width="11" style="493"/>
    <col min="14081" max="14081" width="46.7109375" style="493" bestFit="1" customWidth="1"/>
    <col min="14082" max="14084" width="10.85546875" style="493" bestFit="1" customWidth="1"/>
    <col min="14085" max="14085" width="10.42578125" style="493" bestFit="1" customWidth="1"/>
    <col min="14086" max="14086" width="2.42578125" style="493" bestFit="1" customWidth="1"/>
    <col min="14087" max="14087" width="8.7109375" style="493" bestFit="1" customWidth="1"/>
    <col min="14088" max="14088" width="10.7109375" style="493" customWidth="1"/>
    <col min="14089" max="14089" width="2.140625" style="493" customWidth="1"/>
    <col min="14090" max="14090" width="9" style="493" bestFit="1" customWidth="1"/>
    <col min="14091" max="14336" width="11" style="493"/>
    <col min="14337" max="14337" width="46.7109375" style="493" bestFit="1" customWidth="1"/>
    <col min="14338" max="14340" width="10.85546875" style="493" bestFit="1" customWidth="1"/>
    <col min="14341" max="14341" width="10.42578125" style="493" bestFit="1" customWidth="1"/>
    <col min="14342" max="14342" width="2.42578125" style="493" bestFit="1" customWidth="1"/>
    <col min="14343" max="14343" width="8.7109375" style="493" bestFit="1" customWidth="1"/>
    <col min="14344" max="14344" width="10.7109375" style="493" customWidth="1"/>
    <col min="14345" max="14345" width="2.140625" style="493" customWidth="1"/>
    <col min="14346" max="14346" width="9" style="493" bestFit="1" customWidth="1"/>
    <col min="14347" max="14592" width="11" style="493"/>
    <col min="14593" max="14593" width="46.7109375" style="493" bestFit="1" customWidth="1"/>
    <col min="14594" max="14596" width="10.85546875" style="493" bestFit="1" customWidth="1"/>
    <col min="14597" max="14597" width="10.42578125" style="493" bestFit="1" customWidth="1"/>
    <col min="14598" max="14598" width="2.42578125" style="493" bestFit="1" customWidth="1"/>
    <col min="14599" max="14599" width="8.7109375" style="493" bestFit="1" customWidth="1"/>
    <col min="14600" max="14600" width="10.7109375" style="493" customWidth="1"/>
    <col min="14601" max="14601" width="2.140625" style="493" customWidth="1"/>
    <col min="14602" max="14602" width="9" style="493" bestFit="1" customWidth="1"/>
    <col min="14603" max="14848" width="11" style="493"/>
    <col min="14849" max="14849" width="46.7109375" style="493" bestFit="1" customWidth="1"/>
    <col min="14850" max="14852" width="10.85546875" style="493" bestFit="1" customWidth="1"/>
    <col min="14853" max="14853" width="10.42578125" style="493" bestFit="1" customWidth="1"/>
    <col min="14854" max="14854" width="2.42578125" style="493" bestFit="1" customWidth="1"/>
    <col min="14855" max="14855" width="8.7109375" style="493" bestFit="1" customWidth="1"/>
    <col min="14856" max="14856" width="10.7109375" style="493" customWidth="1"/>
    <col min="14857" max="14857" width="2.140625" style="493" customWidth="1"/>
    <col min="14858" max="14858" width="9" style="493" bestFit="1" customWidth="1"/>
    <col min="14859" max="15104" width="11" style="493"/>
    <col min="15105" max="15105" width="46.7109375" style="493" bestFit="1" customWidth="1"/>
    <col min="15106" max="15108" width="10.85546875" style="493" bestFit="1" customWidth="1"/>
    <col min="15109" max="15109" width="10.42578125" style="493" bestFit="1" customWidth="1"/>
    <col min="15110" max="15110" width="2.42578125" style="493" bestFit="1" customWidth="1"/>
    <col min="15111" max="15111" width="8.7109375" style="493" bestFit="1" customWidth="1"/>
    <col min="15112" max="15112" width="10.7109375" style="493" customWidth="1"/>
    <col min="15113" max="15113" width="2.140625" style="493" customWidth="1"/>
    <col min="15114" max="15114" width="9" style="493" bestFit="1" customWidth="1"/>
    <col min="15115" max="15360" width="11" style="493"/>
    <col min="15361" max="15361" width="46.7109375" style="493" bestFit="1" customWidth="1"/>
    <col min="15362" max="15364" width="10.85546875" style="493" bestFit="1" customWidth="1"/>
    <col min="15365" max="15365" width="10.42578125" style="493" bestFit="1" customWidth="1"/>
    <col min="15366" max="15366" width="2.42578125" style="493" bestFit="1" customWidth="1"/>
    <col min="15367" max="15367" width="8.7109375" style="493" bestFit="1" customWidth="1"/>
    <col min="15368" max="15368" width="10.7109375" style="493" customWidth="1"/>
    <col min="15369" max="15369" width="2.140625" style="493" customWidth="1"/>
    <col min="15370" max="15370" width="9" style="493" bestFit="1" customWidth="1"/>
    <col min="15371" max="15616" width="11" style="493"/>
    <col min="15617" max="15617" width="46.7109375" style="493" bestFit="1" customWidth="1"/>
    <col min="15618" max="15620" width="10.85546875" style="493" bestFit="1" customWidth="1"/>
    <col min="15621" max="15621" width="10.42578125" style="493" bestFit="1" customWidth="1"/>
    <col min="15622" max="15622" width="2.42578125" style="493" bestFit="1" customWidth="1"/>
    <col min="15623" max="15623" width="8.7109375" style="493" bestFit="1" customWidth="1"/>
    <col min="15624" max="15624" width="10.7109375" style="493" customWidth="1"/>
    <col min="15625" max="15625" width="2.140625" style="493" customWidth="1"/>
    <col min="15626" max="15626" width="9" style="493" bestFit="1" customWidth="1"/>
    <col min="15627" max="15872" width="11" style="493"/>
    <col min="15873" max="15873" width="46.7109375" style="493" bestFit="1" customWidth="1"/>
    <col min="15874" max="15876" width="10.85546875" style="493" bestFit="1" customWidth="1"/>
    <col min="15877" max="15877" width="10.42578125" style="493" bestFit="1" customWidth="1"/>
    <col min="15878" max="15878" width="2.42578125" style="493" bestFit="1" customWidth="1"/>
    <col min="15879" max="15879" width="8.7109375" style="493" bestFit="1" customWidth="1"/>
    <col min="15880" max="15880" width="10.7109375" style="493" customWidth="1"/>
    <col min="15881" max="15881" width="2.140625" style="493" customWidth="1"/>
    <col min="15882" max="15882" width="9" style="493" bestFit="1" customWidth="1"/>
    <col min="15883" max="16128" width="11" style="493"/>
    <col min="16129" max="16129" width="46.7109375" style="493" bestFit="1" customWidth="1"/>
    <col min="16130" max="16132" width="10.85546875" style="493" bestFit="1" customWidth="1"/>
    <col min="16133" max="16133" width="10.42578125" style="493" bestFit="1" customWidth="1"/>
    <col min="16134" max="16134" width="2.42578125" style="493" bestFit="1" customWidth="1"/>
    <col min="16135" max="16135" width="8.7109375" style="493" bestFit="1" customWidth="1"/>
    <col min="16136" max="16136" width="10.7109375" style="493" customWidth="1"/>
    <col min="16137" max="16137" width="2.140625" style="493" customWidth="1"/>
    <col min="16138" max="16138" width="9" style="493" bestFit="1" customWidth="1"/>
    <col min="16139" max="16384" width="11" style="493"/>
  </cols>
  <sheetData>
    <row r="1" spans="1:10" s="1963" customFormat="1" ht="20.25">
      <c r="A1" s="2377" t="s">
        <v>794</v>
      </c>
      <c r="B1" s="2377"/>
      <c r="C1" s="2377"/>
      <c r="D1" s="2377"/>
      <c r="E1" s="2377"/>
      <c r="F1" s="2377"/>
      <c r="G1" s="2377"/>
      <c r="H1" s="2377"/>
      <c r="I1" s="2377"/>
      <c r="J1" s="2377"/>
    </row>
    <row r="2" spans="1:10" s="1964" customFormat="1" ht="23.25">
      <c r="A2" s="2386" t="s">
        <v>325</v>
      </c>
      <c r="B2" s="2386"/>
      <c r="C2" s="2386"/>
      <c r="D2" s="2386"/>
      <c r="E2" s="2386"/>
      <c r="F2" s="2386"/>
      <c r="G2" s="2386"/>
      <c r="H2" s="2386"/>
      <c r="I2" s="2386"/>
      <c r="J2" s="2386"/>
    </row>
    <row r="3" spans="1:10" s="531" customFormat="1" ht="17.100000000000001" customHeight="1" thickBot="1">
      <c r="B3" s="494"/>
      <c r="C3" s="494"/>
      <c r="D3" s="494"/>
      <c r="H3" s="2379" t="s">
        <v>162</v>
      </c>
      <c r="I3" s="2379"/>
      <c r="J3" s="2379"/>
    </row>
    <row r="4" spans="1:10" s="531" customFormat="1" ht="13.5" thickTop="1">
      <c r="A4" s="496"/>
      <c r="B4" s="533">
        <v>2015</v>
      </c>
      <c r="C4" s="533">
        <v>2016</v>
      </c>
      <c r="D4" s="534">
        <v>2017</v>
      </c>
      <c r="E4" s="2390" t="s">
        <v>446</v>
      </c>
      <c r="F4" s="2391"/>
      <c r="G4" s="2391"/>
      <c r="H4" s="2391"/>
      <c r="I4" s="2391"/>
      <c r="J4" s="2392"/>
    </row>
    <row r="5" spans="1:10" s="531" customFormat="1" ht="12.75">
      <c r="A5" s="535" t="s">
        <v>486</v>
      </c>
      <c r="B5" s="551" t="s">
        <v>448</v>
      </c>
      <c r="C5" s="551" t="s">
        <v>449</v>
      </c>
      <c r="D5" s="552" t="s">
        <v>450</v>
      </c>
      <c r="E5" s="2382" t="s">
        <v>1</v>
      </c>
      <c r="F5" s="2383"/>
      <c r="G5" s="2384"/>
      <c r="H5" s="2393" t="s">
        <v>130</v>
      </c>
      <c r="I5" s="2393"/>
      <c r="J5" s="2394"/>
    </row>
    <row r="6" spans="1:10" s="531" customFormat="1" ht="12.75">
      <c r="A6" s="535"/>
      <c r="B6" s="551"/>
      <c r="C6" s="551"/>
      <c r="D6" s="552"/>
      <c r="E6" s="540" t="s">
        <v>451</v>
      </c>
      <c r="F6" s="541" t="s">
        <v>131</v>
      </c>
      <c r="G6" s="542" t="s">
        <v>452</v>
      </c>
      <c r="H6" s="537" t="s">
        <v>451</v>
      </c>
      <c r="I6" s="541" t="s">
        <v>131</v>
      </c>
      <c r="J6" s="543" t="s">
        <v>452</v>
      </c>
    </row>
    <row r="7" spans="1:10" s="531" customFormat="1" ht="17.100000000000001" customHeight="1">
      <c r="A7" s="509" t="s">
        <v>534</v>
      </c>
      <c r="B7" s="1913">
        <v>1452748.758025059</v>
      </c>
      <c r="C7" s="1913">
        <v>1753430.639797833</v>
      </c>
      <c r="D7" s="1914">
        <v>2080385.6646142392</v>
      </c>
      <c r="E7" s="1915">
        <v>300681.88177277404</v>
      </c>
      <c r="F7" s="1943"/>
      <c r="G7" s="1914">
        <v>20.697445453784891</v>
      </c>
      <c r="H7" s="1913">
        <v>326955.02481640619</v>
      </c>
      <c r="I7" s="1944"/>
      <c r="J7" s="1918">
        <v>18.646590141375849</v>
      </c>
    </row>
    <row r="8" spans="1:10" s="531" customFormat="1" ht="17.100000000000001" customHeight="1">
      <c r="A8" s="510" t="s">
        <v>535</v>
      </c>
      <c r="B8" s="1919">
        <v>150442.94437548862</v>
      </c>
      <c r="C8" s="1919">
        <v>175087.20586657317</v>
      </c>
      <c r="D8" s="1920">
        <v>191702.31867643047</v>
      </c>
      <c r="E8" s="1921">
        <v>24644.261491084559</v>
      </c>
      <c r="F8" s="1945"/>
      <c r="G8" s="1920">
        <v>16.381134783945242</v>
      </c>
      <c r="H8" s="1919">
        <v>16615.112809857295</v>
      </c>
      <c r="I8" s="1920"/>
      <c r="J8" s="1923">
        <v>9.4896213162022782</v>
      </c>
    </row>
    <row r="9" spans="1:10" s="531" customFormat="1" ht="17.100000000000001" customHeight="1">
      <c r="A9" s="510" t="s">
        <v>536</v>
      </c>
      <c r="B9" s="1919">
        <v>132566.90180425718</v>
      </c>
      <c r="C9" s="1919">
        <v>157821.02541387235</v>
      </c>
      <c r="D9" s="1920">
        <v>179874.84184021319</v>
      </c>
      <c r="E9" s="1921">
        <v>25254.12360961517</v>
      </c>
      <c r="F9" s="1945"/>
      <c r="G9" s="1920">
        <v>19.050097170487067</v>
      </c>
      <c r="H9" s="1919">
        <v>22053.81642634084</v>
      </c>
      <c r="I9" s="1920"/>
      <c r="J9" s="1923">
        <v>13.973940651130965</v>
      </c>
    </row>
    <row r="10" spans="1:10" s="531" customFormat="1" ht="17.100000000000001" customHeight="1">
      <c r="A10" s="510" t="s">
        <v>537</v>
      </c>
      <c r="B10" s="1919">
        <v>17876.042571231428</v>
      </c>
      <c r="C10" s="1919">
        <v>17266.180452700828</v>
      </c>
      <c r="D10" s="1920">
        <v>11827.476836217282</v>
      </c>
      <c r="E10" s="1921">
        <v>-609.86211853060013</v>
      </c>
      <c r="F10" s="1945"/>
      <c r="G10" s="1920">
        <v>-3.4116170628955294</v>
      </c>
      <c r="H10" s="1919">
        <v>-5438.7036164835463</v>
      </c>
      <c r="I10" s="1920"/>
      <c r="J10" s="1923">
        <v>-31.499170481754163</v>
      </c>
    </row>
    <row r="11" spans="1:10" s="531" customFormat="1" ht="17.100000000000001" customHeight="1">
      <c r="A11" s="510" t="s">
        <v>538</v>
      </c>
      <c r="B11" s="1919">
        <v>559350.96196784906</v>
      </c>
      <c r="C11" s="1919">
        <v>698691.20718652371</v>
      </c>
      <c r="D11" s="1920">
        <v>703028.07165185921</v>
      </c>
      <c r="E11" s="1921">
        <v>139340.24521867465</v>
      </c>
      <c r="F11" s="1945"/>
      <c r="G11" s="1920">
        <v>24.911058475427058</v>
      </c>
      <c r="H11" s="1919">
        <v>4336.8644653355004</v>
      </c>
      <c r="I11" s="1920"/>
      <c r="J11" s="1923">
        <v>0.62071261534821687</v>
      </c>
    </row>
    <row r="12" spans="1:10" s="531" customFormat="1" ht="17.100000000000001" customHeight="1">
      <c r="A12" s="510" t="s">
        <v>536</v>
      </c>
      <c r="B12" s="1919">
        <v>549436.30941642844</v>
      </c>
      <c r="C12" s="1919">
        <v>683588.6654231404</v>
      </c>
      <c r="D12" s="1920">
        <v>689422.49125566869</v>
      </c>
      <c r="E12" s="1921">
        <v>134152.35600671195</v>
      </c>
      <c r="F12" s="1945"/>
      <c r="G12" s="1920">
        <v>24.41636158869786</v>
      </c>
      <c r="H12" s="1919">
        <v>5833.825832528295</v>
      </c>
      <c r="I12" s="1920"/>
      <c r="J12" s="1923">
        <v>0.85341172661444964</v>
      </c>
    </row>
    <row r="13" spans="1:10" s="531" customFormat="1" ht="17.100000000000001" customHeight="1">
      <c r="A13" s="510" t="s">
        <v>537</v>
      </c>
      <c r="B13" s="1919">
        <v>9914.6525514205823</v>
      </c>
      <c r="C13" s="1919">
        <v>15102.541763383291</v>
      </c>
      <c r="D13" s="1920">
        <v>13605.580396190475</v>
      </c>
      <c r="E13" s="1921">
        <v>5187.8892119627089</v>
      </c>
      <c r="F13" s="1945"/>
      <c r="G13" s="1920">
        <v>52.325476712942219</v>
      </c>
      <c r="H13" s="1919">
        <v>-1496.9613671928164</v>
      </c>
      <c r="I13" s="1920"/>
      <c r="J13" s="1923">
        <v>-9.9119829671470168</v>
      </c>
    </row>
    <row r="14" spans="1:10" s="531" customFormat="1" ht="17.100000000000001" customHeight="1">
      <c r="A14" s="510" t="s">
        <v>539</v>
      </c>
      <c r="B14" s="1919">
        <v>417355.10912562284</v>
      </c>
      <c r="C14" s="1919">
        <v>523230.70966334542</v>
      </c>
      <c r="D14" s="1920">
        <v>879821.76348567591</v>
      </c>
      <c r="E14" s="1921">
        <v>105875.60053772258</v>
      </c>
      <c r="F14" s="1945"/>
      <c r="G14" s="1920">
        <v>25.368229170486632</v>
      </c>
      <c r="H14" s="1919">
        <v>356591.05382233049</v>
      </c>
      <c r="I14" s="1920"/>
      <c r="J14" s="1923">
        <v>68.151782232309458</v>
      </c>
    </row>
    <row r="15" spans="1:10" s="531" customFormat="1" ht="17.100000000000001" customHeight="1">
      <c r="A15" s="510" t="s">
        <v>536</v>
      </c>
      <c r="B15" s="1919">
        <v>397787.37478232005</v>
      </c>
      <c r="C15" s="1919">
        <v>501530.38724079012</v>
      </c>
      <c r="D15" s="1920">
        <v>834086.90333439014</v>
      </c>
      <c r="E15" s="1921">
        <v>103743.01245847007</v>
      </c>
      <c r="F15" s="1945"/>
      <c r="G15" s="1920">
        <v>26.08001636935839</v>
      </c>
      <c r="H15" s="1919">
        <v>332556.51609360002</v>
      </c>
      <c r="I15" s="1920"/>
      <c r="J15" s="1923">
        <v>66.308348318271698</v>
      </c>
    </row>
    <row r="16" spans="1:10" s="531" customFormat="1" ht="17.100000000000001" customHeight="1">
      <c r="A16" s="510" t="s">
        <v>537</v>
      </c>
      <c r="B16" s="1919">
        <v>19567.7343433028</v>
      </c>
      <c r="C16" s="1919">
        <v>21700.32242255532</v>
      </c>
      <c r="D16" s="1920">
        <v>45734.860151285779</v>
      </c>
      <c r="E16" s="1921">
        <v>2132.5880792525204</v>
      </c>
      <c r="F16" s="1945"/>
      <c r="G16" s="1920">
        <v>10.898492599284568</v>
      </c>
      <c r="H16" s="1919">
        <v>24034.537728730458</v>
      </c>
      <c r="I16" s="1920"/>
      <c r="J16" s="1923">
        <v>110.75659273960351</v>
      </c>
    </row>
    <row r="17" spans="1:10" s="531" customFormat="1" ht="17.100000000000001" customHeight="1">
      <c r="A17" s="510" t="s">
        <v>540</v>
      </c>
      <c r="B17" s="1919">
        <v>313798.85776072845</v>
      </c>
      <c r="C17" s="1919">
        <v>340707.80008729029</v>
      </c>
      <c r="D17" s="1920">
        <v>285228.66263810528</v>
      </c>
      <c r="E17" s="1921">
        <v>26908.942326561839</v>
      </c>
      <c r="F17" s="1945"/>
      <c r="G17" s="1920">
        <v>8.5752199732606744</v>
      </c>
      <c r="H17" s="1919">
        <v>-55479.137449185015</v>
      </c>
      <c r="I17" s="1920"/>
      <c r="J17" s="1923">
        <v>-16.283494958134536</v>
      </c>
    </row>
    <row r="18" spans="1:10" s="531" customFormat="1" ht="17.100000000000001" customHeight="1">
      <c r="A18" s="510" t="s">
        <v>536</v>
      </c>
      <c r="B18" s="1919">
        <v>266863.39963048324</v>
      </c>
      <c r="C18" s="1919">
        <v>285473.85906074889</v>
      </c>
      <c r="D18" s="1920">
        <v>266139.35568892118</v>
      </c>
      <c r="E18" s="1921">
        <v>18610.459430265648</v>
      </c>
      <c r="F18" s="1945"/>
      <c r="G18" s="1920">
        <v>6.9737773917423391</v>
      </c>
      <c r="H18" s="1919">
        <v>-19334.503371827712</v>
      </c>
      <c r="I18" s="1920"/>
      <c r="J18" s="1923">
        <v>-6.7727754251969268</v>
      </c>
    </row>
    <row r="19" spans="1:10" s="531" customFormat="1" ht="17.100000000000001" customHeight="1">
      <c r="A19" s="510" t="s">
        <v>537</v>
      </c>
      <c r="B19" s="1919">
        <v>46935.458130245184</v>
      </c>
      <c r="C19" s="1919">
        <v>55233.941026541404</v>
      </c>
      <c r="D19" s="1920">
        <v>19089.306949184098</v>
      </c>
      <c r="E19" s="1921">
        <v>8298.4828962962201</v>
      </c>
      <c r="F19" s="1945"/>
      <c r="G19" s="1920">
        <v>17.680626176627605</v>
      </c>
      <c r="H19" s="1919">
        <v>-36144.634077357303</v>
      </c>
      <c r="I19" s="1920"/>
      <c r="J19" s="1923">
        <v>-65.439172736178335</v>
      </c>
    </row>
    <row r="20" spans="1:10" s="531" customFormat="1" ht="17.100000000000001" customHeight="1">
      <c r="A20" s="510" t="s">
        <v>541</v>
      </c>
      <c r="B20" s="1919">
        <v>11800.884795370011</v>
      </c>
      <c r="C20" s="1919">
        <v>15713.716994100498</v>
      </c>
      <c r="D20" s="1920">
        <v>20604.848162168502</v>
      </c>
      <c r="E20" s="1921">
        <v>3912.8321987304862</v>
      </c>
      <c r="F20" s="1945"/>
      <c r="G20" s="1920">
        <v>33.157108696338234</v>
      </c>
      <c r="H20" s="1919">
        <v>4891.1311680680046</v>
      </c>
      <c r="I20" s="1920"/>
      <c r="J20" s="1923">
        <v>31.126506668691523</v>
      </c>
    </row>
    <row r="21" spans="1:10" s="531" customFormat="1" ht="17.100000000000001" customHeight="1">
      <c r="A21" s="509" t="s">
        <v>542</v>
      </c>
      <c r="B21" s="1913">
        <v>3261.5032812499999</v>
      </c>
      <c r="C21" s="1913">
        <v>6516.2528778900005</v>
      </c>
      <c r="D21" s="1914">
        <v>6243.6105196099998</v>
      </c>
      <c r="E21" s="1915">
        <v>3254.7495966400006</v>
      </c>
      <c r="F21" s="1943"/>
      <c r="G21" s="1914">
        <v>99.792927247725743</v>
      </c>
      <c r="H21" s="1913">
        <v>-272.64235828000074</v>
      </c>
      <c r="I21" s="1914"/>
      <c r="J21" s="1918">
        <v>-4.1840358775070108</v>
      </c>
    </row>
    <row r="22" spans="1:10" s="531" customFormat="1" ht="17.100000000000001" customHeight="1">
      <c r="A22" s="509" t="s">
        <v>543</v>
      </c>
      <c r="B22" s="1913">
        <v>0</v>
      </c>
      <c r="C22" s="1913">
        <v>0</v>
      </c>
      <c r="D22" s="1914">
        <v>0</v>
      </c>
      <c r="E22" s="1915">
        <v>0</v>
      </c>
      <c r="F22" s="1943"/>
      <c r="G22" s="1914"/>
      <c r="H22" s="1913">
        <v>0</v>
      </c>
      <c r="I22" s="1914"/>
      <c r="J22" s="1918"/>
    </row>
    <row r="23" spans="1:10" s="531" customFormat="1" ht="17.100000000000001" customHeight="1">
      <c r="A23" s="556" t="s">
        <v>544</v>
      </c>
      <c r="B23" s="1913">
        <v>297716.124557734</v>
      </c>
      <c r="C23" s="1913">
        <v>381269.36728289392</v>
      </c>
      <c r="D23" s="1914">
        <v>496399.10076305363</v>
      </c>
      <c r="E23" s="1915">
        <v>83553.242725159915</v>
      </c>
      <c r="F23" s="1943"/>
      <c r="G23" s="1914">
        <v>28.064735441951861</v>
      </c>
      <c r="H23" s="1913">
        <v>115129.73348015972</v>
      </c>
      <c r="I23" s="1914"/>
      <c r="J23" s="1918">
        <v>30.196428918648444</v>
      </c>
    </row>
    <row r="24" spans="1:10" s="531" customFormat="1" ht="17.100000000000001" customHeight="1">
      <c r="A24" s="557" t="s">
        <v>545</v>
      </c>
      <c r="B24" s="1919">
        <v>98300.068813239996</v>
      </c>
      <c r="C24" s="1919">
        <v>122538.92297315999</v>
      </c>
      <c r="D24" s="1920">
        <v>186759.51443042001</v>
      </c>
      <c r="E24" s="1921">
        <v>24238.854159919996</v>
      </c>
      <c r="F24" s="1945"/>
      <c r="G24" s="1920">
        <v>24.658023593016321</v>
      </c>
      <c r="H24" s="1919">
        <v>64220.591457260016</v>
      </c>
      <c r="I24" s="1920"/>
      <c r="J24" s="1923">
        <v>52.408320474080242</v>
      </c>
    </row>
    <row r="25" spans="1:10" s="531" customFormat="1" ht="17.100000000000001" customHeight="1">
      <c r="A25" s="557" t="s">
        <v>546</v>
      </c>
      <c r="B25" s="1919">
        <v>63635.733713796857</v>
      </c>
      <c r="C25" s="1919">
        <v>88058.106449622312</v>
      </c>
      <c r="D25" s="1920">
        <v>121570.39214395515</v>
      </c>
      <c r="E25" s="1921">
        <v>24422.372735825455</v>
      </c>
      <c r="F25" s="1945"/>
      <c r="G25" s="1920">
        <v>38.378394198557721</v>
      </c>
      <c r="H25" s="1919">
        <v>33512.285694332837</v>
      </c>
      <c r="I25" s="1920"/>
      <c r="J25" s="1923">
        <v>38.05701376681894</v>
      </c>
    </row>
    <row r="26" spans="1:10" s="531" customFormat="1" ht="17.100000000000001" customHeight="1">
      <c r="A26" s="557" t="s">
        <v>547</v>
      </c>
      <c r="B26" s="1919">
        <v>135780.32203069713</v>
      </c>
      <c r="C26" s="1919">
        <v>170672.33786011161</v>
      </c>
      <c r="D26" s="1920">
        <v>188069.19418867846</v>
      </c>
      <c r="E26" s="1921">
        <v>34892.015829414479</v>
      </c>
      <c r="F26" s="1945"/>
      <c r="G26" s="1920">
        <v>25.697402471564406</v>
      </c>
      <c r="H26" s="1919">
        <v>17396.85632856685</v>
      </c>
      <c r="I26" s="1920"/>
      <c r="J26" s="1923">
        <v>10.193131790827085</v>
      </c>
    </row>
    <row r="27" spans="1:10" s="531" customFormat="1" ht="17.100000000000001" customHeight="1">
      <c r="A27" s="558" t="s">
        <v>548</v>
      </c>
      <c r="B27" s="1955">
        <v>1753726.3858640429</v>
      </c>
      <c r="C27" s="1955">
        <v>2141216.2599586169</v>
      </c>
      <c r="D27" s="1956">
        <v>2583028.3758969028</v>
      </c>
      <c r="E27" s="1957">
        <v>387489.87409457401</v>
      </c>
      <c r="F27" s="1958"/>
      <c r="G27" s="1956">
        <v>22.095229747236868</v>
      </c>
      <c r="H27" s="1955">
        <v>441812.11593828583</v>
      </c>
      <c r="I27" s="1956"/>
      <c r="J27" s="1959">
        <v>20.633698902829398</v>
      </c>
    </row>
    <row r="28" spans="1:10" s="531" customFormat="1" ht="17.100000000000001" customHeight="1">
      <c r="A28" s="509" t="s">
        <v>549</v>
      </c>
      <c r="B28" s="1913">
        <v>327932.4961981544</v>
      </c>
      <c r="C28" s="1913">
        <v>328336.9859457548</v>
      </c>
      <c r="D28" s="1914">
        <v>395624.47801085119</v>
      </c>
      <c r="E28" s="1915">
        <v>404.4897476003971</v>
      </c>
      <c r="F28" s="1943"/>
      <c r="G28" s="1914">
        <v>0.12334543001678697</v>
      </c>
      <c r="H28" s="1913">
        <v>67287.49206509639</v>
      </c>
      <c r="I28" s="1914"/>
      <c r="J28" s="1918">
        <v>20.4934244222529</v>
      </c>
    </row>
    <row r="29" spans="1:10" s="531" customFormat="1" ht="17.100000000000001" customHeight="1">
      <c r="A29" s="510" t="s">
        <v>550</v>
      </c>
      <c r="B29" s="1919">
        <v>39383.423337810003</v>
      </c>
      <c r="C29" s="1919">
        <v>47060.550543040008</v>
      </c>
      <c r="D29" s="1920">
        <v>55471.976032439998</v>
      </c>
      <c r="E29" s="1921">
        <v>7677.1272052300046</v>
      </c>
      <c r="F29" s="1945"/>
      <c r="G29" s="1920">
        <v>19.493295794476019</v>
      </c>
      <c r="H29" s="1919">
        <v>8411.4254893999896</v>
      </c>
      <c r="I29" s="1920"/>
      <c r="J29" s="1923">
        <v>17.873623220168621</v>
      </c>
    </row>
    <row r="30" spans="1:10" s="531" customFormat="1" ht="17.100000000000001" customHeight="1">
      <c r="A30" s="510" t="s">
        <v>567</v>
      </c>
      <c r="B30" s="1919">
        <v>174939.83073156001</v>
      </c>
      <c r="C30" s="1919">
        <v>134715.85834726001</v>
      </c>
      <c r="D30" s="1920">
        <v>194425.91190588006</v>
      </c>
      <c r="E30" s="1921">
        <v>-40223.972384299996</v>
      </c>
      <c r="F30" s="1945"/>
      <c r="G30" s="1920">
        <v>-22.993032642190268</v>
      </c>
      <c r="H30" s="1919">
        <v>59710.053558620042</v>
      </c>
      <c r="I30" s="1920"/>
      <c r="J30" s="1923">
        <v>44.322958181140137</v>
      </c>
    </row>
    <row r="31" spans="1:10" s="531" customFormat="1" ht="17.100000000000001" customHeight="1">
      <c r="A31" s="510" t="s">
        <v>552</v>
      </c>
      <c r="B31" s="1919">
        <v>1252.0553161744995</v>
      </c>
      <c r="C31" s="1919">
        <v>928.10821719000012</v>
      </c>
      <c r="D31" s="1920">
        <v>996.72497615775001</v>
      </c>
      <c r="E31" s="1921">
        <v>-323.94709898449935</v>
      </c>
      <c r="F31" s="1945"/>
      <c r="G31" s="1920">
        <v>-25.873225791195853</v>
      </c>
      <c r="H31" s="1919">
        <v>68.616758967749888</v>
      </c>
      <c r="I31" s="1920"/>
      <c r="J31" s="1923">
        <v>7.3931851584611961</v>
      </c>
    </row>
    <row r="32" spans="1:10" s="531" customFormat="1" ht="17.100000000000001" customHeight="1">
      <c r="A32" s="510" t="s">
        <v>553</v>
      </c>
      <c r="B32" s="1919">
        <v>112283.64119529993</v>
      </c>
      <c r="C32" s="1919">
        <v>145568.34853165474</v>
      </c>
      <c r="D32" s="1920">
        <v>144564.82237001334</v>
      </c>
      <c r="E32" s="1921">
        <v>33284.707336354812</v>
      </c>
      <c r="F32" s="1945"/>
      <c r="G32" s="1920">
        <v>29.643416424714296</v>
      </c>
      <c r="H32" s="1919">
        <v>-1003.5261616414064</v>
      </c>
      <c r="I32" s="1920"/>
      <c r="J32" s="1923">
        <v>-0.68938486406142296</v>
      </c>
    </row>
    <row r="33" spans="1:10" s="531" customFormat="1" ht="17.100000000000001" customHeight="1">
      <c r="A33" s="510" t="s">
        <v>554</v>
      </c>
      <c r="B33" s="1919">
        <v>73.545617310000011</v>
      </c>
      <c r="C33" s="1919">
        <v>64.12030661</v>
      </c>
      <c r="D33" s="1920">
        <v>165.04272635999999</v>
      </c>
      <c r="E33" s="1921">
        <v>-9.4253107000000114</v>
      </c>
      <c r="F33" s="1945"/>
      <c r="G33" s="1920">
        <v>-12.815598052935847</v>
      </c>
      <c r="H33" s="1919">
        <v>100.92241974999999</v>
      </c>
      <c r="I33" s="1920"/>
      <c r="J33" s="1923">
        <v>157.39541041786043</v>
      </c>
    </row>
    <row r="34" spans="1:10" s="531" customFormat="1" ht="17.100000000000001" customHeight="1">
      <c r="A34" s="544" t="s">
        <v>555</v>
      </c>
      <c r="B34" s="1913">
        <v>1267006.8212577009</v>
      </c>
      <c r="C34" s="1913">
        <v>1594927.4625929503</v>
      </c>
      <c r="D34" s="1914">
        <v>1970122.3306548186</v>
      </c>
      <c r="E34" s="1915">
        <v>327920.64133524941</v>
      </c>
      <c r="F34" s="1943"/>
      <c r="G34" s="1914">
        <v>25.881521380424555</v>
      </c>
      <c r="H34" s="1913">
        <v>375194.86806186824</v>
      </c>
      <c r="I34" s="1914"/>
      <c r="J34" s="1918">
        <v>23.524259056389678</v>
      </c>
    </row>
    <row r="35" spans="1:10" s="531" customFormat="1" ht="17.100000000000001" customHeight="1">
      <c r="A35" s="510" t="s">
        <v>556</v>
      </c>
      <c r="B35" s="1919">
        <v>136363.1</v>
      </c>
      <c r="C35" s="1919">
        <v>176963</v>
      </c>
      <c r="D35" s="1920">
        <v>203061.8</v>
      </c>
      <c r="E35" s="1921">
        <v>40599.899999999994</v>
      </c>
      <c r="F35" s="1945"/>
      <c r="G35" s="1920">
        <v>29.773377108616621</v>
      </c>
      <c r="H35" s="1919">
        <v>26098.799999999988</v>
      </c>
      <c r="I35" s="1920"/>
      <c r="J35" s="1923">
        <v>14.748167696072054</v>
      </c>
    </row>
    <row r="36" spans="1:10" s="531" customFormat="1" ht="17.100000000000001" customHeight="1">
      <c r="A36" s="510" t="s">
        <v>557</v>
      </c>
      <c r="B36" s="1919">
        <v>9774.4680178045001</v>
      </c>
      <c r="C36" s="1919">
        <v>7875.8269747999993</v>
      </c>
      <c r="D36" s="1920">
        <v>8874.3822978200005</v>
      </c>
      <c r="E36" s="1921">
        <v>-1898.6410430045007</v>
      </c>
      <c r="F36" s="1945"/>
      <c r="G36" s="1920">
        <v>-19.424494914158668</v>
      </c>
      <c r="H36" s="1919">
        <v>998.5553230200012</v>
      </c>
      <c r="I36" s="1920"/>
      <c r="J36" s="1923">
        <v>12.67873616592953</v>
      </c>
    </row>
    <row r="37" spans="1:10" s="531" customFormat="1" ht="17.100000000000001" customHeight="1">
      <c r="A37" s="512" t="s">
        <v>558</v>
      </c>
      <c r="B37" s="1919">
        <v>11901.177529272247</v>
      </c>
      <c r="C37" s="1919">
        <v>15311.150437202248</v>
      </c>
      <c r="D37" s="1920">
        <v>16701.310774274891</v>
      </c>
      <c r="E37" s="1921">
        <v>3409.9729079300014</v>
      </c>
      <c r="F37" s="1945"/>
      <c r="G37" s="1920">
        <v>28.65239930706689</v>
      </c>
      <c r="H37" s="1919">
        <v>1390.1603370726425</v>
      </c>
      <c r="I37" s="1920"/>
      <c r="J37" s="1923">
        <v>9.0793983298270131</v>
      </c>
    </row>
    <row r="38" spans="1:10" s="531" customFormat="1" ht="17.100000000000001" customHeight="1">
      <c r="A38" s="559" t="s">
        <v>559</v>
      </c>
      <c r="B38" s="1919">
        <v>852.91678677000004</v>
      </c>
      <c r="C38" s="1919">
        <v>1006.56234124</v>
      </c>
      <c r="D38" s="1920">
        <v>853.65695507000009</v>
      </c>
      <c r="E38" s="1921">
        <v>153.64555446999998</v>
      </c>
      <c r="F38" s="1945"/>
      <c r="G38" s="1920">
        <v>18.014131841847835</v>
      </c>
      <c r="H38" s="1919">
        <v>-152.90538616999993</v>
      </c>
      <c r="I38" s="1920"/>
      <c r="J38" s="1923">
        <v>-15.19085106856207</v>
      </c>
    </row>
    <row r="39" spans="1:10" s="531" customFormat="1" ht="17.100000000000001" customHeight="1">
      <c r="A39" s="559" t="s">
        <v>560</v>
      </c>
      <c r="B39" s="1919">
        <v>11048.260742502247</v>
      </c>
      <c r="C39" s="1919">
        <v>14304.588095962248</v>
      </c>
      <c r="D39" s="1920">
        <v>15847.65381920489</v>
      </c>
      <c r="E39" s="1921">
        <v>3256.3273534600012</v>
      </c>
      <c r="F39" s="1945"/>
      <c r="G39" s="1920">
        <v>29.473664944682483</v>
      </c>
      <c r="H39" s="1919">
        <v>1543.065723242642</v>
      </c>
      <c r="I39" s="1920"/>
      <c r="J39" s="1923">
        <v>10.78720836203737</v>
      </c>
    </row>
    <row r="40" spans="1:10" s="531" customFormat="1" ht="17.100000000000001" customHeight="1">
      <c r="A40" s="510" t="s">
        <v>561</v>
      </c>
      <c r="B40" s="1919">
        <v>1101814.6734176553</v>
      </c>
      <c r="C40" s="1919">
        <v>1389459.2153841951</v>
      </c>
      <c r="D40" s="1920">
        <v>1735074.9387289728</v>
      </c>
      <c r="E40" s="1921">
        <v>287644.54196653981</v>
      </c>
      <c r="F40" s="1945"/>
      <c r="G40" s="1920">
        <v>26.10643594664716</v>
      </c>
      <c r="H40" s="1919">
        <v>345615.72334477771</v>
      </c>
      <c r="I40" s="1920"/>
      <c r="J40" s="1923">
        <v>24.874117895516104</v>
      </c>
    </row>
    <row r="41" spans="1:10" s="531" customFormat="1" ht="17.100000000000001" customHeight="1">
      <c r="A41" s="512" t="s">
        <v>562</v>
      </c>
      <c r="B41" s="1919">
        <v>1080542.0982498489</v>
      </c>
      <c r="C41" s="1919">
        <v>1367279.7512012066</v>
      </c>
      <c r="D41" s="1920">
        <v>1708985.2290884757</v>
      </c>
      <c r="E41" s="1921">
        <v>286737.65295135765</v>
      </c>
      <c r="F41" s="1945"/>
      <c r="G41" s="1920">
        <v>26.53646289355925</v>
      </c>
      <c r="H41" s="1919">
        <v>341705.47788726911</v>
      </c>
      <c r="I41" s="1920"/>
      <c r="J41" s="1923">
        <v>24.991628639791383</v>
      </c>
    </row>
    <row r="42" spans="1:10" s="531" customFormat="1" ht="17.100000000000001" customHeight="1">
      <c r="A42" s="512" t="s">
        <v>563</v>
      </c>
      <c r="B42" s="1919">
        <v>21272.57516780643</v>
      </c>
      <c r="C42" s="1919">
        <v>22179.46418298842</v>
      </c>
      <c r="D42" s="1920">
        <v>26089.709640497029</v>
      </c>
      <c r="E42" s="1921">
        <v>906.88901518199054</v>
      </c>
      <c r="F42" s="1945"/>
      <c r="G42" s="1920">
        <v>4.2631839729233239</v>
      </c>
      <c r="H42" s="1919">
        <v>3910.2454575086085</v>
      </c>
      <c r="I42" s="1920"/>
      <c r="J42" s="1923">
        <v>17.630026700589791</v>
      </c>
    </row>
    <row r="43" spans="1:10" s="531" customFormat="1" ht="17.100000000000001" customHeight="1">
      <c r="A43" s="513" t="s">
        <v>564</v>
      </c>
      <c r="B43" s="1935">
        <v>7153.4022929690054</v>
      </c>
      <c r="C43" s="1935">
        <v>5318.2697967530003</v>
      </c>
      <c r="D43" s="1936">
        <v>6409.8988537510004</v>
      </c>
      <c r="E43" s="1937">
        <v>-1835.1324962160052</v>
      </c>
      <c r="F43" s="1961"/>
      <c r="G43" s="1936">
        <v>-25.653981435096068</v>
      </c>
      <c r="H43" s="1935">
        <v>1091.6290569980001</v>
      </c>
      <c r="I43" s="1936"/>
      <c r="J43" s="1938">
        <v>20.526018775212947</v>
      </c>
    </row>
    <row r="44" spans="1:10" s="531" customFormat="1" ht="17.100000000000001" customHeight="1">
      <c r="A44" s="560" t="s">
        <v>565</v>
      </c>
      <c r="B44" s="1935">
        <v>0</v>
      </c>
      <c r="C44" s="1935">
        <v>49020</v>
      </c>
      <c r="D44" s="1936">
        <v>0</v>
      </c>
      <c r="E44" s="1937">
        <v>49020</v>
      </c>
      <c r="F44" s="1943"/>
      <c r="G44" s="1960"/>
      <c r="H44" s="1935">
        <v>-49020</v>
      </c>
      <c r="I44" s="1914"/>
      <c r="J44" s="1918"/>
    </row>
    <row r="45" spans="1:10" s="531" customFormat="1" ht="17.100000000000001" customHeight="1" thickBot="1">
      <c r="A45" s="561" t="s">
        <v>566</v>
      </c>
      <c r="B45" s="1939">
        <v>158787.0860167208</v>
      </c>
      <c r="C45" s="1939">
        <v>168931.81505315704</v>
      </c>
      <c r="D45" s="1940">
        <v>217281.56618032465</v>
      </c>
      <c r="E45" s="1941">
        <v>10144.729036436242</v>
      </c>
      <c r="F45" s="1952"/>
      <c r="G45" s="1940">
        <v>6.388887970000261</v>
      </c>
      <c r="H45" s="1939">
        <v>48349.751127167605</v>
      </c>
      <c r="I45" s="1940"/>
      <c r="J45" s="1954">
        <v>28.620867603863488</v>
      </c>
    </row>
    <row r="46" spans="1:10" s="531" customFormat="1" ht="17.100000000000001" customHeight="1" thickTop="1">
      <c r="A46" s="522" t="s">
        <v>481</v>
      </c>
      <c r="B46" s="563"/>
      <c r="C46" s="517"/>
      <c r="D46" s="517"/>
      <c r="E46" s="511"/>
      <c r="F46" s="511"/>
      <c r="G46" s="511"/>
      <c r="H46" s="511"/>
      <c r="I46" s="511"/>
      <c r="J46" s="511"/>
    </row>
  </sheetData>
  <mergeCells count="6">
    <mergeCell ref="A1:J1"/>
    <mergeCell ref="A2:J2"/>
    <mergeCell ref="H3:J3"/>
    <mergeCell ref="E4:J4"/>
    <mergeCell ref="E5:G5"/>
    <mergeCell ref="H5:J5"/>
  </mergeCells>
  <printOptions horizontalCentered="1"/>
  <pageMargins left="1.5" right="1" top="1.5" bottom="1" header="0.3" footer="0.3"/>
  <pageSetup paperSize="9" scale="67"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K55"/>
  <sheetViews>
    <sheetView view="pageBreakPreview" zoomScaleSheetLayoutView="100" workbookViewId="0">
      <selection activeCell="N11" sqref="N11"/>
    </sheetView>
  </sheetViews>
  <sheetFormatPr defaultRowHeight="12.75"/>
  <cols>
    <col min="1" max="1" width="53.5703125" style="451" customWidth="1"/>
    <col min="2" max="2" width="8" style="451" hidden="1" customWidth="1"/>
    <col min="3" max="8" width="8" style="451" bestFit="1" customWidth="1"/>
    <col min="9" max="9" width="9.28515625" style="451" bestFit="1" customWidth="1"/>
    <col min="10" max="10" width="8.85546875" style="451" customWidth="1"/>
    <col min="11" max="256" width="9.140625" style="451"/>
    <col min="257" max="257" width="53.5703125" style="451" customWidth="1"/>
    <col min="258" max="258" width="0" style="451" hidden="1" customWidth="1"/>
    <col min="259" max="264" width="8" style="451" bestFit="1" customWidth="1"/>
    <col min="265" max="265" width="9.28515625" style="451" bestFit="1" customWidth="1"/>
    <col min="266" max="266" width="8.85546875" style="451" customWidth="1"/>
    <col min="267" max="512" width="9.140625" style="451"/>
    <col min="513" max="513" width="53.5703125" style="451" customWidth="1"/>
    <col min="514" max="514" width="0" style="451" hidden="1" customWidth="1"/>
    <col min="515" max="520" width="8" style="451" bestFit="1" customWidth="1"/>
    <col min="521" max="521" width="9.28515625" style="451" bestFit="1" customWidth="1"/>
    <col min="522" max="522" width="8.85546875" style="451" customWidth="1"/>
    <col min="523" max="768" width="9.140625" style="451"/>
    <col min="769" max="769" width="53.5703125" style="451" customWidth="1"/>
    <col min="770" max="770" width="0" style="451" hidden="1" customWidth="1"/>
    <col min="771" max="776" width="8" style="451" bestFit="1" customWidth="1"/>
    <col min="777" max="777" width="9.28515625" style="451" bestFit="1" customWidth="1"/>
    <col min="778" max="778" width="8.85546875" style="451" customWidth="1"/>
    <col min="779" max="1024" width="9.140625" style="451"/>
    <col min="1025" max="1025" width="53.5703125" style="451" customWidth="1"/>
    <col min="1026" max="1026" width="0" style="451" hidden="1" customWidth="1"/>
    <col min="1027" max="1032" width="8" style="451" bestFit="1" customWidth="1"/>
    <col min="1033" max="1033" width="9.28515625" style="451" bestFit="1" customWidth="1"/>
    <col min="1034" max="1034" width="8.85546875" style="451" customWidth="1"/>
    <col min="1035" max="1280" width="9.140625" style="451"/>
    <col min="1281" max="1281" width="53.5703125" style="451" customWidth="1"/>
    <col min="1282" max="1282" width="0" style="451" hidden="1" customWidth="1"/>
    <col min="1283" max="1288" width="8" style="451" bestFit="1" customWidth="1"/>
    <col min="1289" max="1289" width="9.28515625" style="451" bestFit="1" customWidth="1"/>
    <col min="1290" max="1290" width="8.85546875" style="451" customWidth="1"/>
    <col min="1291" max="1536" width="9.140625" style="451"/>
    <col min="1537" max="1537" width="53.5703125" style="451" customWidth="1"/>
    <col min="1538" max="1538" width="0" style="451" hidden="1" customWidth="1"/>
    <col min="1539" max="1544" width="8" style="451" bestFit="1" customWidth="1"/>
    <col min="1545" max="1545" width="9.28515625" style="451" bestFit="1" customWidth="1"/>
    <col min="1546" max="1546" width="8.85546875" style="451" customWidth="1"/>
    <col min="1547" max="1792" width="9.140625" style="451"/>
    <col min="1793" max="1793" width="53.5703125" style="451" customWidth="1"/>
    <col min="1794" max="1794" width="0" style="451" hidden="1" customWidth="1"/>
    <col min="1795" max="1800" width="8" style="451" bestFit="1" customWidth="1"/>
    <col min="1801" max="1801" width="9.28515625" style="451" bestFit="1" customWidth="1"/>
    <col min="1802" max="1802" width="8.85546875" style="451" customWidth="1"/>
    <col min="1803" max="2048" width="9.140625" style="451"/>
    <col min="2049" max="2049" width="53.5703125" style="451" customWidth="1"/>
    <col min="2050" max="2050" width="0" style="451" hidden="1" customWidth="1"/>
    <col min="2051" max="2056" width="8" style="451" bestFit="1" customWidth="1"/>
    <col min="2057" max="2057" width="9.28515625" style="451" bestFit="1" customWidth="1"/>
    <col min="2058" max="2058" width="8.85546875" style="451" customWidth="1"/>
    <col min="2059" max="2304" width="9.140625" style="451"/>
    <col min="2305" max="2305" width="53.5703125" style="451" customWidth="1"/>
    <col min="2306" max="2306" width="0" style="451" hidden="1" customWidth="1"/>
    <col min="2307" max="2312" width="8" style="451" bestFit="1" customWidth="1"/>
    <col min="2313" max="2313" width="9.28515625" style="451" bestFit="1" customWidth="1"/>
    <col min="2314" max="2314" width="8.85546875" style="451" customWidth="1"/>
    <col min="2315" max="2560" width="9.140625" style="451"/>
    <col min="2561" max="2561" width="53.5703125" style="451" customWidth="1"/>
    <col min="2562" max="2562" width="0" style="451" hidden="1" customWidth="1"/>
    <col min="2563" max="2568" width="8" style="451" bestFit="1" customWidth="1"/>
    <col min="2569" max="2569" width="9.28515625" style="451" bestFit="1" customWidth="1"/>
    <col min="2570" max="2570" width="8.85546875" style="451" customWidth="1"/>
    <col min="2571" max="2816" width="9.140625" style="451"/>
    <col min="2817" max="2817" width="53.5703125" style="451" customWidth="1"/>
    <col min="2818" max="2818" width="0" style="451" hidden="1" customWidth="1"/>
    <col min="2819" max="2824" width="8" style="451" bestFit="1" customWidth="1"/>
    <col min="2825" max="2825" width="9.28515625" style="451" bestFit="1" customWidth="1"/>
    <col min="2826" max="2826" width="8.85546875" style="451" customWidth="1"/>
    <col min="2827" max="3072" width="9.140625" style="451"/>
    <col min="3073" max="3073" width="53.5703125" style="451" customWidth="1"/>
    <col min="3074" max="3074" width="0" style="451" hidden="1" customWidth="1"/>
    <col min="3075" max="3080" width="8" style="451" bestFit="1" customWidth="1"/>
    <col min="3081" max="3081" width="9.28515625" style="451" bestFit="1" customWidth="1"/>
    <col min="3082" max="3082" width="8.85546875" style="451" customWidth="1"/>
    <col min="3083" max="3328" width="9.140625" style="451"/>
    <col min="3329" max="3329" width="53.5703125" style="451" customWidth="1"/>
    <col min="3330" max="3330" width="0" style="451" hidden="1" customWidth="1"/>
    <col min="3331" max="3336" width="8" style="451" bestFit="1" customWidth="1"/>
    <col min="3337" max="3337" width="9.28515625" style="451" bestFit="1" customWidth="1"/>
    <col min="3338" max="3338" width="8.85546875" style="451" customWidth="1"/>
    <col min="3339" max="3584" width="9.140625" style="451"/>
    <col min="3585" max="3585" width="53.5703125" style="451" customWidth="1"/>
    <col min="3586" max="3586" width="0" style="451" hidden="1" customWidth="1"/>
    <col min="3587" max="3592" width="8" style="451" bestFit="1" customWidth="1"/>
    <col min="3593" max="3593" width="9.28515625" style="451" bestFit="1" customWidth="1"/>
    <col min="3594" max="3594" width="8.85546875" style="451" customWidth="1"/>
    <col min="3595" max="3840" width="9.140625" style="451"/>
    <col min="3841" max="3841" width="53.5703125" style="451" customWidth="1"/>
    <col min="3842" max="3842" width="0" style="451" hidden="1" customWidth="1"/>
    <col min="3843" max="3848" width="8" style="451" bestFit="1" customWidth="1"/>
    <col min="3849" max="3849" width="9.28515625" style="451" bestFit="1" customWidth="1"/>
    <col min="3850" max="3850" width="8.85546875" style="451" customWidth="1"/>
    <col min="3851" max="4096" width="9.140625" style="451"/>
    <col min="4097" max="4097" width="53.5703125" style="451" customWidth="1"/>
    <col min="4098" max="4098" width="0" style="451" hidden="1" customWidth="1"/>
    <col min="4099" max="4104" width="8" style="451" bestFit="1" customWidth="1"/>
    <col min="4105" max="4105" width="9.28515625" style="451" bestFit="1" customWidth="1"/>
    <col min="4106" max="4106" width="8.85546875" style="451" customWidth="1"/>
    <col min="4107" max="4352" width="9.140625" style="451"/>
    <col min="4353" max="4353" width="53.5703125" style="451" customWidth="1"/>
    <col min="4354" max="4354" width="0" style="451" hidden="1" customWidth="1"/>
    <col min="4355" max="4360" width="8" style="451" bestFit="1" customWidth="1"/>
    <col min="4361" max="4361" width="9.28515625" style="451" bestFit="1" customWidth="1"/>
    <col min="4362" max="4362" width="8.85546875" style="451" customWidth="1"/>
    <col min="4363" max="4608" width="9.140625" style="451"/>
    <col min="4609" max="4609" width="53.5703125" style="451" customWidth="1"/>
    <col min="4610" max="4610" width="0" style="451" hidden="1" customWidth="1"/>
    <col min="4611" max="4616" width="8" style="451" bestFit="1" customWidth="1"/>
    <col min="4617" max="4617" width="9.28515625" style="451" bestFit="1" customWidth="1"/>
    <col min="4618" max="4618" width="8.85546875" style="451" customWidth="1"/>
    <col min="4619" max="4864" width="9.140625" style="451"/>
    <col min="4865" max="4865" width="53.5703125" style="451" customWidth="1"/>
    <col min="4866" max="4866" width="0" style="451" hidden="1" customWidth="1"/>
    <col min="4867" max="4872" width="8" style="451" bestFit="1" customWidth="1"/>
    <col min="4873" max="4873" width="9.28515625" style="451" bestFit="1" customWidth="1"/>
    <col min="4874" max="4874" width="8.85546875" style="451" customWidth="1"/>
    <col min="4875" max="5120" width="9.140625" style="451"/>
    <col min="5121" max="5121" width="53.5703125" style="451" customWidth="1"/>
    <col min="5122" max="5122" width="0" style="451" hidden="1" customWidth="1"/>
    <col min="5123" max="5128" width="8" style="451" bestFit="1" customWidth="1"/>
    <col min="5129" max="5129" width="9.28515625" style="451" bestFit="1" customWidth="1"/>
    <col min="5130" max="5130" width="8.85546875" style="451" customWidth="1"/>
    <col min="5131" max="5376" width="9.140625" style="451"/>
    <col min="5377" max="5377" width="53.5703125" style="451" customWidth="1"/>
    <col min="5378" max="5378" width="0" style="451" hidden="1" customWidth="1"/>
    <col min="5379" max="5384" width="8" style="451" bestFit="1" customWidth="1"/>
    <col min="5385" max="5385" width="9.28515625" style="451" bestFit="1" customWidth="1"/>
    <col min="5386" max="5386" width="8.85546875" style="451" customWidth="1"/>
    <col min="5387" max="5632" width="9.140625" style="451"/>
    <col min="5633" max="5633" width="53.5703125" style="451" customWidth="1"/>
    <col min="5634" max="5634" width="0" style="451" hidden="1" customWidth="1"/>
    <col min="5635" max="5640" width="8" style="451" bestFit="1" customWidth="1"/>
    <col min="5641" max="5641" width="9.28515625" style="451" bestFit="1" customWidth="1"/>
    <col min="5642" max="5642" width="8.85546875" style="451" customWidth="1"/>
    <col min="5643" max="5888" width="9.140625" style="451"/>
    <col min="5889" max="5889" width="53.5703125" style="451" customWidth="1"/>
    <col min="5890" max="5890" width="0" style="451" hidden="1" customWidth="1"/>
    <col min="5891" max="5896" width="8" style="451" bestFit="1" customWidth="1"/>
    <col min="5897" max="5897" width="9.28515625" style="451" bestFit="1" customWidth="1"/>
    <col min="5898" max="5898" width="8.85546875" style="451" customWidth="1"/>
    <col min="5899" max="6144" width="9.140625" style="451"/>
    <col min="6145" max="6145" width="53.5703125" style="451" customWidth="1"/>
    <col min="6146" max="6146" width="0" style="451" hidden="1" customWidth="1"/>
    <col min="6147" max="6152" width="8" style="451" bestFit="1" customWidth="1"/>
    <col min="6153" max="6153" width="9.28515625" style="451" bestFit="1" customWidth="1"/>
    <col min="6154" max="6154" width="8.85546875" style="451" customWidth="1"/>
    <col min="6155" max="6400" width="9.140625" style="451"/>
    <col min="6401" max="6401" width="53.5703125" style="451" customWidth="1"/>
    <col min="6402" max="6402" width="0" style="451" hidden="1" customWidth="1"/>
    <col min="6403" max="6408" width="8" style="451" bestFit="1" customWidth="1"/>
    <col min="6409" max="6409" width="9.28515625" style="451" bestFit="1" customWidth="1"/>
    <col min="6410" max="6410" width="8.85546875" style="451" customWidth="1"/>
    <col min="6411" max="6656" width="9.140625" style="451"/>
    <col min="6657" max="6657" width="53.5703125" style="451" customWidth="1"/>
    <col min="6658" max="6658" width="0" style="451" hidden="1" customWidth="1"/>
    <col min="6659" max="6664" width="8" style="451" bestFit="1" customWidth="1"/>
    <col min="6665" max="6665" width="9.28515625" style="451" bestFit="1" customWidth="1"/>
    <col min="6666" max="6666" width="8.85546875" style="451" customWidth="1"/>
    <col min="6667" max="6912" width="9.140625" style="451"/>
    <col min="6913" max="6913" width="53.5703125" style="451" customWidth="1"/>
    <col min="6914" max="6914" width="0" style="451" hidden="1" customWidth="1"/>
    <col min="6915" max="6920" width="8" style="451" bestFit="1" customWidth="1"/>
    <col min="6921" max="6921" width="9.28515625" style="451" bestFit="1" customWidth="1"/>
    <col min="6922" max="6922" width="8.85546875" style="451" customWidth="1"/>
    <col min="6923" max="7168" width="9.140625" style="451"/>
    <col min="7169" max="7169" width="53.5703125" style="451" customWidth="1"/>
    <col min="7170" max="7170" width="0" style="451" hidden="1" customWidth="1"/>
    <col min="7171" max="7176" width="8" style="451" bestFit="1" customWidth="1"/>
    <col min="7177" max="7177" width="9.28515625" style="451" bestFit="1" customWidth="1"/>
    <col min="7178" max="7178" width="8.85546875" style="451" customWidth="1"/>
    <col min="7179" max="7424" width="9.140625" style="451"/>
    <col min="7425" max="7425" width="53.5703125" style="451" customWidth="1"/>
    <col min="7426" max="7426" width="0" style="451" hidden="1" customWidth="1"/>
    <col min="7427" max="7432" width="8" style="451" bestFit="1" customWidth="1"/>
    <col min="7433" max="7433" width="9.28515625" style="451" bestFit="1" customWidth="1"/>
    <col min="7434" max="7434" width="8.85546875" style="451" customWidth="1"/>
    <col min="7435" max="7680" width="9.140625" style="451"/>
    <col min="7681" max="7681" width="53.5703125" style="451" customWidth="1"/>
    <col min="7682" max="7682" width="0" style="451" hidden="1" customWidth="1"/>
    <col min="7683" max="7688" width="8" style="451" bestFit="1" customWidth="1"/>
    <col min="7689" max="7689" width="9.28515625" style="451" bestFit="1" customWidth="1"/>
    <col min="7690" max="7690" width="8.85546875" style="451" customWidth="1"/>
    <col min="7691" max="7936" width="9.140625" style="451"/>
    <col min="7937" max="7937" width="53.5703125" style="451" customWidth="1"/>
    <col min="7938" max="7938" width="0" style="451" hidden="1" customWidth="1"/>
    <col min="7939" max="7944" width="8" style="451" bestFit="1" customWidth="1"/>
    <col min="7945" max="7945" width="9.28515625" style="451" bestFit="1" customWidth="1"/>
    <col min="7946" max="7946" width="8.85546875" style="451" customWidth="1"/>
    <col min="7947" max="8192" width="9.140625" style="451"/>
    <col min="8193" max="8193" width="53.5703125" style="451" customWidth="1"/>
    <col min="8194" max="8194" width="0" style="451" hidden="1" customWidth="1"/>
    <col min="8195" max="8200" width="8" style="451" bestFit="1" customWidth="1"/>
    <col min="8201" max="8201" width="9.28515625" style="451" bestFit="1" customWidth="1"/>
    <col min="8202" max="8202" width="8.85546875" style="451" customWidth="1"/>
    <col min="8203" max="8448" width="9.140625" style="451"/>
    <col min="8449" max="8449" width="53.5703125" style="451" customWidth="1"/>
    <col min="8450" max="8450" width="0" style="451" hidden="1" customWidth="1"/>
    <col min="8451" max="8456" width="8" style="451" bestFit="1" customWidth="1"/>
    <col min="8457" max="8457" width="9.28515625" style="451" bestFit="1" customWidth="1"/>
    <col min="8458" max="8458" width="8.85546875" style="451" customWidth="1"/>
    <col min="8459" max="8704" width="9.140625" style="451"/>
    <col min="8705" max="8705" width="53.5703125" style="451" customWidth="1"/>
    <col min="8706" max="8706" width="0" style="451" hidden="1" customWidth="1"/>
    <col min="8707" max="8712" width="8" style="451" bestFit="1" customWidth="1"/>
    <col min="8713" max="8713" width="9.28515625" style="451" bestFit="1" customWidth="1"/>
    <col min="8714" max="8714" width="8.85546875" style="451" customWidth="1"/>
    <col min="8715" max="8960" width="9.140625" style="451"/>
    <col min="8961" max="8961" width="53.5703125" style="451" customWidth="1"/>
    <col min="8962" max="8962" width="0" style="451" hidden="1" customWidth="1"/>
    <col min="8963" max="8968" width="8" style="451" bestFit="1" customWidth="1"/>
    <col min="8969" max="8969" width="9.28515625" style="451" bestFit="1" customWidth="1"/>
    <col min="8970" max="8970" width="8.85546875" style="451" customWidth="1"/>
    <col min="8971" max="9216" width="9.140625" style="451"/>
    <col min="9217" max="9217" width="53.5703125" style="451" customWidth="1"/>
    <col min="9218" max="9218" width="0" style="451" hidden="1" customWidth="1"/>
    <col min="9219" max="9224" width="8" style="451" bestFit="1" customWidth="1"/>
    <col min="9225" max="9225" width="9.28515625" style="451" bestFit="1" customWidth="1"/>
    <col min="9226" max="9226" width="8.85546875" style="451" customWidth="1"/>
    <col min="9227" max="9472" width="9.140625" style="451"/>
    <col min="9473" max="9473" width="53.5703125" style="451" customWidth="1"/>
    <col min="9474" max="9474" width="0" style="451" hidden="1" customWidth="1"/>
    <col min="9475" max="9480" width="8" style="451" bestFit="1" customWidth="1"/>
    <col min="9481" max="9481" width="9.28515625" style="451" bestFit="1" customWidth="1"/>
    <col min="9482" max="9482" width="8.85546875" style="451" customWidth="1"/>
    <col min="9483" max="9728" width="9.140625" style="451"/>
    <col min="9729" max="9729" width="53.5703125" style="451" customWidth="1"/>
    <col min="9730" max="9730" width="0" style="451" hidden="1" customWidth="1"/>
    <col min="9731" max="9736" width="8" style="451" bestFit="1" customWidth="1"/>
    <col min="9737" max="9737" width="9.28515625" style="451" bestFit="1" customWidth="1"/>
    <col min="9738" max="9738" width="8.85546875" style="451" customWidth="1"/>
    <col min="9739" max="9984" width="9.140625" style="451"/>
    <col min="9985" max="9985" width="53.5703125" style="451" customWidth="1"/>
    <col min="9986" max="9986" width="0" style="451" hidden="1" customWidth="1"/>
    <col min="9987" max="9992" width="8" style="451" bestFit="1" customWidth="1"/>
    <col min="9993" max="9993" width="9.28515625" style="451" bestFit="1" customWidth="1"/>
    <col min="9994" max="9994" width="8.85546875" style="451" customWidth="1"/>
    <col min="9995" max="10240" width="9.140625" style="451"/>
    <col min="10241" max="10241" width="53.5703125" style="451" customWidth="1"/>
    <col min="10242" max="10242" width="0" style="451" hidden="1" customWidth="1"/>
    <col min="10243" max="10248" width="8" style="451" bestFit="1" customWidth="1"/>
    <col min="10249" max="10249" width="9.28515625" style="451" bestFit="1" customWidth="1"/>
    <col min="10250" max="10250" width="8.85546875" style="451" customWidth="1"/>
    <col min="10251" max="10496" width="9.140625" style="451"/>
    <col min="10497" max="10497" width="53.5703125" style="451" customWidth="1"/>
    <col min="10498" max="10498" width="0" style="451" hidden="1" customWidth="1"/>
    <col min="10499" max="10504" width="8" style="451" bestFit="1" customWidth="1"/>
    <col min="10505" max="10505" width="9.28515625" style="451" bestFit="1" customWidth="1"/>
    <col min="10506" max="10506" width="8.85546875" style="451" customWidth="1"/>
    <col min="10507" max="10752" width="9.140625" style="451"/>
    <col min="10753" max="10753" width="53.5703125" style="451" customWidth="1"/>
    <col min="10754" max="10754" width="0" style="451" hidden="1" customWidth="1"/>
    <col min="10755" max="10760" width="8" style="451" bestFit="1" customWidth="1"/>
    <col min="10761" max="10761" width="9.28515625" style="451" bestFit="1" customWidth="1"/>
    <col min="10762" max="10762" width="8.85546875" style="451" customWidth="1"/>
    <col min="10763" max="11008" width="9.140625" style="451"/>
    <col min="11009" max="11009" width="53.5703125" style="451" customWidth="1"/>
    <col min="11010" max="11010" width="0" style="451" hidden="1" customWidth="1"/>
    <col min="11011" max="11016" width="8" style="451" bestFit="1" customWidth="1"/>
    <col min="11017" max="11017" width="9.28515625" style="451" bestFit="1" customWidth="1"/>
    <col min="11018" max="11018" width="8.85546875" style="451" customWidth="1"/>
    <col min="11019" max="11264" width="9.140625" style="451"/>
    <col min="11265" max="11265" width="53.5703125" style="451" customWidth="1"/>
    <col min="11266" max="11266" width="0" style="451" hidden="1" customWidth="1"/>
    <col min="11267" max="11272" width="8" style="451" bestFit="1" customWidth="1"/>
    <col min="11273" max="11273" width="9.28515625" style="451" bestFit="1" customWidth="1"/>
    <col min="11274" max="11274" width="8.85546875" style="451" customWidth="1"/>
    <col min="11275" max="11520" width="9.140625" style="451"/>
    <col min="11521" max="11521" width="53.5703125" style="451" customWidth="1"/>
    <col min="11522" max="11522" width="0" style="451" hidden="1" customWidth="1"/>
    <col min="11523" max="11528" width="8" style="451" bestFit="1" customWidth="1"/>
    <col min="11529" max="11529" width="9.28515625" style="451" bestFit="1" customWidth="1"/>
    <col min="11530" max="11530" width="8.85546875" style="451" customWidth="1"/>
    <col min="11531" max="11776" width="9.140625" style="451"/>
    <col min="11777" max="11777" width="53.5703125" style="451" customWidth="1"/>
    <col min="11778" max="11778" width="0" style="451" hidden="1" customWidth="1"/>
    <col min="11779" max="11784" width="8" style="451" bestFit="1" customWidth="1"/>
    <col min="11785" max="11785" width="9.28515625" style="451" bestFit="1" customWidth="1"/>
    <col min="11786" max="11786" width="8.85546875" style="451" customWidth="1"/>
    <col min="11787" max="12032" width="9.140625" style="451"/>
    <col min="12033" max="12033" width="53.5703125" style="451" customWidth="1"/>
    <col min="12034" max="12034" width="0" style="451" hidden="1" customWidth="1"/>
    <col min="12035" max="12040" width="8" style="451" bestFit="1" customWidth="1"/>
    <col min="12041" max="12041" width="9.28515625" style="451" bestFit="1" customWidth="1"/>
    <col min="12042" max="12042" width="8.85546875" style="451" customWidth="1"/>
    <col min="12043" max="12288" width="9.140625" style="451"/>
    <col min="12289" max="12289" width="53.5703125" style="451" customWidth="1"/>
    <col min="12290" max="12290" width="0" style="451" hidden="1" customWidth="1"/>
    <col min="12291" max="12296" width="8" style="451" bestFit="1" customWidth="1"/>
    <col min="12297" max="12297" width="9.28515625" style="451" bestFit="1" customWidth="1"/>
    <col min="12298" max="12298" width="8.85546875" style="451" customWidth="1"/>
    <col min="12299" max="12544" width="9.140625" style="451"/>
    <col min="12545" max="12545" width="53.5703125" style="451" customWidth="1"/>
    <col min="12546" max="12546" width="0" style="451" hidden="1" customWidth="1"/>
    <col min="12547" max="12552" width="8" style="451" bestFit="1" customWidth="1"/>
    <col min="12553" max="12553" width="9.28515625" style="451" bestFit="1" customWidth="1"/>
    <col min="12554" max="12554" width="8.85546875" style="451" customWidth="1"/>
    <col min="12555" max="12800" width="9.140625" style="451"/>
    <col min="12801" max="12801" width="53.5703125" style="451" customWidth="1"/>
    <col min="12802" max="12802" width="0" style="451" hidden="1" customWidth="1"/>
    <col min="12803" max="12808" width="8" style="451" bestFit="1" customWidth="1"/>
    <col min="12809" max="12809" width="9.28515625" style="451" bestFit="1" customWidth="1"/>
    <col min="12810" max="12810" width="8.85546875" style="451" customWidth="1"/>
    <col min="12811" max="13056" width="9.140625" style="451"/>
    <col min="13057" max="13057" width="53.5703125" style="451" customWidth="1"/>
    <col min="13058" max="13058" width="0" style="451" hidden="1" customWidth="1"/>
    <col min="13059" max="13064" width="8" style="451" bestFit="1" customWidth="1"/>
    <col min="13065" max="13065" width="9.28515625" style="451" bestFit="1" customWidth="1"/>
    <col min="13066" max="13066" width="8.85546875" style="451" customWidth="1"/>
    <col min="13067" max="13312" width="9.140625" style="451"/>
    <col min="13313" max="13313" width="53.5703125" style="451" customWidth="1"/>
    <col min="13314" max="13314" width="0" style="451" hidden="1" customWidth="1"/>
    <col min="13315" max="13320" width="8" style="451" bestFit="1" customWidth="1"/>
    <col min="13321" max="13321" width="9.28515625" style="451" bestFit="1" customWidth="1"/>
    <col min="13322" max="13322" width="8.85546875" style="451" customWidth="1"/>
    <col min="13323" max="13568" width="9.140625" style="451"/>
    <col min="13569" max="13569" width="53.5703125" style="451" customWidth="1"/>
    <col min="13570" max="13570" width="0" style="451" hidden="1" customWidth="1"/>
    <col min="13571" max="13576" width="8" style="451" bestFit="1" customWidth="1"/>
    <col min="13577" max="13577" width="9.28515625" style="451" bestFit="1" customWidth="1"/>
    <col min="13578" max="13578" width="8.85546875" style="451" customWidth="1"/>
    <col min="13579" max="13824" width="9.140625" style="451"/>
    <col min="13825" max="13825" width="53.5703125" style="451" customWidth="1"/>
    <col min="13826" max="13826" width="0" style="451" hidden="1" customWidth="1"/>
    <col min="13827" max="13832" width="8" style="451" bestFit="1" customWidth="1"/>
    <col min="13833" max="13833" width="9.28515625" style="451" bestFit="1" customWidth="1"/>
    <col min="13834" max="13834" width="8.85546875" style="451" customWidth="1"/>
    <col min="13835" max="14080" width="9.140625" style="451"/>
    <col min="14081" max="14081" width="53.5703125" style="451" customWidth="1"/>
    <col min="14082" max="14082" width="0" style="451" hidden="1" customWidth="1"/>
    <col min="14083" max="14088" width="8" style="451" bestFit="1" customWidth="1"/>
    <col min="14089" max="14089" width="9.28515625" style="451" bestFit="1" customWidth="1"/>
    <col min="14090" max="14090" width="8.85546875" style="451" customWidth="1"/>
    <col min="14091" max="14336" width="9.140625" style="451"/>
    <col min="14337" max="14337" width="53.5703125" style="451" customWidth="1"/>
    <col min="14338" max="14338" width="0" style="451" hidden="1" customWidth="1"/>
    <col min="14339" max="14344" width="8" style="451" bestFit="1" customWidth="1"/>
    <col min="14345" max="14345" width="9.28515625" style="451" bestFit="1" customWidth="1"/>
    <col min="14346" max="14346" width="8.85546875" style="451" customWidth="1"/>
    <col min="14347" max="14592" width="9.140625" style="451"/>
    <col min="14593" max="14593" width="53.5703125" style="451" customWidth="1"/>
    <col min="14594" max="14594" width="0" style="451" hidden="1" customWidth="1"/>
    <col min="14595" max="14600" width="8" style="451" bestFit="1" customWidth="1"/>
    <col min="14601" max="14601" width="9.28515625" style="451" bestFit="1" customWidth="1"/>
    <col min="14602" max="14602" width="8.85546875" style="451" customWidth="1"/>
    <col min="14603" max="14848" width="9.140625" style="451"/>
    <col min="14849" max="14849" width="53.5703125" style="451" customWidth="1"/>
    <col min="14850" max="14850" width="0" style="451" hidden="1" customWidth="1"/>
    <col min="14851" max="14856" width="8" style="451" bestFit="1" customWidth="1"/>
    <col min="14857" max="14857" width="9.28515625" style="451" bestFit="1" customWidth="1"/>
    <col min="14858" max="14858" width="8.85546875" style="451" customWidth="1"/>
    <col min="14859" max="15104" width="9.140625" style="451"/>
    <col min="15105" max="15105" width="53.5703125" style="451" customWidth="1"/>
    <col min="15106" max="15106" width="0" style="451" hidden="1" customWidth="1"/>
    <col min="15107" max="15112" width="8" style="451" bestFit="1" customWidth="1"/>
    <col min="15113" max="15113" width="9.28515625" style="451" bestFit="1" customWidth="1"/>
    <col min="15114" max="15114" width="8.85546875" style="451" customWidth="1"/>
    <col min="15115" max="15360" width="9.140625" style="451"/>
    <col min="15361" max="15361" width="53.5703125" style="451" customWidth="1"/>
    <col min="15362" max="15362" width="0" style="451" hidden="1" customWidth="1"/>
    <col min="15363" max="15368" width="8" style="451" bestFit="1" customWidth="1"/>
    <col min="15369" max="15369" width="9.28515625" style="451" bestFit="1" customWidth="1"/>
    <col min="15370" max="15370" width="8.85546875" style="451" customWidth="1"/>
    <col min="15371" max="15616" width="9.140625" style="451"/>
    <col min="15617" max="15617" width="53.5703125" style="451" customWidth="1"/>
    <col min="15618" max="15618" width="0" style="451" hidden="1" customWidth="1"/>
    <col min="15619" max="15624" width="8" style="451" bestFit="1" customWidth="1"/>
    <col min="15625" max="15625" width="9.28515625" style="451" bestFit="1" customWidth="1"/>
    <col min="15626" max="15626" width="8.85546875" style="451" customWidth="1"/>
    <col min="15627" max="15872" width="9.140625" style="451"/>
    <col min="15873" max="15873" width="53.5703125" style="451" customWidth="1"/>
    <col min="15874" max="15874" width="0" style="451" hidden="1" customWidth="1"/>
    <col min="15875" max="15880" width="8" style="451" bestFit="1" customWidth="1"/>
    <col min="15881" max="15881" width="9.28515625" style="451" bestFit="1" customWidth="1"/>
    <col min="15882" max="15882" width="8.85546875" style="451" customWidth="1"/>
    <col min="15883" max="16128" width="9.140625" style="451"/>
    <col min="16129" max="16129" width="53.5703125" style="451" customWidth="1"/>
    <col min="16130" max="16130" width="0" style="451" hidden="1" customWidth="1"/>
    <col min="16131" max="16136" width="8" style="451" bestFit="1" customWidth="1"/>
    <col min="16137" max="16137" width="9.28515625" style="451" bestFit="1" customWidth="1"/>
    <col min="16138" max="16138" width="8.85546875" style="451" customWidth="1"/>
    <col min="16139" max="16384" width="9.140625" style="451"/>
  </cols>
  <sheetData>
    <row r="1" spans="1:11" s="1870" customFormat="1" ht="23.25">
      <c r="A1" s="2076" t="s">
        <v>377</v>
      </c>
      <c r="B1" s="2076"/>
      <c r="C1" s="2076"/>
      <c r="D1" s="2076"/>
      <c r="E1" s="2076"/>
      <c r="F1" s="2076"/>
      <c r="G1" s="2076"/>
      <c r="H1" s="2076"/>
      <c r="I1" s="2076"/>
      <c r="J1" s="2076"/>
    </row>
    <row r="2" spans="1:11" s="1872" customFormat="1" ht="26.25">
      <c r="A2" s="2078" t="s">
        <v>347</v>
      </c>
      <c r="B2" s="2078"/>
      <c r="C2" s="2078"/>
      <c r="D2" s="2078"/>
      <c r="E2" s="2078"/>
      <c r="F2" s="2078"/>
      <c r="G2" s="2078"/>
      <c r="H2" s="2078"/>
      <c r="I2" s="2078"/>
      <c r="J2" s="2078"/>
    </row>
    <row r="3" spans="1:11" s="1869" customFormat="1" ht="20.25">
      <c r="A3" s="2079" t="s">
        <v>378</v>
      </c>
      <c r="B3" s="2079"/>
      <c r="C3" s="2079"/>
      <c r="D3" s="2079"/>
      <c r="E3" s="2079"/>
      <c r="F3" s="2079"/>
      <c r="G3" s="2079"/>
      <c r="H3" s="2079"/>
      <c r="I3" s="2079"/>
      <c r="J3" s="2079"/>
    </row>
    <row r="4" spans="1:11" ht="15.75" thickBot="1">
      <c r="A4" s="452"/>
      <c r="B4" s="470"/>
      <c r="D4" s="454"/>
      <c r="F4" s="455"/>
      <c r="I4" s="2073" t="s">
        <v>349</v>
      </c>
      <c r="J4" s="2073"/>
      <c r="K4" s="2073"/>
    </row>
    <row r="5" spans="1:11" ht="13.5" thickTop="1">
      <c r="A5" s="1505" t="s">
        <v>350</v>
      </c>
      <c r="B5" s="1506" t="s">
        <v>351</v>
      </c>
      <c r="C5" s="1506" t="s">
        <v>257</v>
      </c>
      <c r="D5" s="1507" t="s">
        <v>259</v>
      </c>
      <c r="E5" s="1507" t="s">
        <v>260</v>
      </c>
      <c r="F5" s="1507" t="s">
        <v>261</v>
      </c>
      <c r="G5" s="1507" t="s">
        <v>262</v>
      </c>
      <c r="H5" s="1507" t="s">
        <v>143</v>
      </c>
      <c r="I5" s="1507" t="s">
        <v>0</v>
      </c>
      <c r="J5" s="1507" t="s">
        <v>353</v>
      </c>
      <c r="K5" s="1508" t="s">
        <v>165</v>
      </c>
    </row>
    <row r="6" spans="1:11">
      <c r="A6" s="1711" t="s">
        <v>354</v>
      </c>
      <c r="B6" s="456">
        <v>192514</v>
      </c>
      <c r="C6" s="456">
        <v>198256.90000868565</v>
      </c>
      <c r="D6" s="456">
        <v>202196.06635495822</v>
      </c>
      <c r="E6" s="456">
        <v>211270.62581296876</v>
      </c>
      <c r="F6" s="456">
        <v>220949.62323357887</v>
      </c>
      <c r="G6" s="456">
        <v>223310.1740841892</v>
      </c>
      <c r="H6" s="456">
        <v>233448.23267743731</v>
      </c>
      <c r="I6" s="456">
        <v>235775.46223451887</v>
      </c>
      <c r="J6" s="456">
        <v>235330.4412366114</v>
      </c>
      <c r="K6" s="1510">
        <v>247691.47859213804</v>
      </c>
    </row>
    <row r="7" spans="1:11">
      <c r="A7" s="1711" t="s">
        <v>355</v>
      </c>
      <c r="B7" s="456">
        <v>3045</v>
      </c>
      <c r="C7" s="456">
        <v>3206.712868601609</v>
      </c>
      <c r="D7" s="456">
        <v>3320.5668228185109</v>
      </c>
      <c r="E7" s="456">
        <v>3515.8161520002391</v>
      </c>
      <c r="F7" s="456">
        <v>3780.6287000000002</v>
      </c>
      <c r="G7" s="456">
        <v>3883.2319000000002</v>
      </c>
      <c r="H7" s="456">
        <v>4073.6507000000001</v>
      </c>
      <c r="I7" s="456">
        <v>4362.4725346300002</v>
      </c>
      <c r="J7" s="456">
        <v>4875.4993047024882</v>
      </c>
      <c r="K7" s="1510">
        <v>5209.9585570050785</v>
      </c>
    </row>
    <row r="8" spans="1:11">
      <c r="A8" s="1711" t="s">
        <v>356</v>
      </c>
      <c r="B8" s="456">
        <v>2513</v>
      </c>
      <c r="C8" s="456">
        <v>2531</v>
      </c>
      <c r="D8" s="456">
        <v>2585.1634000000004</v>
      </c>
      <c r="E8" s="456">
        <v>2637.1251843400005</v>
      </c>
      <c r="F8" s="456">
        <v>2769.6726850982545</v>
      </c>
      <c r="G8" s="456">
        <v>2824.6390753206756</v>
      </c>
      <c r="H8" s="456">
        <v>3159.3588057461757</v>
      </c>
      <c r="I8" s="456">
        <v>3233.2878018006363</v>
      </c>
      <c r="J8" s="456">
        <v>3143.4024009105783</v>
      </c>
      <c r="K8" s="1510">
        <v>3400.7610854894897</v>
      </c>
    </row>
    <row r="9" spans="1:11">
      <c r="A9" s="1711" t="s">
        <v>357</v>
      </c>
      <c r="B9" s="456">
        <v>39545.364239155671</v>
      </c>
      <c r="C9" s="456">
        <v>39131.833751263832</v>
      </c>
      <c r="D9" s="456">
        <v>40291.110749643311</v>
      </c>
      <c r="E9" s="456">
        <v>41922.900735003866</v>
      </c>
      <c r="F9" s="456">
        <v>43444.702031684508</v>
      </c>
      <c r="G9" s="456">
        <v>45058.933380373775</v>
      </c>
      <c r="H9" s="456">
        <v>47888.409101994344</v>
      </c>
      <c r="I9" s="456">
        <v>48067.713841122211</v>
      </c>
      <c r="J9" s="456">
        <v>44222.905751766797</v>
      </c>
      <c r="K9" s="1510">
        <v>48510.399249680158</v>
      </c>
    </row>
    <row r="10" spans="1:11">
      <c r="A10" s="1711" t="s">
        <v>358</v>
      </c>
      <c r="B10" s="456">
        <v>13204</v>
      </c>
      <c r="C10" s="456">
        <v>12749.903322824115</v>
      </c>
      <c r="D10" s="456">
        <v>12988.950139387418</v>
      </c>
      <c r="E10" s="456">
        <v>13564</v>
      </c>
      <c r="F10" s="456">
        <v>14690.165000000001</v>
      </c>
      <c r="G10" s="456">
        <v>14730.642420382172</v>
      </c>
      <c r="H10" s="456">
        <v>15212.687779845191</v>
      </c>
      <c r="I10" s="456">
        <v>15331.213201910183</v>
      </c>
      <c r="J10" s="456">
        <v>14196.27247549222</v>
      </c>
      <c r="K10" s="1510">
        <v>16037.300249594309</v>
      </c>
    </row>
    <row r="11" spans="1:11">
      <c r="A11" s="1711" t="s">
        <v>359</v>
      </c>
      <c r="B11" s="456">
        <v>33043</v>
      </c>
      <c r="C11" s="456">
        <v>33371.010003146323</v>
      </c>
      <c r="D11" s="456">
        <v>35429.622436176483</v>
      </c>
      <c r="E11" s="456">
        <v>37125.638739587979</v>
      </c>
      <c r="F11" s="456">
        <v>37207</v>
      </c>
      <c r="G11" s="456">
        <v>38119.216431111236</v>
      </c>
      <c r="H11" s="456">
        <v>41579.67524359432</v>
      </c>
      <c r="I11" s="456">
        <v>42766.405989100705</v>
      </c>
      <c r="J11" s="456">
        <v>40903.593456599905</v>
      </c>
      <c r="K11" s="1510">
        <v>45672.300034465399</v>
      </c>
    </row>
    <row r="12" spans="1:11">
      <c r="A12" s="1711" t="s">
        <v>360</v>
      </c>
      <c r="B12" s="456">
        <v>66962.210281615335</v>
      </c>
      <c r="C12" s="456">
        <v>70480.553523117283</v>
      </c>
      <c r="D12" s="456">
        <v>75237</v>
      </c>
      <c r="E12" s="456">
        <v>76297.841700000004</v>
      </c>
      <c r="F12" s="456">
        <v>78966.829776332146</v>
      </c>
      <c r="G12" s="456">
        <v>84693.265318084857</v>
      </c>
      <c r="H12" s="456">
        <v>93918.049255149235</v>
      </c>
      <c r="I12" s="456">
        <v>96190.86604712384</v>
      </c>
      <c r="J12" s="456">
        <v>93748.579958187358</v>
      </c>
      <c r="K12" s="1510">
        <v>102898.44136210643</v>
      </c>
    </row>
    <row r="13" spans="1:11">
      <c r="A13" s="1711" t="s">
        <v>361</v>
      </c>
      <c r="B13" s="456">
        <v>8851.0505263184023</v>
      </c>
      <c r="C13" s="456">
        <v>9055.8606432405486</v>
      </c>
      <c r="D13" s="456">
        <v>9646.1107787985602</v>
      </c>
      <c r="E13" s="456">
        <v>10244.169647084071</v>
      </c>
      <c r="F13" s="456">
        <v>11000.484604008103</v>
      </c>
      <c r="G13" s="456">
        <v>11605.17312433279</v>
      </c>
      <c r="H13" s="456">
        <v>12391.152680739749</v>
      </c>
      <c r="I13" s="456">
        <v>12803.530241954768</v>
      </c>
      <c r="J13" s="456">
        <v>11563.777212156529</v>
      </c>
      <c r="K13" s="1510">
        <v>12383.273182175255</v>
      </c>
    </row>
    <row r="14" spans="1:11">
      <c r="A14" s="1711" t="s">
        <v>362</v>
      </c>
      <c r="B14" s="456">
        <v>48225.826803386721</v>
      </c>
      <c r="C14" s="456">
        <v>51585</v>
      </c>
      <c r="D14" s="456">
        <v>54656.504405488115</v>
      </c>
      <c r="E14" s="456">
        <v>57504</v>
      </c>
      <c r="F14" s="456">
        <v>62160.048506495994</v>
      </c>
      <c r="G14" s="456">
        <v>66915.399132526363</v>
      </c>
      <c r="H14" s="456">
        <v>70420.446475399847</v>
      </c>
      <c r="I14" s="456">
        <v>74806.506521628995</v>
      </c>
      <c r="J14" s="456">
        <v>76314.037163655463</v>
      </c>
      <c r="K14" s="1510">
        <v>81272.709619245739</v>
      </c>
    </row>
    <row r="15" spans="1:11">
      <c r="A15" s="1711" t="s">
        <v>363</v>
      </c>
      <c r="B15" s="456">
        <v>24142.333717247337</v>
      </c>
      <c r="C15" s="456">
        <v>24632</v>
      </c>
      <c r="D15" s="456">
        <v>25327</v>
      </c>
      <c r="E15" s="456">
        <v>26163</v>
      </c>
      <c r="F15" s="456">
        <v>27070.856100000001</v>
      </c>
      <c r="G15" s="456">
        <v>26824.984697550623</v>
      </c>
      <c r="H15" s="456">
        <v>27817.509131359995</v>
      </c>
      <c r="I15" s="456">
        <v>28626.497931918209</v>
      </c>
      <c r="J15" s="456">
        <v>31074.891955947369</v>
      </c>
      <c r="K15" s="1510">
        <v>33161.912774600751</v>
      </c>
    </row>
    <row r="16" spans="1:11">
      <c r="A16" s="1711" t="s">
        <v>364</v>
      </c>
      <c r="B16" s="456">
        <v>45544.013246789284</v>
      </c>
      <c r="C16" s="456">
        <v>46421</v>
      </c>
      <c r="D16" s="456">
        <v>47818</v>
      </c>
      <c r="E16" s="456">
        <v>48894</v>
      </c>
      <c r="F16" s="456">
        <v>50346.1518</v>
      </c>
      <c r="G16" s="456">
        <v>52960.577620283722</v>
      </c>
      <c r="H16" s="456">
        <v>54889.19848859639</v>
      </c>
      <c r="I16" s="456">
        <v>55313.356202525101</v>
      </c>
      <c r="J16" s="456">
        <v>57373.111088859805</v>
      </c>
      <c r="K16" s="1510">
        <v>60398.779636419684</v>
      </c>
    </row>
    <row r="17" spans="1:11">
      <c r="A17" s="1711" t="s">
        <v>365</v>
      </c>
      <c r="B17" s="456">
        <v>9319</v>
      </c>
      <c r="C17" s="456">
        <v>10011.502369032845</v>
      </c>
      <c r="D17" s="456">
        <v>10405.429998760577</v>
      </c>
      <c r="E17" s="456">
        <v>10806.143108012848</v>
      </c>
      <c r="F17" s="456">
        <v>11202.713356108803</v>
      </c>
      <c r="G17" s="456">
        <v>11822.216527558525</v>
      </c>
      <c r="H17" s="456">
        <v>12418.408645185727</v>
      </c>
      <c r="I17" s="456">
        <v>13515.985393982894</v>
      </c>
      <c r="J17" s="456">
        <v>13857.243068641415</v>
      </c>
      <c r="K17" s="1510">
        <v>15192.506141727641</v>
      </c>
    </row>
    <row r="18" spans="1:11">
      <c r="A18" s="1711" t="s">
        <v>50</v>
      </c>
      <c r="B18" s="456">
        <v>32716</v>
      </c>
      <c r="C18" s="456">
        <v>36233</v>
      </c>
      <c r="D18" s="456">
        <v>38637.629374136472</v>
      </c>
      <c r="E18" s="456">
        <v>39799.269701269885</v>
      </c>
      <c r="F18" s="456">
        <v>42018.835173240004</v>
      </c>
      <c r="G18" s="456">
        <v>44504.763859503037</v>
      </c>
      <c r="H18" s="456">
        <v>46645.979153595734</v>
      </c>
      <c r="I18" s="456">
        <v>49020.908338083784</v>
      </c>
      <c r="J18" s="456">
        <v>52472.702804252884</v>
      </c>
      <c r="K18" s="1510">
        <v>54681.803592311931</v>
      </c>
    </row>
    <row r="19" spans="1:11">
      <c r="A19" s="1711" t="s">
        <v>379</v>
      </c>
      <c r="B19" s="456">
        <v>7474</v>
      </c>
      <c r="C19" s="456">
        <v>8191</v>
      </c>
      <c r="D19" s="456">
        <v>8581.3066067325453</v>
      </c>
      <c r="E19" s="456">
        <v>9011.7621087394637</v>
      </c>
      <c r="F19" s="456">
        <v>9591.0842452171364</v>
      </c>
      <c r="G19" s="456">
        <v>10020.654502751875</v>
      </c>
      <c r="H19" s="456">
        <v>10471.636042737813</v>
      </c>
      <c r="I19" s="456">
        <v>11662.294737578615</v>
      </c>
      <c r="J19" s="456">
        <v>12040.891018775683</v>
      </c>
      <c r="K19" s="1510">
        <v>12833.274587836628</v>
      </c>
    </row>
    <row r="20" spans="1:11">
      <c r="A20" s="1711" t="s">
        <v>367</v>
      </c>
      <c r="B20" s="456">
        <v>18204</v>
      </c>
      <c r="C20" s="456">
        <v>20520</v>
      </c>
      <c r="D20" s="456">
        <v>22965.98</v>
      </c>
      <c r="E20" s="456">
        <v>24598.918592950002</v>
      </c>
      <c r="F20" s="456">
        <v>26162.824754781806</v>
      </c>
      <c r="G20" s="456">
        <v>27415.631618164531</v>
      </c>
      <c r="H20" s="456">
        <v>28722.109286799721</v>
      </c>
      <c r="I20" s="456">
        <v>32316.771566354302</v>
      </c>
      <c r="J20" s="456">
        <v>33503.440251227221</v>
      </c>
      <c r="K20" s="1510">
        <v>35473.442537999377</v>
      </c>
    </row>
    <row r="21" spans="1:11">
      <c r="A21" s="1523" t="s">
        <v>380</v>
      </c>
      <c r="B21" s="471">
        <v>195559</v>
      </c>
      <c r="C21" s="471">
        <v>201463.61287728726</v>
      </c>
      <c r="D21" s="471">
        <v>205516.63317777673</v>
      </c>
      <c r="E21" s="471">
        <v>214786.44196496901</v>
      </c>
      <c r="F21" s="471">
        <v>224730.25193357887</v>
      </c>
      <c r="G21" s="471">
        <v>227193.40598418922</v>
      </c>
      <c r="H21" s="471">
        <v>237521.88337743731</v>
      </c>
      <c r="I21" s="471">
        <v>240137.93476914888</v>
      </c>
      <c r="J21" s="471">
        <v>240205.94054131387</v>
      </c>
      <c r="K21" s="1524">
        <v>252901.43714914311</v>
      </c>
    </row>
    <row r="22" spans="1:11">
      <c r="A22" s="1523" t="s">
        <v>381</v>
      </c>
      <c r="B22" s="471">
        <v>349743.79881451267</v>
      </c>
      <c r="C22" s="471">
        <v>364913.66361262486</v>
      </c>
      <c r="D22" s="471">
        <v>384569.80788912345</v>
      </c>
      <c r="E22" s="471">
        <v>398568.76951698808</v>
      </c>
      <c r="F22" s="471">
        <v>416631.36803296674</v>
      </c>
      <c r="G22" s="471">
        <v>437496.09770794422</v>
      </c>
      <c r="H22" s="471">
        <v>465534.62009074428</v>
      </c>
      <c r="I22" s="471">
        <v>483655.3378150842</v>
      </c>
      <c r="J22" s="471">
        <v>484414.84860647324</v>
      </c>
      <c r="K22" s="1524">
        <v>521916.90405365272</v>
      </c>
    </row>
    <row r="23" spans="1:11" ht="13.5">
      <c r="A23" s="1712" t="s">
        <v>368</v>
      </c>
      <c r="B23" s="457">
        <v>545302.79881451267</v>
      </c>
      <c r="C23" s="457">
        <v>566377.27648991207</v>
      </c>
      <c r="D23" s="457">
        <v>590086.44106690015</v>
      </c>
      <c r="E23" s="457">
        <v>613355.21148195711</v>
      </c>
      <c r="F23" s="457">
        <v>641361.61996654561</v>
      </c>
      <c r="G23" s="457">
        <v>664689.50369213347</v>
      </c>
      <c r="H23" s="457">
        <v>703056.50346818159</v>
      </c>
      <c r="I23" s="457">
        <v>723793.27258423308</v>
      </c>
      <c r="J23" s="457">
        <v>724620.78914778715</v>
      </c>
      <c r="K23" s="1512">
        <v>774818.34120279585</v>
      </c>
    </row>
    <row r="24" spans="1:11">
      <c r="A24" s="1538" t="s">
        <v>369</v>
      </c>
      <c r="B24" s="456">
        <v>23042.850178685159</v>
      </c>
      <c r="C24" s="456">
        <v>23724.918543974243</v>
      </c>
      <c r="D24" s="456">
        <v>24327.294225805748</v>
      </c>
      <c r="E24" s="456">
        <v>25821.355000683609</v>
      </c>
      <c r="F24" s="456">
        <v>26725.102425707533</v>
      </c>
      <c r="G24" s="456">
        <v>26918.56544216723</v>
      </c>
      <c r="H24" s="456">
        <v>28829.837425691989</v>
      </c>
      <c r="I24" s="456">
        <v>29523.913282349506</v>
      </c>
      <c r="J24" s="456">
        <v>30276.639888676604</v>
      </c>
      <c r="K24" s="1510">
        <v>32279.781743343305</v>
      </c>
    </row>
    <row r="25" spans="1:11">
      <c r="A25" s="1526" t="s">
        <v>370</v>
      </c>
      <c r="B25" s="476">
        <v>522259.94863582752</v>
      </c>
      <c r="C25" s="476">
        <v>542652.35794593778</v>
      </c>
      <c r="D25" s="476">
        <v>565759.14684109436</v>
      </c>
      <c r="E25" s="476">
        <v>587533.85648127354</v>
      </c>
      <c r="F25" s="476">
        <v>614636.5175408381</v>
      </c>
      <c r="G25" s="476">
        <v>637770.93824996625</v>
      </c>
      <c r="H25" s="476">
        <v>674226.66604248958</v>
      </c>
      <c r="I25" s="476">
        <v>694269.35930188361</v>
      </c>
      <c r="J25" s="476">
        <v>694344.14925911056</v>
      </c>
      <c r="K25" s="1533">
        <v>742538.55945945252</v>
      </c>
    </row>
    <row r="26" spans="1:11">
      <c r="A26" s="1538" t="s">
        <v>371</v>
      </c>
      <c r="B26" s="456">
        <v>42256.948605796235</v>
      </c>
      <c r="C26" s="456">
        <v>47454.842817288547</v>
      </c>
      <c r="D26" s="456">
        <v>52770</v>
      </c>
      <c r="E26" s="456">
        <v>52160.223899999997</v>
      </c>
      <c r="F26" s="456">
        <v>55642.839316796162</v>
      </c>
      <c r="G26" s="456">
        <v>60183.295005046726</v>
      </c>
      <c r="H26" s="456">
        <v>65527.691968084888</v>
      </c>
      <c r="I26" s="456">
        <v>70066.336496870354</v>
      </c>
      <c r="J26" s="456">
        <v>73147.426571350079</v>
      </c>
      <c r="K26" s="1510">
        <v>82510.297172482882</v>
      </c>
    </row>
    <row r="27" spans="1:11" ht="13.5" thickBot="1">
      <c r="A27" s="1548" t="s">
        <v>372</v>
      </c>
      <c r="B27" s="1713">
        <v>564516.89724162372</v>
      </c>
      <c r="C27" s="1713">
        <v>590107.20076322637</v>
      </c>
      <c r="D27" s="1713">
        <v>618529.14684109436</v>
      </c>
      <c r="E27" s="1713">
        <v>639694.08038127352</v>
      </c>
      <c r="F27" s="1713">
        <v>670279.35685763427</v>
      </c>
      <c r="G27" s="1713">
        <v>697954.23325501301</v>
      </c>
      <c r="H27" s="1713">
        <v>739754.35801057448</v>
      </c>
      <c r="I27" s="1713">
        <v>764335.69579875399</v>
      </c>
      <c r="J27" s="1713">
        <v>767491.57583046064</v>
      </c>
      <c r="K27" s="1714">
        <v>825048.85663193534</v>
      </c>
    </row>
    <row r="28" spans="1:11" ht="14.25" thickTop="1">
      <c r="A28" s="472"/>
      <c r="B28" s="473"/>
      <c r="C28" s="473"/>
      <c r="D28" s="473"/>
      <c r="E28" s="473"/>
      <c r="F28" s="474"/>
      <c r="G28" s="474"/>
      <c r="H28" s="461"/>
      <c r="I28" s="461"/>
      <c r="J28" s="474"/>
    </row>
    <row r="29" spans="1:11" ht="14.25" thickBot="1">
      <c r="I29" s="2074" t="s">
        <v>374</v>
      </c>
      <c r="J29" s="2074"/>
      <c r="K29" s="2074"/>
    </row>
    <row r="30" spans="1:11" ht="13.5" thickTop="1">
      <c r="A30" s="1505" t="s">
        <v>350</v>
      </c>
      <c r="B30" s="1506" t="s">
        <v>351</v>
      </c>
      <c r="C30" s="1506" t="s">
        <v>257</v>
      </c>
      <c r="D30" s="1507" t="s">
        <v>259</v>
      </c>
      <c r="E30" s="1507" t="s">
        <v>260</v>
      </c>
      <c r="F30" s="1507" t="s">
        <v>261</v>
      </c>
      <c r="G30" s="1507" t="s">
        <v>262</v>
      </c>
      <c r="H30" s="1507" t="s">
        <v>143</v>
      </c>
      <c r="I30" s="1507" t="s">
        <v>352</v>
      </c>
      <c r="J30" s="1507" t="s">
        <v>353</v>
      </c>
      <c r="K30" s="1508" t="s">
        <v>165</v>
      </c>
    </row>
    <row r="31" spans="1:11">
      <c r="A31" s="1711" t="s">
        <v>354</v>
      </c>
      <c r="B31" s="463"/>
      <c r="C31" s="464">
        <v>2.9831077265475017</v>
      </c>
      <c r="D31" s="464">
        <v>1.9868999999999915</v>
      </c>
      <c r="E31" s="464">
        <v>4.4879999999999995</v>
      </c>
      <c r="F31" s="464">
        <v>4.5813266199999987</v>
      </c>
      <c r="G31" s="464">
        <v>1.068366090000012</v>
      </c>
      <c r="H31" s="464">
        <v>4.5399000000000029</v>
      </c>
      <c r="I31" s="464">
        <v>0.99689320000000237</v>
      </c>
      <c r="J31" s="464">
        <v>-0.18874779999998736</v>
      </c>
      <c r="K31" s="1518">
        <v>5.2526299999999964</v>
      </c>
    </row>
    <row r="32" spans="1:11">
      <c r="A32" s="1711" t="s">
        <v>355</v>
      </c>
      <c r="B32" s="463"/>
      <c r="C32" s="464">
        <v>5.3107674417605608</v>
      </c>
      <c r="D32" s="464">
        <v>3.5504879570509047</v>
      </c>
      <c r="E32" s="464">
        <v>5.8799999999999955</v>
      </c>
      <c r="F32" s="464">
        <v>7.5320362769567168</v>
      </c>
      <c r="G32" s="464">
        <v>2.7139189838980968</v>
      </c>
      <c r="H32" s="464">
        <v>4.903616495321856</v>
      </c>
      <c r="I32" s="464">
        <v>7.0900000000000034</v>
      </c>
      <c r="J32" s="464">
        <v>11.759999999999991</v>
      </c>
      <c r="K32" s="1518">
        <v>6.8599999999999994</v>
      </c>
    </row>
    <row r="33" spans="1:11">
      <c r="A33" s="1711" t="s">
        <v>356</v>
      </c>
      <c r="B33" s="463"/>
      <c r="C33" s="464">
        <v>0.71627536808595949</v>
      </c>
      <c r="D33" s="464">
        <v>2.1400000000000148</v>
      </c>
      <c r="E33" s="464">
        <v>2.0100000000000051</v>
      </c>
      <c r="F33" s="464">
        <v>5.0262119350783507</v>
      </c>
      <c r="G33" s="464">
        <v>1.9845807238580306</v>
      </c>
      <c r="H33" s="464">
        <v>11.850000000000009</v>
      </c>
      <c r="I33" s="464">
        <v>2.3400000000000034</v>
      </c>
      <c r="J33" s="464">
        <v>-2.7800000000000011</v>
      </c>
      <c r="K33" s="1518">
        <v>8.1872649999999965</v>
      </c>
    </row>
    <row r="34" spans="1:11">
      <c r="A34" s="1711" t="s">
        <v>357</v>
      </c>
      <c r="B34" s="463"/>
      <c r="C34" s="464">
        <v>-1.0457116677215623</v>
      </c>
      <c r="D34" s="464">
        <v>2.9624908603779403</v>
      </c>
      <c r="E34" s="464">
        <v>4.0499999999999972</v>
      </c>
      <c r="F34" s="464">
        <v>3.6299999999999955</v>
      </c>
      <c r="G34" s="464">
        <v>3.7155999999999949</v>
      </c>
      <c r="H34" s="464">
        <v>6.2794999999999987</v>
      </c>
      <c r="I34" s="464">
        <v>0.37442199999999559</v>
      </c>
      <c r="J34" s="464">
        <v>-7.9987330000000156</v>
      </c>
      <c r="K34" s="1518">
        <v>9.6951871999999923</v>
      </c>
    </row>
    <row r="35" spans="1:11">
      <c r="A35" s="1711" t="s">
        <v>358</v>
      </c>
      <c r="B35" s="463"/>
      <c r="C35" s="464">
        <v>-3.4390841955156475</v>
      </c>
      <c r="D35" s="464">
        <v>1.8748912090601948</v>
      </c>
      <c r="E35" s="464">
        <v>4.4272235588064461</v>
      </c>
      <c r="F35" s="464">
        <v>8.3026024771453848</v>
      </c>
      <c r="G35" s="464">
        <v>0.27554095125663025</v>
      </c>
      <c r="H35" s="464">
        <v>3.2723987570021649</v>
      </c>
      <c r="I35" s="464">
        <v>0.7791221628963001</v>
      </c>
      <c r="J35" s="464">
        <v>-7.4028109287303892</v>
      </c>
      <c r="K35" s="1518">
        <v>12.968388549038849</v>
      </c>
    </row>
    <row r="36" spans="1:11">
      <c r="A36" s="1711" t="s">
        <v>359</v>
      </c>
      <c r="B36" s="463"/>
      <c r="C36" s="464">
        <v>0.99267621930914629</v>
      </c>
      <c r="D36" s="464">
        <v>6.1688646308159889</v>
      </c>
      <c r="E36" s="464">
        <v>4.787000782937298</v>
      </c>
      <c r="F36" s="464">
        <v>0.21915113968198341</v>
      </c>
      <c r="G36" s="464">
        <v>2.4517333596130584</v>
      </c>
      <c r="H36" s="464">
        <v>9.0779904113107932</v>
      </c>
      <c r="I36" s="464">
        <v>2.8541125887923187</v>
      </c>
      <c r="J36" s="464">
        <v>-4.3557846150914656</v>
      </c>
      <c r="K36" s="1518">
        <v>11.658404983232714</v>
      </c>
    </row>
    <row r="37" spans="1:11">
      <c r="A37" s="1711" t="s">
        <v>360</v>
      </c>
      <c r="B37" s="463"/>
      <c r="C37" s="464">
        <v>5.2542220854198973</v>
      </c>
      <c r="D37" s="464">
        <v>6.7485941002472885</v>
      </c>
      <c r="E37" s="464">
        <v>1.4099999999999966</v>
      </c>
      <c r="F37" s="464">
        <v>3.4981173999999839</v>
      </c>
      <c r="G37" s="464">
        <v>7.2516973999999976</v>
      </c>
      <c r="H37" s="464">
        <v>10.891992299999998</v>
      </c>
      <c r="I37" s="464">
        <v>2.4200000000000017</v>
      </c>
      <c r="J37" s="464">
        <v>-2.5390000000000157</v>
      </c>
      <c r="K37" s="1518">
        <v>9.7599999999999909</v>
      </c>
    </row>
    <row r="38" spans="1:11">
      <c r="A38" s="1711" t="s">
        <v>361</v>
      </c>
      <c r="B38" s="463"/>
      <c r="C38" s="464">
        <v>2.3139639335822153</v>
      </c>
      <c r="D38" s="464">
        <v>6.5178800647576622</v>
      </c>
      <c r="E38" s="464">
        <v>6.2000000000000028</v>
      </c>
      <c r="F38" s="464">
        <v>7.3828819999999951</v>
      </c>
      <c r="G38" s="464">
        <v>5.4969261999999901</v>
      </c>
      <c r="H38" s="464">
        <v>6.7726655000000022</v>
      </c>
      <c r="I38" s="464">
        <v>3.328000000000003</v>
      </c>
      <c r="J38" s="464">
        <v>-9.6829000000000036</v>
      </c>
      <c r="K38" s="1518">
        <v>7.0867499000000009</v>
      </c>
    </row>
    <row r="39" spans="1:11">
      <c r="A39" s="1711" t="s">
        <v>362</v>
      </c>
      <c r="B39" s="463"/>
      <c r="C39" s="464">
        <v>6.9655066989486585</v>
      </c>
      <c r="D39" s="464">
        <v>5.9542588068006523</v>
      </c>
      <c r="E39" s="464">
        <v>5.2098018808278681</v>
      </c>
      <c r="F39" s="464">
        <v>8.0969123999999937</v>
      </c>
      <c r="G39" s="464">
        <v>7.6501719999999978</v>
      </c>
      <c r="H39" s="464">
        <v>5.2380279999999999</v>
      </c>
      <c r="I39" s="464">
        <v>6.2283899999999903</v>
      </c>
      <c r="J39" s="464">
        <v>2.0152399999999915</v>
      </c>
      <c r="K39" s="1518">
        <v>6.4977200000000011</v>
      </c>
    </row>
    <row r="40" spans="1:11">
      <c r="A40" s="1711" t="s">
        <v>363</v>
      </c>
      <c r="B40" s="463"/>
      <c r="C40" s="464">
        <v>2.028247511146148</v>
      </c>
      <c r="D40" s="464">
        <v>2.8215329652484513</v>
      </c>
      <c r="E40" s="464">
        <v>3.3008252063015675</v>
      </c>
      <c r="F40" s="464">
        <v>3.4699999999999989</v>
      </c>
      <c r="G40" s="464">
        <v>-0.90825129999998921</v>
      </c>
      <c r="H40" s="464">
        <v>3.6999999999999886</v>
      </c>
      <c r="I40" s="464">
        <v>2.9082000000000079</v>
      </c>
      <c r="J40" s="464">
        <v>8.5528940000000091</v>
      </c>
      <c r="K40" s="1518">
        <v>6.7160999999999973</v>
      </c>
    </row>
    <row r="41" spans="1:11">
      <c r="A41" s="1711" t="s">
        <v>364</v>
      </c>
      <c r="B41" s="463"/>
      <c r="C41" s="464">
        <v>1.9255807529709585</v>
      </c>
      <c r="D41" s="464">
        <v>3.0094138428728314</v>
      </c>
      <c r="E41" s="464">
        <v>2.2501986699569301</v>
      </c>
      <c r="F41" s="464">
        <v>2.9699999999999989</v>
      </c>
      <c r="G41" s="464">
        <v>5.1929010000000062</v>
      </c>
      <c r="H41" s="464">
        <v>3.6416159999999991</v>
      </c>
      <c r="I41" s="464">
        <v>0.77275260999999773</v>
      </c>
      <c r="J41" s="464">
        <v>3.7237930000000148</v>
      </c>
      <c r="K41" s="1518">
        <v>5.2736700000000098</v>
      </c>
    </row>
    <row r="42" spans="1:11">
      <c r="A42" s="1711" t="s">
        <v>365</v>
      </c>
      <c r="B42" s="463"/>
      <c r="C42" s="464">
        <v>7.4310802557446607</v>
      </c>
      <c r="D42" s="464">
        <v>3.934750402159537</v>
      </c>
      <c r="E42" s="464">
        <v>3.8509999999999991</v>
      </c>
      <c r="F42" s="464">
        <v>3.6698593025470387</v>
      </c>
      <c r="G42" s="464">
        <v>5.5299386118087881</v>
      </c>
      <c r="H42" s="464">
        <v>5.0429808677368726</v>
      </c>
      <c r="I42" s="464">
        <v>8.8383043283300822</v>
      </c>
      <c r="J42" s="464">
        <v>2.5248449499689798</v>
      </c>
      <c r="K42" s="1518">
        <v>9.6358493999999979</v>
      </c>
    </row>
    <row r="43" spans="1:11">
      <c r="A43" s="1711" t="s">
        <v>50</v>
      </c>
      <c r="B43" s="463"/>
      <c r="C43" s="464">
        <v>10.750091698251623</v>
      </c>
      <c r="D43" s="464">
        <v>6.6365726661785374</v>
      </c>
      <c r="E43" s="464">
        <v>3.0065000000000026</v>
      </c>
      <c r="F43" s="464">
        <v>5.5768999999999949</v>
      </c>
      <c r="G43" s="464">
        <v>5.9162246549999935</v>
      </c>
      <c r="H43" s="464">
        <v>4.8112047080000053</v>
      </c>
      <c r="I43" s="464">
        <v>5.0913910000000016</v>
      </c>
      <c r="J43" s="464">
        <v>7.0414738999999997</v>
      </c>
      <c r="K43" s="1518">
        <v>4.210000000000008</v>
      </c>
    </row>
    <row r="44" spans="1:11">
      <c r="A44" s="1711" t="s">
        <v>379</v>
      </c>
      <c r="B44" s="463"/>
      <c r="C44" s="464">
        <v>9.5932566229596006</v>
      </c>
      <c r="D44" s="464">
        <v>4.7650666186368653</v>
      </c>
      <c r="E44" s="464">
        <v>5.0161999999999978</v>
      </c>
      <c r="F44" s="464">
        <v>6.4285112000000026</v>
      </c>
      <c r="G44" s="464">
        <v>4.4788497999999919</v>
      </c>
      <c r="H44" s="464">
        <v>4.5005197999999922</v>
      </c>
      <c r="I44" s="464">
        <v>11.370321599999997</v>
      </c>
      <c r="J44" s="464">
        <v>3.2463275000000067</v>
      </c>
      <c r="K44" s="1518">
        <v>6.5807718699999924</v>
      </c>
    </row>
    <row r="45" spans="1:11">
      <c r="A45" s="1711" t="s">
        <v>367</v>
      </c>
      <c r="B45" s="463"/>
      <c r="C45" s="464">
        <v>12.722478576137107</v>
      </c>
      <c r="D45" s="464">
        <v>11.919980506822611</v>
      </c>
      <c r="E45" s="464">
        <v>7.1102500000000077</v>
      </c>
      <c r="F45" s="464">
        <v>6.3576216000000016</v>
      </c>
      <c r="G45" s="464">
        <v>4.7884999999999991</v>
      </c>
      <c r="H45" s="464">
        <v>4.7654480000000063</v>
      </c>
      <c r="I45" s="464">
        <v>12.515314399999994</v>
      </c>
      <c r="J45" s="464">
        <v>3.6719901999999962</v>
      </c>
      <c r="K45" s="1518">
        <v>5.8799999999999955</v>
      </c>
    </row>
    <row r="46" spans="1:11">
      <c r="A46" s="1523" t="s">
        <v>380</v>
      </c>
      <c r="B46" s="465"/>
      <c r="C46" s="466">
        <v>3.0193511304962897</v>
      </c>
      <c r="D46" s="466">
        <v>2.0117877579005778</v>
      </c>
      <c r="E46" s="466">
        <v>4.5104907782202162</v>
      </c>
      <c r="F46" s="466">
        <v>4.6296264688027406</v>
      </c>
      <c r="G46" s="466">
        <v>1.0960491653515021</v>
      </c>
      <c r="H46" s="466">
        <v>4.5461167099043678</v>
      </c>
      <c r="I46" s="466">
        <v>1.1013938398065477</v>
      </c>
      <c r="J46" s="466">
        <v>2.8319462408290974E-2</v>
      </c>
      <c r="K46" s="1519">
        <v>5.2852550520688339</v>
      </c>
    </row>
    <row r="47" spans="1:11">
      <c r="A47" s="1523" t="s">
        <v>381</v>
      </c>
      <c r="B47" s="463"/>
      <c r="C47" s="464">
        <v>4.3374220928381817</v>
      </c>
      <c r="D47" s="464">
        <v>5.3865191239768535</v>
      </c>
      <c r="E47" s="464">
        <v>3.6401613805056456</v>
      </c>
      <c r="F47" s="464">
        <v>4.531864987281395</v>
      </c>
      <c r="G47" s="464">
        <v>5.0079593798915596</v>
      </c>
      <c r="H47" s="464">
        <v>6.4088622800739756</v>
      </c>
      <c r="I47" s="464">
        <v>3.8924533090165738</v>
      </c>
      <c r="J47" s="464">
        <v>0.15703554411703635</v>
      </c>
      <c r="K47" s="1518">
        <v>7.7417229374909624</v>
      </c>
    </row>
    <row r="48" spans="1:11">
      <c r="A48" s="1712" t="s">
        <v>368</v>
      </c>
      <c r="B48" s="463"/>
      <c r="C48" s="464">
        <v>3.8647294166131729</v>
      </c>
      <c r="D48" s="464">
        <v>4.1861080168901168</v>
      </c>
      <c r="E48" s="464">
        <v>3.9432816610708983</v>
      </c>
      <c r="F48" s="464">
        <v>4.5660993760729269</v>
      </c>
      <c r="G48" s="464">
        <v>3.6372434831389882</v>
      </c>
      <c r="H48" s="464">
        <v>5.7721687438919957</v>
      </c>
      <c r="I48" s="464">
        <v>2.9495167193187086</v>
      </c>
      <c r="J48" s="464">
        <v>0.11433051326928023</v>
      </c>
      <c r="K48" s="1518">
        <v>6.9274236685984647</v>
      </c>
    </row>
    <row r="49" spans="1:11">
      <c r="A49" s="1538" t="s">
        <v>369</v>
      </c>
      <c r="B49" s="463"/>
      <c r="C49" s="464">
        <v>2.960000000000008</v>
      </c>
      <c r="D49" s="464">
        <v>2.5390000000000015</v>
      </c>
      <c r="E49" s="464">
        <v>6.1414999999999935</v>
      </c>
      <c r="F49" s="464">
        <v>3.4999999999999858</v>
      </c>
      <c r="G49" s="464">
        <v>0.72390000000000043</v>
      </c>
      <c r="H49" s="464">
        <v>7.100200000000001</v>
      </c>
      <c r="I49" s="464">
        <v>2.407491400000012</v>
      </c>
      <c r="J49" s="464">
        <v>2.5495489000000049</v>
      </c>
      <c r="K49" s="1518">
        <v>6.6161300000000125</v>
      </c>
    </row>
    <row r="50" spans="1:11">
      <c r="A50" s="1526" t="s">
        <v>370</v>
      </c>
      <c r="B50" s="465"/>
      <c r="C50" s="466">
        <v>3.9046473625588902</v>
      </c>
      <c r="D50" s="466">
        <v>4.2581200573090712</v>
      </c>
      <c r="E50" s="466">
        <v>3.8487596288558308</v>
      </c>
      <c r="F50" s="466">
        <v>4.6129530682506896</v>
      </c>
      <c r="G50" s="466">
        <v>3.7639190072352022</v>
      </c>
      <c r="H50" s="466">
        <v>5.7161161799810714</v>
      </c>
      <c r="I50" s="466">
        <v>2.9726936457495299</v>
      </c>
      <c r="J50" s="466">
        <v>1.0772469823834285E-2</v>
      </c>
      <c r="K50" s="1519">
        <v>6.940997522880707</v>
      </c>
    </row>
    <row r="51" spans="1:11">
      <c r="A51" s="1538" t="s">
        <v>371</v>
      </c>
      <c r="B51" s="463"/>
      <c r="C51" s="464">
        <v>12.300685172472043</v>
      </c>
      <c r="D51" s="464">
        <v>11.200452613816395</v>
      </c>
      <c r="E51" s="464">
        <v>-1.1555355315520188</v>
      </c>
      <c r="F51" s="464">
        <v>6.6767647000000068</v>
      </c>
      <c r="G51" s="464">
        <v>8.1599999999999966</v>
      </c>
      <c r="H51" s="464">
        <v>8.8802000000000021</v>
      </c>
      <c r="I51" s="464">
        <v>6.9263000000000119</v>
      </c>
      <c r="J51" s="464">
        <v>4.3973899999999873</v>
      </c>
      <c r="K51" s="1518">
        <v>12.799999999999983</v>
      </c>
    </row>
    <row r="52" spans="1:11" ht="13.5" thickBot="1">
      <c r="A52" s="1548" t="s">
        <v>372</v>
      </c>
      <c r="B52" s="1715"/>
      <c r="C52" s="1521">
        <v>4.5331333121547885</v>
      </c>
      <c r="D52" s="1521">
        <v>4.8164038739245854</v>
      </c>
      <c r="E52" s="1521">
        <v>3.4218166837037529</v>
      </c>
      <c r="F52" s="1521">
        <v>4.7812348768541284</v>
      </c>
      <c r="G52" s="1521">
        <v>4.1288570376271991</v>
      </c>
      <c r="H52" s="1521">
        <v>5.9889492410727883</v>
      </c>
      <c r="I52" s="1521">
        <v>3.3229054377301992</v>
      </c>
      <c r="J52" s="1521">
        <v>0.41289188102207675</v>
      </c>
      <c r="K52" s="1522">
        <v>7.4994022884479392</v>
      </c>
    </row>
    <row r="53" spans="1:11" ht="13.5" thickTop="1">
      <c r="A53" s="459" t="s">
        <v>373</v>
      </c>
    </row>
    <row r="55" spans="1:11">
      <c r="A55" s="468" t="s">
        <v>376</v>
      </c>
    </row>
  </sheetData>
  <mergeCells count="5">
    <mergeCell ref="A1:J1"/>
    <mergeCell ref="A2:J2"/>
    <mergeCell ref="A3:J3"/>
    <mergeCell ref="I4:K4"/>
    <mergeCell ref="I29:K29"/>
  </mergeCells>
  <printOptions horizontalCentered="1"/>
  <pageMargins left="1.5" right="1" top="1.5" bottom="1" header="0.3" footer="0.3"/>
  <pageSetup scale="60" orientation="landscape" r:id="rId1"/>
  <legacyDrawing r:id="rId2"/>
</worksheet>
</file>

<file path=xl/worksheets/sheet40.xml><?xml version="1.0" encoding="utf-8"?>
<worksheet xmlns="http://schemas.openxmlformats.org/spreadsheetml/2006/main" xmlns:r="http://schemas.openxmlformats.org/officeDocument/2006/relationships">
  <sheetPr>
    <pageSetUpPr fitToPage="1"/>
  </sheetPr>
  <dimension ref="A1:J46"/>
  <sheetViews>
    <sheetView view="pageBreakPreview" zoomScaleSheetLayoutView="100" workbookViewId="0">
      <selection activeCell="M11" sqref="M11"/>
    </sheetView>
  </sheetViews>
  <sheetFormatPr defaultColWidth="11" defaultRowHeight="17.100000000000001" customHeight="1"/>
  <cols>
    <col min="1" max="1" width="44.140625" style="531" bestFit="1" customWidth="1"/>
    <col min="2" max="4" width="9" style="531" bestFit="1" customWidth="1"/>
    <col min="5" max="5" width="8" style="531" bestFit="1" customWidth="1"/>
    <col min="6" max="6" width="1.42578125" style="531" bestFit="1" customWidth="1"/>
    <col min="7" max="7" width="7.140625" style="531" bestFit="1" customWidth="1"/>
    <col min="8" max="8" width="8.5703125" style="531" bestFit="1" customWidth="1"/>
    <col min="9" max="9" width="1.42578125" style="531" bestFit="1" customWidth="1"/>
    <col min="10" max="10" width="7.140625" style="531" bestFit="1" customWidth="1"/>
    <col min="11" max="256" width="11" style="493"/>
    <col min="257" max="257" width="46.7109375" style="493" bestFit="1" customWidth="1"/>
    <col min="258" max="260" width="10.85546875" style="493" bestFit="1" customWidth="1"/>
    <col min="261" max="261" width="10.42578125" style="493" bestFit="1" customWidth="1"/>
    <col min="262" max="262" width="2.42578125" style="493" bestFit="1" customWidth="1"/>
    <col min="263" max="263" width="8.7109375" style="493" bestFit="1" customWidth="1"/>
    <col min="264" max="264" width="10.7109375" style="493" customWidth="1"/>
    <col min="265" max="265" width="2.140625" style="493" customWidth="1"/>
    <col min="266" max="266" width="9" style="493" bestFit="1" customWidth="1"/>
    <col min="267" max="512" width="11" style="493"/>
    <col min="513" max="513" width="46.7109375" style="493" bestFit="1" customWidth="1"/>
    <col min="514" max="516" width="10.85546875" style="493" bestFit="1" customWidth="1"/>
    <col min="517" max="517" width="10.42578125" style="493" bestFit="1" customWidth="1"/>
    <col min="518" max="518" width="2.42578125" style="493" bestFit="1" customWidth="1"/>
    <col min="519" max="519" width="8.7109375" style="493" bestFit="1" customWidth="1"/>
    <col min="520" max="520" width="10.7109375" style="493" customWidth="1"/>
    <col min="521" max="521" width="2.140625" style="493" customWidth="1"/>
    <col min="522" max="522" width="9" style="493" bestFit="1" customWidth="1"/>
    <col min="523" max="768" width="11" style="493"/>
    <col min="769" max="769" width="46.7109375" style="493" bestFit="1" customWidth="1"/>
    <col min="770" max="772" width="10.85546875" style="493" bestFit="1" customWidth="1"/>
    <col min="773" max="773" width="10.42578125" style="493" bestFit="1" customWidth="1"/>
    <col min="774" max="774" width="2.42578125" style="493" bestFit="1" customWidth="1"/>
    <col min="775" max="775" width="8.7109375" style="493" bestFit="1" customWidth="1"/>
    <col min="776" max="776" width="10.7109375" style="493" customWidth="1"/>
    <col min="777" max="777" width="2.140625" style="493" customWidth="1"/>
    <col min="778" max="778" width="9" style="493" bestFit="1" customWidth="1"/>
    <col min="779" max="1024" width="11" style="493"/>
    <col min="1025" max="1025" width="46.7109375" style="493" bestFit="1" customWidth="1"/>
    <col min="1026" max="1028" width="10.85546875" style="493" bestFit="1" customWidth="1"/>
    <col min="1029" max="1029" width="10.42578125" style="493" bestFit="1" customWidth="1"/>
    <col min="1030" max="1030" width="2.42578125" style="493" bestFit="1" customWidth="1"/>
    <col min="1031" max="1031" width="8.7109375" style="493" bestFit="1" customWidth="1"/>
    <col min="1032" max="1032" width="10.7109375" style="493" customWidth="1"/>
    <col min="1033" max="1033" width="2.140625" style="493" customWidth="1"/>
    <col min="1034" max="1034" width="9" style="493" bestFit="1" customWidth="1"/>
    <col min="1035" max="1280" width="11" style="493"/>
    <col min="1281" max="1281" width="46.7109375" style="493" bestFit="1" customWidth="1"/>
    <col min="1282" max="1284" width="10.85546875" style="493" bestFit="1" customWidth="1"/>
    <col min="1285" max="1285" width="10.42578125" style="493" bestFit="1" customWidth="1"/>
    <col min="1286" max="1286" width="2.42578125" style="493" bestFit="1" customWidth="1"/>
    <col min="1287" max="1287" width="8.7109375" style="493" bestFit="1" customWidth="1"/>
    <col min="1288" max="1288" width="10.7109375" style="493" customWidth="1"/>
    <col min="1289" max="1289" width="2.140625" style="493" customWidth="1"/>
    <col min="1290" max="1290" width="9" style="493" bestFit="1" customWidth="1"/>
    <col min="1291" max="1536" width="11" style="493"/>
    <col min="1537" max="1537" width="46.7109375" style="493" bestFit="1" customWidth="1"/>
    <col min="1538" max="1540" width="10.85546875" style="493" bestFit="1" customWidth="1"/>
    <col min="1541" max="1541" width="10.42578125" style="493" bestFit="1" customWidth="1"/>
    <col min="1542" max="1542" width="2.42578125" style="493" bestFit="1" customWidth="1"/>
    <col min="1543" max="1543" width="8.7109375" style="493" bestFit="1" customWidth="1"/>
    <col min="1544" max="1544" width="10.7109375" style="493" customWidth="1"/>
    <col min="1545" max="1545" width="2.140625" style="493" customWidth="1"/>
    <col min="1546" max="1546" width="9" style="493" bestFit="1" customWidth="1"/>
    <col min="1547" max="1792" width="11" style="493"/>
    <col min="1793" max="1793" width="46.7109375" style="493" bestFit="1" customWidth="1"/>
    <col min="1794" max="1796" width="10.85546875" style="493" bestFit="1" customWidth="1"/>
    <col min="1797" max="1797" width="10.42578125" style="493" bestFit="1" customWidth="1"/>
    <col min="1798" max="1798" width="2.42578125" style="493" bestFit="1" customWidth="1"/>
    <col min="1799" max="1799" width="8.7109375" style="493" bestFit="1" customWidth="1"/>
    <col min="1800" max="1800" width="10.7109375" style="493" customWidth="1"/>
    <col min="1801" max="1801" width="2.140625" style="493" customWidth="1"/>
    <col min="1802" max="1802" width="9" style="493" bestFit="1" customWidth="1"/>
    <col min="1803" max="2048" width="11" style="493"/>
    <col min="2049" max="2049" width="46.7109375" style="493" bestFit="1" customWidth="1"/>
    <col min="2050" max="2052" width="10.85546875" style="493" bestFit="1" customWidth="1"/>
    <col min="2053" max="2053" width="10.42578125" style="493" bestFit="1" customWidth="1"/>
    <col min="2054" max="2054" width="2.42578125" style="493" bestFit="1" customWidth="1"/>
    <col min="2055" max="2055" width="8.7109375" style="493" bestFit="1" customWidth="1"/>
    <col min="2056" max="2056" width="10.7109375" style="493" customWidth="1"/>
    <col min="2057" max="2057" width="2.140625" style="493" customWidth="1"/>
    <col min="2058" max="2058" width="9" style="493" bestFit="1" customWidth="1"/>
    <col min="2059" max="2304" width="11" style="493"/>
    <col min="2305" max="2305" width="46.7109375" style="493" bestFit="1" customWidth="1"/>
    <col min="2306" max="2308" width="10.85546875" style="493" bestFit="1" customWidth="1"/>
    <col min="2309" max="2309" width="10.42578125" style="493" bestFit="1" customWidth="1"/>
    <col min="2310" max="2310" width="2.42578125" style="493" bestFit="1" customWidth="1"/>
    <col min="2311" max="2311" width="8.7109375" style="493" bestFit="1" customWidth="1"/>
    <col min="2312" max="2312" width="10.7109375" style="493" customWidth="1"/>
    <col min="2313" max="2313" width="2.140625" style="493" customWidth="1"/>
    <col min="2314" max="2314" width="9" style="493" bestFit="1" customWidth="1"/>
    <col min="2315" max="2560" width="11" style="493"/>
    <col min="2561" max="2561" width="46.7109375" style="493" bestFit="1" customWidth="1"/>
    <col min="2562" max="2564" width="10.85546875" style="493" bestFit="1" customWidth="1"/>
    <col min="2565" max="2565" width="10.42578125" style="493" bestFit="1" customWidth="1"/>
    <col min="2566" max="2566" width="2.42578125" style="493" bestFit="1" customWidth="1"/>
    <col min="2567" max="2567" width="8.7109375" style="493" bestFit="1" customWidth="1"/>
    <col min="2568" max="2568" width="10.7109375" style="493" customWidth="1"/>
    <col min="2569" max="2569" width="2.140625" style="493" customWidth="1"/>
    <col min="2570" max="2570" width="9" style="493" bestFit="1" customWidth="1"/>
    <col min="2571" max="2816" width="11" style="493"/>
    <col min="2817" max="2817" width="46.7109375" style="493" bestFit="1" customWidth="1"/>
    <col min="2818" max="2820" width="10.85546875" style="493" bestFit="1" customWidth="1"/>
    <col min="2821" max="2821" width="10.42578125" style="493" bestFit="1" customWidth="1"/>
    <col min="2822" max="2822" width="2.42578125" style="493" bestFit="1" customWidth="1"/>
    <col min="2823" max="2823" width="8.7109375" style="493" bestFit="1" customWidth="1"/>
    <col min="2824" max="2824" width="10.7109375" style="493" customWidth="1"/>
    <col min="2825" max="2825" width="2.140625" style="493" customWidth="1"/>
    <col min="2826" max="2826" width="9" style="493" bestFit="1" customWidth="1"/>
    <col min="2827" max="3072" width="11" style="493"/>
    <col min="3073" max="3073" width="46.7109375" style="493" bestFit="1" customWidth="1"/>
    <col min="3074" max="3076" width="10.85546875" style="493" bestFit="1" customWidth="1"/>
    <col min="3077" max="3077" width="10.42578125" style="493" bestFit="1" customWidth="1"/>
    <col min="3078" max="3078" width="2.42578125" style="493" bestFit="1" customWidth="1"/>
    <col min="3079" max="3079" width="8.7109375" style="493" bestFit="1" customWidth="1"/>
    <col min="3080" max="3080" width="10.7109375" style="493" customWidth="1"/>
    <col min="3081" max="3081" width="2.140625" style="493" customWidth="1"/>
    <col min="3082" max="3082" width="9" style="493" bestFit="1" customWidth="1"/>
    <col min="3083" max="3328" width="11" style="493"/>
    <col min="3329" max="3329" width="46.7109375" style="493" bestFit="1" customWidth="1"/>
    <col min="3330" max="3332" width="10.85546875" style="493" bestFit="1" customWidth="1"/>
    <col min="3333" max="3333" width="10.42578125" style="493" bestFit="1" customWidth="1"/>
    <col min="3334" max="3334" width="2.42578125" style="493" bestFit="1" customWidth="1"/>
    <col min="3335" max="3335" width="8.7109375" style="493" bestFit="1" customWidth="1"/>
    <col min="3336" max="3336" width="10.7109375" style="493" customWidth="1"/>
    <col min="3337" max="3337" width="2.140625" style="493" customWidth="1"/>
    <col min="3338" max="3338" width="9" style="493" bestFit="1" customWidth="1"/>
    <col min="3339" max="3584" width="11" style="493"/>
    <col min="3585" max="3585" width="46.7109375" style="493" bestFit="1" customWidth="1"/>
    <col min="3586" max="3588" width="10.85546875" style="493" bestFit="1" customWidth="1"/>
    <col min="3589" max="3589" width="10.42578125" style="493" bestFit="1" customWidth="1"/>
    <col min="3590" max="3590" width="2.42578125" style="493" bestFit="1" customWidth="1"/>
    <col min="3591" max="3591" width="8.7109375" style="493" bestFit="1" customWidth="1"/>
    <col min="3592" max="3592" width="10.7109375" style="493" customWidth="1"/>
    <col min="3593" max="3593" width="2.140625" style="493" customWidth="1"/>
    <col min="3594" max="3594" width="9" style="493" bestFit="1" customWidth="1"/>
    <col min="3595" max="3840" width="11" style="493"/>
    <col min="3841" max="3841" width="46.7109375" style="493" bestFit="1" customWidth="1"/>
    <col min="3842" max="3844" width="10.85546875" style="493" bestFit="1" customWidth="1"/>
    <col min="3845" max="3845" width="10.42578125" style="493" bestFit="1" customWidth="1"/>
    <col min="3846" max="3846" width="2.42578125" style="493" bestFit="1" customWidth="1"/>
    <col min="3847" max="3847" width="8.7109375" style="493" bestFit="1" customWidth="1"/>
    <col min="3848" max="3848" width="10.7109375" style="493" customWidth="1"/>
    <col min="3849" max="3849" width="2.140625" style="493" customWidth="1"/>
    <col min="3850" max="3850" width="9" style="493" bestFit="1" customWidth="1"/>
    <col min="3851" max="4096" width="11" style="493"/>
    <col min="4097" max="4097" width="46.7109375" style="493" bestFit="1" customWidth="1"/>
    <col min="4098" max="4100" width="10.85546875" style="493" bestFit="1" customWidth="1"/>
    <col min="4101" max="4101" width="10.42578125" style="493" bestFit="1" customWidth="1"/>
    <col min="4102" max="4102" width="2.42578125" style="493" bestFit="1" customWidth="1"/>
    <col min="4103" max="4103" width="8.7109375" style="493" bestFit="1" customWidth="1"/>
    <col min="4104" max="4104" width="10.7109375" style="493" customWidth="1"/>
    <col min="4105" max="4105" width="2.140625" style="493" customWidth="1"/>
    <col min="4106" max="4106" width="9" style="493" bestFit="1" customWidth="1"/>
    <col min="4107" max="4352" width="11" style="493"/>
    <col min="4353" max="4353" width="46.7109375" style="493" bestFit="1" customWidth="1"/>
    <col min="4354" max="4356" width="10.85546875" style="493" bestFit="1" customWidth="1"/>
    <col min="4357" max="4357" width="10.42578125" style="493" bestFit="1" customWidth="1"/>
    <col min="4358" max="4358" width="2.42578125" style="493" bestFit="1" customWidth="1"/>
    <col min="4359" max="4359" width="8.7109375" style="493" bestFit="1" customWidth="1"/>
    <col min="4360" max="4360" width="10.7109375" style="493" customWidth="1"/>
    <col min="4361" max="4361" width="2.140625" style="493" customWidth="1"/>
    <col min="4362" max="4362" width="9" style="493" bestFit="1" customWidth="1"/>
    <col min="4363" max="4608" width="11" style="493"/>
    <col min="4609" max="4609" width="46.7109375" style="493" bestFit="1" customWidth="1"/>
    <col min="4610" max="4612" width="10.85546875" style="493" bestFit="1" customWidth="1"/>
    <col min="4613" max="4613" width="10.42578125" style="493" bestFit="1" customWidth="1"/>
    <col min="4614" max="4614" width="2.42578125" style="493" bestFit="1" customWidth="1"/>
    <col min="4615" max="4615" width="8.7109375" style="493" bestFit="1" customWidth="1"/>
    <col min="4616" max="4616" width="10.7109375" style="493" customWidth="1"/>
    <col min="4617" max="4617" width="2.140625" style="493" customWidth="1"/>
    <col min="4618" max="4618" width="9" style="493" bestFit="1" customWidth="1"/>
    <col min="4619" max="4864" width="11" style="493"/>
    <col min="4865" max="4865" width="46.7109375" style="493" bestFit="1" customWidth="1"/>
    <col min="4866" max="4868" width="10.85546875" style="493" bestFit="1" customWidth="1"/>
    <col min="4869" max="4869" width="10.42578125" style="493" bestFit="1" customWidth="1"/>
    <col min="4870" max="4870" width="2.42578125" style="493" bestFit="1" customWidth="1"/>
    <col min="4871" max="4871" width="8.7109375" style="493" bestFit="1" customWidth="1"/>
    <col min="4872" max="4872" width="10.7109375" style="493" customWidth="1"/>
    <col min="4873" max="4873" width="2.140625" style="493" customWidth="1"/>
    <col min="4874" max="4874" width="9" style="493" bestFit="1" customWidth="1"/>
    <col min="4875" max="5120" width="11" style="493"/>
    <col min="5121" max="5121" width="46.7109375" style="493" bestFit="1" customWidth="1"/>
    <col min="5122" max="5124" width="10.85546875" style="493" bestFit="1" customWidth="1"/>
    <col min="5125" max="5125" width="10.42578125" style="493" bestFit="1" customWidth="1"/>
    <col min="5126" max="5126" width="2.42578125" style="493" bestFit="1" customWidth="1"/>
    <col min="5127" max="5127" width="8.7109375" style="493" bestFit="1" customWidth="1"/>
    <col min="5128" max="5128" width="10.7109375" style="493" customWidth="1"/>
    <col min="5129" max="5129" width="2.140625" style="493" customWidth="1"/>
    <col min="5130" max="5130" width="9" style="493" bestFit="1" customWidth="1"/>
    <col min="5131" max="5376" width="11" style="493"/>
    <col min="5377" max="5377" width="46.7109375" style="493" bestFit="1" customWidth="1"/>
    <col min="5378" max="5380" width="10.85546875" style="493" bestFit="1" customWidth="1"/>
    <col min="5381" max="5381" width="10.42578125" style="493" bestFit="1" customWidth="1"/>
    <col min="5382" max="5382" width="2.42578125" style="493" bestFit="1" customWidth="1"/>
    <col min="5383" max="5383" width="8.7109375" style="493" bestFit="1" customWidth="1"/>
    <col min="5384" max="5384" width="10.7109375" style="493" customWidth="1"/>
    <col min="5385" max="5385" width="2.140625" style="493" customWidth="1"/>
    <col min="5386" max="5386" width="9" style="493" bestFit="1" customWidth="1"/>
    <col min="5387" max="5632" width="11" style="493"/>
    <col min="5633" max="5633" width="46.7109375" style="493" bestFit="1" customWidth="1"/>
    <col min="5634" max="5636" width="10.85546875" style="493" bestFit="1" customWidth="1"/>
    <col min="5637" max="5637" width="10.42578125" style="493" bestFit="1" customWidth="1"/>
    <col min="5638" max="5638" width="2.42578125" style="493" bestFit="1" customWidth="1"/>
    <col min="5639" max="5639" width="8.7109375" style="493" bestFit="1" customWidth="1"/>
    <col min="5640" max="5640" width="10.7109375" style="493" customWidth="1"/>
    <col min="5641" max="5641" width="2.140625" style="493" customWidth="1"/>
    <col min="5642" max="5642" width="9" style="493" bestFit="1" customWidth="1"/>
    <col min="5643" max="5888" width="11" style="493"/>
    <col min="5889" max="5889" width="46.7109375" style="493" bestFit="1" customWidth="1"/>
    <col min="5890" max="5892" width="10.85546875" style="493" bestFit="1" customWidth="1"/>
    <col min="5893" max="5893" width="10.42578125" style="493" bestFit="1" customWidth="1"/>
    <col min="5894" max="5894" width="2.42578125" style="493" bestFit="1" customWidth="1"/>
    <col min="5895" max="5895" width="8.7109375" style="493" bestFit="1" customWidth="1"/>
    <col min="5896" max="5896" width="10.7109375" style="493" customWidth="1"/>
    <col min="5897" max="5897" width="2.140625" style="493" customWidth="1"/>
    <col min="5898" max="5898" width="9" style="493" bestFit="1" customWidth="1"/>
    <col min="5899" max="6144" width="11" style="493"/>
    <col min="6145" max="6145" width="46.7109375" style="493" bestFit="1" customWidth="1"/>
    <col min="6146" max="6148" width="10.85546875" style="493" bestFit="1" customWidth="1"/>
    <col min="6149" max="6149" width="10.42578125" style="493" bestFit="1" customWidth="1"/>
    <col min="6150" max="6150" width="2.42578125" style="493" bestFit="1" customWidth="1"/>
    <col min="6151" max="6151" width="8.7109375" style="493" bestFit="1" customWidth="1"/>
    <col min="6152" max="6152" width="10.7109375" style="493" customWidth="1"/>
    <col min="6153" max="6153" width="2.140625" style="493" customWidth="1"/>
    <col min="6154" max="6154" width="9" style="493" bestFit="1" customWidth="1"/>
    <col min="6155" max="6400" width="11" style="493"/>
    <col min="6401" max="6401" width="46.7109375" style="493" bestFit="1" customWidth="1"/>
    <col min="6402" max="6404" width="10.85546875" style="493" bestFit="1" customWidth="1"/>
    <col min="6405" max="6405" width="10.42578125" style="493" bestFit="1" customWidth="1"/>
    <col min="6406" max="6406" width="2.42578125" style="493" bestFit="1" customWidth="1"/>
    <col min="6407" max="6407" width="8.7109375" style="493" bestFit="1" customWidth="1"/>
    <col min="6408" max="6408" width="10.7109375" style="493" customWidth="1"/>
    <col min="6409" max="6409" width="2.140625" style="493" customWidth="1"/>
    <col min="6410" max="6410" width="9" style="493" bestFit="1" customWidth="1"/>
    <col min="6411" max="6656" width="11" style="493"/>
    <col min="6657" max="6657" width="46.7109375" style="493" bestFit="1" customWidth="1"/>
    <col min="6658" max="6660" width="10.85546875" style="493" bestFit="1" customWidth="1"/>
    <col min="6661" max="6661" width="10.42578125" style="493" bestFit="1" customWidth="1"/>
    <col min="6662" max="6662" width="2.42578125" style="493" bestFit="1" customWidth="1"/>
    <col min="6663" max="6663" width="8.7109375" style="493" bestFit="1" customWidth="1"/>
    <col min="6664" max="6664" width="10.7109375" style="493" customWidth="1"/>
    <col min="6665" max="6665" width="2.140625" style="493" customWidth="1"/>
    <col min="6666" max="6666" width="9" style="493" bestFit="1" customWidth="1"/>
    <col min="6667" max="6912" width="11" style="493"/>
    <col min="6913" max="6913" width="46.7109375" style="493" bestFit="1" customWidth="1"/>
    <col min="6914" max="6916" width="10.85546875" style="493" bestFit="1" customWidth="1"/>
    <col min="6917" max="6917" width="10.42578125" style="493" bestFit="1" customWidth="1"/>
    <col min="6918" max="6918" width="2.42578125" style="493" bestFit="1" customWidth="1"/>
    <col min="6919" max="6919" width="8.7109375" style="493" bestFit="1" customWidth="1"/>
    <col min="6920" max="6920" width="10.7109375" style="493" customWidth="1"/>
    <col min="6921" max="6921" width="2.140625" style="493" customWidth="1"/>
    <col min="6922" max="6922" width="9" style="493" bestFit="1" customWidth="1"/>
    <col min="6923" max="7168" width="11" style="493"/>
    <col min="7169" max="7169" width="46.7109375" style="493" bestFit="1" customWidth="1"/>
    <col min="7170" max="7172" width="10.85546875" style="493" bestFit="1" customWidth="1"/>
    <col min="7173" max="7173" width="10.42578125" style="493" bestFit="1" customWidth="1"/>
    <col min="7174" max="7174" width="2.42578125" style="493" bestFit="1" customWidth="1"/>
    <col min="7175" max="7175" width="8.7109375" style="493" bestFit="1" customWidth="1"/>
    <col min="7176" max="7176" width="10.7109375" style="493" customWidth="1"/>
    <col min="7177" max="7177" width="2.140625" style="493" customWidth="1"/>
    <col min="7178" max="7178" width="9" style="493" bestFit="1" customWidth="1"/>
    <col min="7179" max="7424" width="11" style="493"/>
    <col min="7425" max="7425" width="46.7109375" style="493" bestFit="1" customWidth="1"/>
    <col min="7426" max="7428" width="10.85546875" style="493" bestFit="1" customWidth="1"/>
    <col min="7429" max="7429" width="10.42578125" style="493" bestFit="1" customWidth="1"/>
    <col min="7430" max="7430" width="2.42578125" style="493" bestFit="1" customWidth="1"/>
    <col min="7431" max="7431" width="8.7109375" style="493" bestFit="1" customWidth="1"/>
    <col min="7432" max="7432" width="10.7109375" style="493" customWidth="1"/>
    <col min="7433" max="7433" width="2.140625" style="493" customWidth="1"/>
    <col min="7434" max="7434" width="9" style="493" bestFit="1" customWidth="1"/>
    <col min="7435" max="7680" width="11" style="493"/>
    <col min="7681" max="7681" width="46.7109375" style="493" bestFit="1" customWidth="1"/>
    <col min="7682" max="7684" width="10.85546875" style="493" bestFit="1" customWidth="1"/>
    <col min="7685" max="7685" width="10.42578125" style="493" bestFit="1" customWidth="1"/>
    <col min="7686" max="7686" width="2.42578125" style="493" bestFit="1" customWidth="1"/>
    <col min="7687" max="7687" width="8.7109375" style="493" bestFit="1" customWidth="1"/>
    <col min="7688" max="7688" width="10.7109375" style="493" customWidth="1"/>
    <col min="7689" max="7689" width="2.140625" style="493" customWidth="1"/>
    <col min="7690" max="7690" width="9" style="493" bestFit="1" customWidth="1"/>
    <col min="7691" max="7936" width="11" style="493"/>
    <col min="7937" max="7937" width="46.7109375" style="493" bestFit="1" customWidth="1"/>
    <col min="7938" max="7940" width="10.85546875" style="493" bestFit="1" customWidth="1"/>
    <col min="7941" max="7941" width="10.42578125" style="493" bestFit="1" customWidth="1"/>
    <col min="7942" max="7942" width="2.42578125" style="493" bestFit="1" customWidth="1"/>
    <col min="7943" max="7943" width="8.7109375" style="493" bestFit="1" customWidth="1"/>
    <col min="7944" max="7944" width="10.7109375" style="493" customWidth="1"/>
    <col min="7945" max="7945" width="2.140625" style="493" customWidth="1"/>
    <col min="7946" max="7946" width="9" style="493" bestFit="1" customWidth="1"/>
    <col min="7947" max="8192" width="11" style="493"/>
    <col min="8193" max="8193" width="46.7109375" style="493" bestFit="1" customWidth="1"/>
    <col min="8194" max="8196" width="10.85546875" style="493" bestFit="1" customWidth="1"/>
    <col min="8197" max="8197" width="10.42578125" style="493" bestFit="1" customWidth="1"/>
    <col min="8198" max="8198" width="2.42578125" style="493" bestFit="1" customWidth="1"/>
    <col min="8199" max="8199" width="8.7109375" style="493" bestFit="1" customWidth="1"/>
    <col min="8200" max="8200" width="10.7109375" style="493" customWidth="1"/>
    <col min="8201" max="8201" width="2.140625" style="493" customWidth="1"/>
    <col min="8202" max="8202" width="9" style="493" bestFit="1" customWidth="1"/>
    <col min="8203" max="8448" width="11" style="493"/>
    <col min="8449" max="8449" width="46.7109375" style="493" bestFit="1" customWidth="1"/>
    <col min="8450" max="8452" width="10.85546875" style="493" bestFit="1" customWidth="1"/>
    <col min="8453" max="8453" width="10.42578125" style="493" bestFit="1" customWidth="1"/>
    <col min="8454" max="8454" width="2.42578125" style="493" bestFit="1" customWidth="1"/>
    <col min="8455" max="8455" width="8.7109375" style="493" bestFit="1" customWidth="1"/>
    <col min="8456" max="8456" width="10.7109375" style="493" customWidth="1"/>
    <col min="8457" max="8457" width="2.140625" style="493" customWidth="1"/>
    <col min="8458" max="8458" width="9" style="493" bestFit="1" customWidth="1"/>
    <col min="8459" max="8704" width="11" style="493"/>
    <col min="8705" max="8705" width="46.7109375" style="493" bestFit="1" customWidth="1"/>
    <col min="8706" max="8708" width="10.85546875" style="493" bestFit="1" customWidth="1"/>
    <col min="8709" max="8709" width="10.42578125" style="493" bestFit="1" customWidth="1"/>
    <col min="8710" max="8710" width="2.42578125" style="493" bestFit="1" customWidth="1"/>
    <col min="8711" max="8711" width="8.7109375" style="493" bestFit="1" customWidth="1"/>
    <col min="8712" max="8712" width="10.7109375" style="493" customWidth="1"/>
    <col min="8713" max="8713" width="2.140625" style="493" customWidth="1"/>
    <col min="8714" max="8714" width="9" style="493" bestFit="1" customWidth="1"/>
    <col min="8715" max="8960" width="11" style="493"/>
    <col min="8961" max="8961" width="46.7109375" style="493" bestFit="1" customWidth="1"/>
    <col min="8962" max="8964" width="10.85546875" style="493" bestFit="1" customWidth="1"/>
    <col min="8965" max="8965" width="10.42578125" style="493" bestFit="1" customWidth="1"/>
    <col min="8966" max="8966" width="2.42578125" style="493" bestFit="1" customWidth="1"/>
    <col min="8967" max="8967" width="8.7109375" style="493" bestFit="1" customWidth="1"/>
    <col min="8968" max="8968" width="10.7109375" style="493" customWidth="1"/>
    <col min="8969" max="8969" width="2.140625" style="493" customWidth="1"/>
    <col min="8970" max="8970" width="9" style="493" bestFit="1" customWidth="1"/>
    <col min="8971" max="9216" width="11" style="493"/>
    <col min="9217" max="9217" width="46.7109375" style="493" bestFit="1" customWidth="1"/>
    <col min="9218" max="9220" width="10.85546875" style="493" bestFit="1" customWidth="1"/>
    <col min="9221" max="9221" width="10.42578125" style="493" bestFit="1" customWidth="1"/>
    <col min="9222" max="9222" width="2.42578125" style="493" bestFit="1" customWidth="1"/>
    <col min="9223" max="9223" width="8.7109375" style="493" bestFit="1" customWidth="1"/>
    <col min="9224" max="9224" width="10.7109375" style="493" customWidth="1"/>
    <col min="9225" max="9225" width="2.140625" style="493" customWidth="1"/>
    <col min="9226" max="9226" width="9" style="493" bestFit="1" customWidth="1"/>
    <col min="9227" max="9472" width="11" style="493"/>
    <col min="9473" max="9473" width="46.7109375" style="493" bestFit="1" customWidth="1"/>
    <col min="9474" max="9476" width="10.85546875" style="493" bestFit="1" customWidth="1"/>
    <col min="9477" max="9477" width="10.42578125" style="493" bestFit="1" customWidth="1"/>
    <col min="9478" max="9478" width="2.42578125" style="493" bestFit="1" customWidth="1"/>
    <col min="9479" max="9479" width="8.7109375" style="493" bestFit="1" customWidth="1"/>
    <col min="9480" max="9480" width="10.7109375" style="493" customWidth="1"/>
    <col min="9481" max="9481" width="2.140625" style="493" customWidth="1"/>
    <col min="9482" max="9482" width="9" style="493" bestFit="1" customWidth="1"/>
    <col min="9483" max="9728" width="11" style="493"/>
    <col min="9729" max="9729" width="46.7109375" style="493" bestFit="1" customWidth="1"/>
    <col min="9730" max="9732" width="10.85546875" style="493" bestFit="1" customWidth="1"/>
    <col min="9733" max="9733" width="10.42578125" style="493" bestFit="1" customWidth="1"/>
    <col min="9734" max="9734" width="2.42578125" style="493" bestFit="1" customWidth="1"/>
    <col min="9735" max="9735" width="8.7109375" style="493" bestFit="1" customWidth="1"/>
    <col min="9736" max="9736" width="10.7109375" style="493" customWidth="1"/>
    <col min="9737" max="9737" width="2.140625" style="493" customWidth="1"/>
    <col min="9738" max="9738" width="9" style="493" bestFit="1" customWidth="1"/>
    <col min="9739" max="9984" width="11" style="493"/>
    <col min="9985" max="9985" width="46.7109375" style="493" bestFit="1" customWidth="1"/>
    <col min="9986" max="9988" width="10.85546875" style="493" bestFit="1" customWidth="1"/>
    <col min="9989" max="9989" width="10.42578125" style="493" bestFit="1" customWidth="1"/>
    <col min="9990" max="9990" width="2.42578125" style="493" bestFit="1" customWidth="1"/>
    <col min="9991" max="9991" width="8.7109375" style="493" bestFit="1" customWidth="1"/>
    <col min="9992" max="9992" width="10.7109375" style="493" customWidth="1"/>
    <col min="9993" max="9993" width="2.140625" style="493" customWidth="1"/>
    <col min="9994" max="9994" width="9" style="493" bestFit="1" customWidth="1"/>
    <col min="9995" max="10240" width="11" style="493"/>
    <col min="10241" max="10241" width="46.7109375" style="493" bestFit="1" customWidth="1"/>
    <col min="10242" max="10244" width="10.85546875" style="493" bestFit="1" customWidth="1"/>
    <col min="10245" max="10245" width="10.42578125" style="493" bestFit="1" customWidth="1"/>
    <col min="10246" max="10246" width="2.42578125" style="493" bestFit="1" customWidth="1"/>
    <col min="10247" max="10247" width="8.7109375" style="493" bestFit="1" customWidth="1"/>
    <col min="10248" max="10248" width="10.7109375" style="493" customWidth="1"/>
    <col min="10249" max="10249" width="2.140625" style="493" customWidth="1"/>
    <col min="10250" max="10250" width="9" style="493" bestFit="1" customWidth="1"/>
    <col min="10251" max="10496" width="11" style="493"/>
    <col min="10497" max="10497" width="46.7109375" style="493" bestFit="1" customWidth="1"/>
    <col min="10498" max="10500" width="10.85546875" style="493" bestFit="1" customWidth="1"/>
    <col min="10501" max="10501" width="10.42578125" style="493" bestFit="1" customWidth="1"/>
    <col min="10502" max="10502" width="2.42578125" style="493" bestFit="1" customWidth="1"/>
    <col min="10503" max="10503" width="8.7109375" style="493" bestFit="1" customWidth="1"/>
    <col min="10504" max="10504" width="10.7109375" style="493" customWidth="1"/>
    <col min="10505" max="10505" width="2.140625" style="493" customWidth="1"/>
    <col min="10506" max="10506" width="9" style="493" bestFit="1" customWidth="1"/>
    <col min="10507" max="10752" width="11" style="493"/>
    <col min="10753" max="10753" width="46.7109375" style="493" bestFit="1" customWidth="1"/>
    <col min="10754" max="10756" width="10.85546875" style="493" bestFit="1" customWidth="1"/>
    <col min="10757" max="10757" width="10.42578125" style="493" bestFit="1" customWidth="1"/>
    <col min="10758" max="10758" width="2.42578125" style="493" bestFit="1" customWidth="1"/>
    <col min="10759" max="10759" width="8.7109375" style="493" bestFit="1" customWidth="1"/>
    <col min="10760" max="10760" width="10.7109375" style="493" customWidth="1"/>
    <col min="10761" max="10761" width="2.140625" style="493" customWidth="1"/>
    <col min="10762" max="10762" width="9" style="493" bestFit="1" customWidth="1"/>
    <col min="10763" max="11008" width="11" style="493"/>
    <col min="11009" max="11009" width="46.7109375" style="493" bestFit="1" customWidth="1"/>
    <col min="11010" max="11012" width="10.85546875" style="493" bestFit="1" customWidth="1"/>
    <col min="11013" max="11013" width="10.42578125" style="493" bestFit="1" customWidth="1"/>
    <col min="11014" max="11014" width="2.42578125" style="493" bestFit="1" customWidth="1"/>
    <col min="11015" max="11015" width="8.7109375" style="493" bestFit="1" customWidth="1"/>
    <col min="11016" max="11016" width="10.7109375" style="493" customWidth="1"/>
    <col min="11017" max="11017" width="2.140625" style="493" customWidth="1"/>
    <col min="11018" max="11018" width="9" style="493" bestFit="1" customWidth="1"/>
    <col min="11019" max="11264" width="11" style="493"/>
    <col min="11265" max="11265" width="46.7109375" style="493" bestFit="1" customWidth="1"/>
    <col min="11266" max="11268" width="10.85546875" style="493" bestFit="1" customWidth="1"/>
    <col min="11269" max="11269" width="10.42578125" style="493" bestFit="1" customWidth="1"/>
    <col min="11270" max="11270" width="2.42578125" style="493" bestFit="1" customWidth="1"/>
    <col min="11271" max="11271" width="8.7109375" style="493" bestFit="1" customWidth="1"/>
    <col min="11272" max="11272" width="10.7109375" style="493" customWidth="1"/>
    <col min="11273" max="11273" width="2.140625" style="493" customWidth="1"/>
    <col min="11274" max="11274" width="9" style="493" bestFit="1" customWidth="1"/>
    <col min="11275" max="11520" width="11" style="493"/>
    <col min="11521" max="11521" width="46.7109375" style="493" bestFit="1" customWidth="1"/>
    <col min="11522" max="11524" width="10.85546875" style="493" bestFit="1" customWidth="1"/>
    <col min="11525" max="11525" width="10.42578125" style="493" bestFit="1" customWidth="1"/>
    <col min="11526" max="11526" width="2.42578125" style="493" bestFit="1" customWidth="1"/>
    <col min="11527" max="11527" width="8.7109375" style="493" bestFit="1" customWidth="1"/>
    <col min="11528" max="11528" width="10.7109375" style="493" customWidth="1"/>
    <col min="11529" max="11529" width="2.140625" style="493" customWidth="1"/>
    <col min="11530" max="11530" width="9" style="493" bestFit="1" customWidth="1"/>
    <col min="11531" max="11776" width="11" style="493"/>
    <col min="11777" max="11777" width="46.7109375" style="493" bestFit="1" customWidth="1"/>
    <col min="11778" max="11780" width="10.85546875" style="493" bestFit="1" customWidth="1"/>
    <col min="11781" max="11781" width="10.42578125" style="493" bestFit="1" customWidth="1"/>
    <col min="11782" max="11782" width="2.42578125" style="493" bestFit="1" customWidth="1"/>
    <col min="11783" max="11783" width="8.7109375" style="493" bestFit="1" customWidth="1"/>
    <col min="11784" max="11784" width="10.7109375" style="493" customWidth="1"/>
    <col min="11785" max="11785" width="2.140625" style="493" customWidth="1"/>
    <col min="11786" max="11786" width="9" style="493" bestFit="1" customWidth="1"/>
    <col min="11787" max="12032" width="11" style="493"/>
    <col min="12033" max="12033" width="46.7109375" style="493" bestFit="1" customWidth="1"/>
    <col min="12034" max="12036" width="10.85546875" style="493" bestFit="1" customWidth="1"/>
    <col min="12037" max="12037" width="10.42578125" style="493" bestFit="1" customWidth="1"/>
    <col min="12038" max="12038" width="2.42578125" style="493" bestFit="1" customWidth="1"/>
    <col min="12039" max="12039" width="8.7109375" style="493" bestFit="1" customWidth="1"/>
    <col min="12040" max="12040" width="10.7109375" style="493" customWidth="1"/>
    <col min="12041" max="12041" width="2.140625" style="493" customWidth="1"/>
    <col min="12042" max="12042" width="9" style="493" bestFit="1" customWidth="1"/>
    <col min="12043" max="12288" width="11" style="493"/>
    <col min="12289" max="12289" width="46.7109375" style="493" bestFit="1" customWidth="1"/>
    <col min="12290" max="12292" width="10.85546875" style="493" bestFit="1" customWidth="1"/>
    <col min="12293" max="12293" width="10.42578125" style="493" bestFit="1" customWidth="1"/>
    <col min="12294" max="12294" width="2.42578125" style="493" bestFit="1" customWidth="1"/>
    <col min="12295" max="12295" width="8.7109375" style="493" bestFit="1" customWidth="1"/>
    <col min="12296" max="12296" width="10.7109375" style="493" customWidth="1"/>
    <col min="12297" max="12297" width="2.140625" style="493" customWidth="1"/>
    <col min="12298" max="12298" width="9" style="493" bestFit="1" customWidth="1"/>
    <col min="12299" max="12544" width="11" style="493"/>
    <col min="12545" max="12545" width="46.7109375" style="493" bestFit="1" customWidth="1"/>
    <col min="12546" max="12548" width="10.85546875" style="493" bestFit="1" customWidth="1"/>
    <col min="12549" max="12549" width="10.42578125" style="493" bestFit="1" customWidth="1"/>
    <col min="12550" max="12550" width="2.42578125" style="493" bestFit="1" customWidth="1"/>
    <col min="12551" max="12551" width="8.7109375" style="493" bestFit="1" customWidth="1"/>
    <col min="12552" max="12552" width="10.7109375" style="493" customWidth="1"/>
    <col min="12553" max="12553" width="2.140625" style="493" customWidth="1"/>
    <col min="12554" max="12554" width="9" style="493" bestFit="1" customWidth="1"/>
    <col min="12555" max="12800" width="11" style="493"/>
    <col min="12801" max="12801" width="46.7109375" style="493" bestFit="1" customWidth="1"/>
    <col min="12802" max="12804" width="10.85546875" style="493" bestFit="1" customWidth="1"/>
    <col min="12805" max="12805" width="10.42578125" style="493" bestFit="1" customWidth="1"/>
    <col min="12806" max="12806" width="2.42578125" style="493" bestFit="1" customWidth="1"/>
    <col min="12807" max="12807" width="8.7109375" style="493" bestFit="1" customWidth="1"/>
    <col min="12808" max="12808" width="10.7109375" style="493" customWidth="1"/>
    <col min="12809" max="12809" width="2.140625" style="493" customWidth="1"/>
    <col min="12810" max="12810" width="9" style="493" bestFit="1" customWidth="1"/>
    <col min="12811" max="13056" width="11" style="493"/>
    <col min="13057" max="13057" width="46.7109375" style="493" bestFit="1" customWidth="1"/>
    <col min="13058" max="13060" width="10.85546875" style="493" bestFit="1" customWidth="1"/>
    <col min="13061" max="13061" width="10.42578125" style="493" bestFit="1" customWidth="1"/>
    <col min="13062" max="13062" width="2.42578125" style="493" bestFit="1" customWidth="1"/>
    <col min="13063" max="13063" width="8.7109375" style="493" bestFit="1" customWidth="1"/>
    <col min="13064" max="13064" width="10.7109375" style="493" customWidth="1"/>
    <col min="13065" max="13065" width="2.140625" style="493" customWidth="1"/>
    <col min="13066" max="13066" width="9" style="493" bestFit="1" customWidth="1"/>
    <col min="13067" max="13312" width="11" style="493"/>
    <col min="13313" max="13313" width="46.7109375" style="493" bestFit="1" customWidth="1"/>
    <col min="13314" max="13316" width="10.85546875" style="493" bestFit="1" customWidth="1"/>
    <col min="13317" max="13317" width="10.42578125" style="493" bestFit="1" customWidth="1"/>
    <col min="13318" max="13318" width="2.42578125" style="493" bestFit="1" customWidth="1"/>
    <col min="13319" max="13319" width="8.7109375" style="493" bestFit="1" customWidth="1"/>
    <col min="13320" max="13320" width="10.7109375" style="493" customWidth="1"/>
    <col min="13321" max="13321" width="2.140625" style="493" customWidth="1"/>
    <col min="13322" max="13322" width="9" style="493" bestFit="1" customWidth="1"/>
    <col min="13323" max="13568" width="11" style="493"/>
    <col min="13569" max="13569" width="46.7109375" style="493" bestFit="1" customWidth="1"/>
    <col min="13570" max="13572" width="10.85546875" style="493" bestFit="1" customWidth="1"/>
    <col min="13573" max="13573" width="10.42578125" style="493" bestFit="1" customWidth="1"/>
    <col min="13574" max="13574" width="2.42578125" style="493" bestFit="1" customWidth="1"/>
    <col min="13575" max="13575" width="8.7109375" style="493" bestFit="1" customWidth="1"/>
    <col min="13576" max="13576" width="10.7109375" style="493" customWidth="1"/>
    <col min="13577" max="13577" width="2.140625" style="493" customWidth="1"/>
    <col min="13578" max="13578" width="9" style="493" bestFit="1" customWidth="1"/>
    <col min="13579" max="13824" width="11" style="493"/>
    <col min="13825" max="13825" width="46.7109375" style="493" bestFit="1" customWidth="1"/>
    <col min="13826" max="13828" width="10.85546875" style="493" bestFit="1" customWidth="1"/>
    <col min="13829" max="13829" width="10.42578125" style="493" bestFit="1" customWidth="1"/>
    <col min="13830" max="13830" width="2.42578125" style="493" bestFit="1" customWidth="1"/>
    <col min="13831" max="13831" width="8.7109375" style="493" bestFit="1" customWidth="1"/>
    <col min="13832" max="13832" width="10.7109375" style="493" customWidth="1"/>
    <col min="13833" max="13833" width="2.140625" style="493" customWidth="1"/>
    <col min="13834" max="13834" width="9" style="493" bestFit="1" customWidth="1"/>
    <col min="13835" max="14080" width="11" style="493"/>
    <col min="14081" max="14081" width="46.7109375" style="493" bestFit="1" customWidth="1"/>
    <col min="14082" max="14084" width="10.85546875" style="493" bestFit="1" customWidth="1"/>
    <col min="14085" max="14085" width="10.42578125" style="493" bestFit="1" customWidth="1"/>
    <col min="14086" max="14086" width="2.42578125" style="493" bestFit="1" customWidth="1"/>
    <col min="14087" max="14087" width="8.7109375" style="493" bestFit="1" customWidth="1"/>
    <col min="14088" max="14088" width="10.7109375" style="493" customWidth="1"/>
    <col min="14089" max="14089" width="2.140625" style="493" customWidth="1"/>
    <col min="14090" max="14090" width="9" style="493" bestFit="1" customWidth="1"/>
    <col min="14091" max="14336" width="11" style="493"/>
    <col min="14337" max="14337" width="46.7109375" style="493" bestFit="1" customWidth="1"/>
    <col min="14338" max="14340" width="10.85546875" style="493" bestFit="1" customWidth="1"/>
    <col min="14341" max="14341" width="10.42578125" style="493" bestFit="1" customWidth="1"/>
    <col min="14342" max="14342" width="2.42578125" style="493" bestFit="1" customWidth="1"/>
    <col min="14343" max="14343" width="8.7109375" style="493" bestFit="1" customWidth="1"/>
    <col min="14344" max="14344" width="10.7109375" style="493" customWidth="1"/>
    <col min="14345" max="14345" width="2.140625" style="493" customWidth="1"/>
    <col min="14346" max="14346" width="9" style="493" bestFit="1" customWidth="1"/>
    <col min="14347" max="14592" width="11" style="493"/>
    <col min="14593" max="14593" width="46.7109375" style="493" bestFit="1" customWidth="1"/>
    <col min="14594" max="14596" width="10.85546875" style="493" bestFit="1" customWidth="1"/>
    <col min="14597" max="14597" width="10.42578125" style="493" bestFit="1" customWidth="1"/>
    <col min="14598" max="14598" width="2.42578125" style="493" bestFit="1" customWidth="1"/>
    <col min="14599" max="14599" width="8.7109375" style="493" bestFit="1" customWidth="1"/>
    <col min="14600" max="14600" width="10.7109375" style="493" customWidth="1"/>
    <col min="14601" max="14601" width="2.140625" style="493" customWidth="1"/>
    <col min="14602" max="14602" width="9" style="493" bestFit="1" customWidth="1"/>
    <col min="14603" max="14848" width="11" style="493"/>
    <col min="14849" max="14849" width="46.7109375" style="493" bestFit="1" customWidth="1"/>
    <col min="14850" max="14852" width="10.85546875" style="493" bestFit="1" customWidth="1"/>
    <col min="14853" max="14853" width="10.42578125" style="493" bestFit="1" customWidth="1"/>
    <col min="14854" max="14854" width="2.42578125" style="493" bestFit="1" customWidth="1"/>
    <col min="14855" max="14855" width="8.7109375" style="493" bestFit="1" customWidth="1"/>
    <col min="14856" max="14856" width="10.7109375" style="493" customWidth="1"/>
    <col min="14857" max="14857" width="2.140625" style="493" customWidth="1"/>
    <col min="14858" max="14858" width="9" style="493" bestFit="1" customWidth="1"/>
    <col min="14859" max="15104" width="11" style="493"/>
    <col min="15105" max="15105" width="46.7109375" style="493" bestFit="1" customWidth="1"/>
    <col min="15106" max="15108" width="10.85546875" style="493" bestFit="1" customWidth="1"/>
    <col min="15109" max="15109" width="10.42578125" style="493" bestFit="1" customWidth="1"/>
    <col min="15110" max="15110" width="2.42578125" style="493" bestFit="1" customWidth="1"/>
    <col min="15111" max="15111" width="8.7109375" style="493" bestFit="1" customWidth="1"/>
    <col min="15112" max="15112" width="10.7109375" style="493" customWidth="1"/>
    <col min="15113" max="15113" width="2.140625" style="493" customWidth="1"/>
    <col min="15114" max="15114" width="9" style="493" bestFit="1" customWidth="1"/>
    <col min="15115" max="15360" width="11" style="493"/>
    <col min="15361" max="15361" width="46.7109375" style="493" bestFit="1" customWidth="1"/>
    <col min="15362" max="15364" width="10.85546875" style="493" bestFit="1" customWidth="1"/>
    <col min="15365" max="15365" width="10.42578125" style="493" bestFit="1" customWidth="1"/>
    <col min="15366" max="15366" width="2.42578125" style="493" bestFit="1" customWidth="1"/>
    <col min="15367" max="15367" width="8.7109375" style="493" bestFit="1" customWidth="1"/>
    <col min="15368" max="15368" width="10.7109375" style="493" customWidth="1"/>
    <col min="15369" max="15369" width="2.140625" style="493" customWidth="1"/>
    <col min="15370" max="15370" width="9" style="493" bestFit="1" customWidth="1"/>
    <col min="15371" max="15616" width="11" style="493"/>
    <col min="15617" max="15617" width="46.7109375" style="493" bestFit="1" customWidth="1"/>
    <col min="15618" max="15620" width="10.85546875" style="493" bestFit="1" customWidth="1"/>
    <col min="15621" max="15621" width="10.42578125" style="493" bestFit="1" customWidth="1"/>
    <col min="15622" max="15622" width="2.42578125" style="493" bestFit="1" customWidth="1"/>
    <col min="15623" max="15623" width="8.7109375" style="493" bestFit="1" customWidth="1"/>
    <col min="15624" max="15624" width="10.7109375" style="493" customWidth="1"/>
    <col min="15625" max="15625" width="2.140625" style="493" customWidth="1"/>
    <col min="15626" max="15626" width="9" style="493" bestFit="1" customWidth="1"/>
    <col min="15627" max="15872" width="11" style="493"/>
    <col min="15873" max="15873" width="46.7109375" style="493" bestFit="1" customWidth="1"/>
    <col min="15874" max="15876" width="10.85546875" style="493" bestFit="1" customWidth="1"/>
    <col min="15877" max="15877" width="10.42578125" style="493" bestFit="1" customWidth="1"/>
    <col min="15878" max="15878" width="2.42578125" style="493" bestFit="1" customWidth="1"/>
    <col min="15879" max="15879" width="8.7109375" style="493" bestFit="1" customWidth="1"/>
    <col min="15880" max="15880" width="10.7109375" style="493" customWidth="1"/>
    <col min="15881" max="15881" width="2.140625" style="493" customWidth="1"/>
    <col min="15882" max="15882" width="9" style="493" bestFit="1" customWidth="1"/>
    <col min="15883" max="16128" width="11" style="493"/>
    <col min="16129" max="16129" width="46.7109375" style="493" bestFit="1" customWidth="1"/>
    <col min="16130" max="16132" width="10.85546875" style="493" bestFit="1" customWidth="1"/>
    <col min="16133" max="16133" width="10.42578125" style="493" bestFit="1" customWidth="1"/>
    <col min="16134" max="16134" width="2.42578125" style="493" bestFit="1" customWidth="1"/>
    <col min="16135" max="16135" width="8.7109375" style="493" bestFit="1" customWidth="1"/>
    <col min="16136" max="16136" width="10.7109375" style="493" customWidth="1"/>
    <col min="16137" max="16137" width="2.140625" style="493" customWidth="1"/>
    <col min="16138" max="16138" width="9" style="493" bestFit="1" customWidth="1"/>
    <col min="16139" max="16384" width="11" style="493"/>
  </cols>
  <sheetData>
    <row r="1" spans="1:10" s="1963" customFormat="1" ht="20.25">
      <c r="A1" s="2377" t="s">
        <v>795</v>
      </c>
      <c r="B1" s="2377"/>
      <c r="C1" s="2377"/>
      <c r="D1" s="2377"/>
      <c r="E1" s="2377"/>
      <c r="F1" s="2377"/>
      <c r="G1" s="2377"/>
      <c r="H1" s="2377"/>
      <c r="I1" s="2377"/>
      <c r="J1" s="2377"/>
    </row>
    <row r="2" spans="1:10" s="531" customFormat="1" ht="22.5">
      <c r="A2" s="2386" t="s">
        <v>326</v>
      </c>
      <c r="B2" s="2386"/>
      <c r="C2" s="2386"/>
      <c r="D2" s="2386"/>
      <c r="E2" s="2386"/>
      <c r="F2" s="2386"/>
      <c r="G2" s="2386"/>
      <c r="H2" s="2386"/>
      <c r="I2" s="2386"/>
      <c r="J2" s="2386"/>
    </row>
    <row r="3" spans="1:10" s="531" customFormat="1" ht="17.100000000000001" customHeight="1" thickBot="1">
      <c r="A3" s="515"/>
      <c r="B3" s="563"/>
      <c r="C3" s="494"/>
      <c r="D3" s="494"/>
      <c r="E3" s="494"/>
      <c r="F3" s="494"/>
      <c r="G3" s="494"/>
      <c r="H3" s="2379" t="s">
        <v>162</v>
      </c>
      <c r="I3" s="2379"/>
      <c r="J3" s="2379"/>
    </row>
    <row r="4" spans="1:10" s="531" customFormat="1" ht="13.5" thickTop="1">
      <c r="A4" s="496"/>
      <c r="B4" s="565">
        <v>2015</v>
      </c>
      <c r="C4" s="565">
        <v>2016</v>
      </c>
      <c r="D4" s="566">
        <v>2017</v>
      </c>
      <c r="E4" s="2395" t="s">
        <v>446</v>
      </c>
      <c r="F4" s="2396"/>
      <c r="G4" s="2396"/>
      <c r="H4" s="2396"/>
      <c r="I4" s="2396"/>
      <c r="J4" s="2397"/>
    </row>
    <row r="5" spans="1:10" s="531" customFormat="1" ht="12.75">
      <c r="A5" s="535" t="s">
        <v>486</v>
      </c>
      <c r="B5" s="551" t="s">
        <v>448</v>
      </c>
      <c r="C5" s="551" t="s">
        <v>449</v>
      </c>
      <c r="D5" s="552" t="s">
        <v>450</v>
      </c>
      <c r="E5" s="2382" t="s">
        <v>1</v>
      </c>
      <c r="F5" s="2383"/>
      <c r="G5" s="2384"/>
      <c r="H5" s="2383" t="s">
        <v>130</v>
      </c>
      <c r="I5" s="2383"/>
      <c r="J5" s="2385"/>
    </row>
    <row r="6" spans="1:10" s="531" customFormat="1" ht="12.75">
      <c r="A6" s="535"/>
      <c r="B6" s="551"/>
      <c r="C6" s="551"/>
      <c r="D6" s="552"/>
      <c r="E6" s="540" t="s">
        <v>451</v>
      </c>
      <c r="F6" s="541" t="s">
        <v>131</v>
      </c>
      <c r="G6" s="542" t="s">
        <v>452</v>
      </c>
      <c r="H6" s="537" t="s">
        <v>451</v>
      </c>
      <c r="I6" s="541" t="s">
        <v>131</v>
      </c>
      <c r="J6" s="543" t="s">
        <v>452</v>
      </c>
    </row>
    <row r="7" spans="1:10" s="531" customFormat="1" ht="17.100000000000001" customHeight="1">
      <c r="A7" s="509" t="s">
        <v>534</v>
      </c>
      <c r="B7" s="1913">
        <v>230725.30529552922</v>
      </c>
      <c r="C7" s="1913">
        <v>268895.39120110672</v>
      </c>
      <c r="D7" s="1914">
        <v>221028.05011192398</v>
      </c>
      <c r="E7" s="1915">
        <v>38170.085905577493</v>
      </c>
      <c r="F7" s="1943"/>
      <c r="G7" s="1914">
        <v>16.543519514119424</v>
      </c>
      <c r="H7" s="1913">
        <v>-47867.341089182737</v>
      </c>
      <c r="I7" s="1944"/>
      <c r="J7" s="1918">
        <v>-17.801473232905941</v>
      </c>
    </row>
    <row r="8" spans="1:10" s="531" customFormat="1" ht="17.100000000000001" customHeight="1">
      <c r="A8" s="510" t="s">
        <v>535</v>
      </c>
      <c r="B8" s="1919">
        <v>5539.3808415988024</v>
      </c>
      <c r="C8" s="1919">
        <v>7238.3446196574696</v>
      </c>
      <c r="D8" s="1920">
        <v>5588.4626733444893</v>
      </c>
      <c r="E8" s="1921">
        <v>1698.9637780586672</v>
      </c>
      <c r="F8" s="1945"/>
      <c r="G8" s="1920">
        <v>30.670644005915726</v>
      </c>
      <c r="H8" s="1919">
        <v>-1649.8819463129803</v>
      </c>
      <c r="I8" s="1920"/>
      <c r="J8" s="1923">
        <v>-22.79363629402679</v>
      </c>
    </row>
    <row r="9" spans="1:10" s="531" customFormat="1" ht="17.100000000000001" customHeight="1">
      <c r="A9" s="510" t="s">
        <v>536</v>
      </c>
      <c r="B9" s="1919">
        <v>5502.7836346388021</v>
      </c>
      <c r="C9" s="1919">
        <v>7185.5054103074699</v>
      </c>
      <c r="D9" s="1920">
        <v>5537.1644933344896</v>
      </c>
      <c r="E9" s="1921">
        <v>1682.7217756686678</v>
      </c>
      <c r="F9" s="1945"/>
      <c r="G9" s="1920">
        <v>30.579464638157088</v>
      </c>
      <c r="H9" s="1919">
        <v>-1648.3409169729803</v>
      </c>
      <c r="I9" s="1920"/>
      <c r="J9" s="1923">
        <v>-22.939804827207656</v>
      </c>
    </row>
    <row r="10" spans="1:10" s="531" customFormat="1" ht="17.100000000000001" customHeight="1">
      <c r="A10" s="510" t="s">
        <v>537</v>
      </c>
      <c r="B10" s="1919">
        <v>36.597206960000001</v>
      </c>
      <c r="C10" s="1919">
        <v>52.839209350000004</v>
      </c>
      <c r="D10" s="1920">
        <v>51.29818001000001</v>
      </c>
      <c r="E10" s="1921">
        <v>16.242002390000003</v>
      </c>
      <c r="F10" s="1945"/>
      <c r="G10" s="1920">
        <v>44.380442495931945</v>
      </c>
      <c r="H10" s="1919">
        <v>-1.5410293399999944</v>
      </c>
      <c r="I10" s="1920"/>
      <c r="J10" s="1923">
        <v>-2.9164504142982492</v>
      </c>
    </row>
    <row r="11" spans="1:10" s="531" customFormat="1" ht="17.100000000000001" customHeight="1">
      <c r="A11" s="510" t="s">
        <v>538</v>
      </c>
      <c r="B11" s="1919">
        <v>120640.84178132276</v>
      </c>
      <c r="C11" s="1919">
        <v>143419.26116404336</v>
      </c>
      <c r="D11" s="1920">
        <v>92788.125347221503</v>
      </c>
      <c r="E11" s="1921">
        <v>22778.419382720604</v>
      </c>
      <c r="F11" s="1945"/>
      <c r="G11" s="1920">
        <v>18.881184055404269</v>
      </c>
      <c r="H11" s="1919">
        <v>-50631.135816821858</v>
      </c>
      <c r="I11" s="1920"/>
      <c r="J11" s="1923">
        <v>-35.302884288958801</v>
      </c>
    </row>
    <row r="12" spans="1:10" s="531" customFormat="1" ht="17.100000000000001" customHeight="1">
      <c r="A12" s="510" t="s">
        <v>536</v>
      </c>
      <c r="B12" s="1919">
        <v>120543.67779757036</v>
      </c>
      <c r="C12" s="1919">
        <v>143392.19525063335</v>
      </c>
      <c r="D12" s="1920">
        <v>92758.015931981499</v>
      </c>
      <c r="E12" s="1921">
        <v>22848.517453062988</v>
      </c>
      <c r="F12" s="1945"/>
      <c r="G12" s="1920">
        <v>18.95455478920481</v>
      </c>
      <c r="H12" s="1919">
        <v>-50634.179318651848</v>
      </c>
      <c r="I12" s="1920"/>
      <c r="J12" s="1923">
        <v>-35.311670366820891</v>
      </c>
    </row>
    <row r="13" spans="1:10" s="531" customFormat="1" ht="17.100000000000001" customHeight="1">
      <c r="A13" s="510" t="s">
        <v>537</v>
      </c>
      <c r="B13" s="1919">
        <v>97.163983752400014</v>
      </c>
      <c r="C13" s="1919">
        <v>27.065913409999993</v>
      </c>
      <c r="D13" s="1920">
        <v>30.109415240000001</v>
      </c>
      <c r="E13" s="1921">
        <v>-70.098070342400021</v>
      </c>
      <c r="F13" s="1945"/>
      <c r="G13" s="1920">
        <v>-72.144088411431113</v>
      </c>
      <c r="H13" s="1919">
        <v>3.0435018300000074</v>
      </c>
      <c r="I13" s="1920"/>
      <c r="J13" s="1923">
        <v>11.244777827728992</v>
      </c>
    </row>
    <row r="14" spans="1:10" s="531" customFormat="1" ht="17.100000000000001" customHeight="1">
      <c r="A14" s="510" t="s">
        <v>539</v>
      </c>
      <c r="B14" s="1919">
        <v>62212.660399759996</v>
      </c>
      <c r="C14" s="1919">
        <v>68222.084073120001</v>
      </c>
      <c r="D14" s="1920">
        <v>88672.974029399993</v>
      </c>
      <c r="E14" s="1921">
        <v>6009.4236733600046</v>
      </c>
      <c r="F14" s="1945"/>
      <c r="G14" s="1920">
        <v>9.6594867262471027</v>
      </c>
      <c r="H14" s="1919">
        <v>20450.889956279992</v>
      </c>
      <c r="I14" s="1920"/>
      <c r="J14" s="1923">
        <v>29.976935231648532</v>
      </c>
    </row>
    <row r="15" spans="1:10" s="531" customFormat="1" ht="17.100000000000001" customHeight="1">
      <c r="A15" s="510" t="s">
        <v>536</v>
      </c>
      <c r="B15" s="1919">
        <v>62182.044499759999</v>
      </c>
      <c r="C15" s="1919">
        <v>68221.017073120005</v>
      </c>
      <c r="D15" s="1920">
        <v>88671.945529399993</v>
      </c>
      <c r="E15" s="1921">
        <v>6038.9725733600062</v>
      </c>
      <c r="F15" s="1945"/>
      <c r="G15" s="1920">
        <v>9.711762651006616</v>
      </c>
      <c r="H15" s="1919">
        <v>20450.928456279988</v>
      </c>
      <c r="I15" s="1920"/>
      <c r="J15" s="1923">
        <v>29.977460515372361</v>
      </c>
    </row>
    <row r="16" spans="1:10" s="531" customFormat="1" ht="17.100000000000001" customHeight="1">
      <c r="A16" s="510" t="s">
        <v>537</v>
      </c>
      <c r="B16" s="1919">
        <v>30.615900000000003</v>
      </c>
      <c r="C16" s="1919">
        <v>1.0669999999999999</v>
      </c>
      <c r="D16" s="1920">
        <v>1.0285</v>
      </c>
      <c r="E16" s="1921">
        <v>-29.548900000000003</v>
      </c>
      <c r="F16" s="1945"/>
      <c r="G16" s="1920">
        <v>-96.514882789661584</v>
      </c>
      <c r="H16" s="1919">
        <v>-3.8499999999999979E-2</v>
      </c>
      <c r="I16" s="1920"/>
      <c r="J16" s="1923">
        <v>-3.6082474226804107</v>
      </c>
    </row>
    <row r="17" spans="1:10" s="531" customFormat="1" ht="17.100000000000001" customHeight="1">
      <c r="A17" s="510" t="s">
        <v>540</v>
      </c>
      <c r="B17" s="1919">
        <v>41997.045318584693</v>
      </c>
      <c r="C17" s="1919">
        <v>49807.393956635882</v>
      </c>
      <c r="D17" s="1920">
        <v>33757.240330098</v>
      </c>
      <c r="E17" s="1921">
        <v>7810.3486380511895</v>
      </c>
      <c r="F17" s="1945"/>
      <c r="G17" s="1920">
        <v>18.597376503043954</v>
      </c>
      <c r="H17" s="1919">
        <v>-16050.153626537882</v>
      </c>
      <c r="I17" s="1920"/>
      <c r="J17" s="1923">
        <v>-32.224439689640711</v>
      </c>
    </row>
    <row r="18" spans="1:10" s="531" customFormat="1" ht="17.100000000000001" customHeight="1">
      <c r="A18" s="510" t="s">
        <v>536</v>
      </c>
      <c r="B18" s="1919">
        <v>41472.608861785491</v>
      </c>
      <c r="C18" s="1919">
        <v>49586.519796905879</v>
      </c>
      <c r="D18" s="1920">
        <v>33544.562746308002</v>
      </c>
      <c r="E18" s="1921">
        <v>8113.9109351203879</v>
      </c>
      <c r="F18" s="1945"/>
      <c r="G18" s="1920">
        <v>19.564505725119375</v>
      </c>
      <c r="H18" s="1919">
        <v>-16041.957050597877</v>
      </c>
      <c r="I18" s="1920"/>
      <c r="J18" s="1923">
        <v>-32.351447765041321</v>
      </c>
    </row>
    <row r="19" spans="1:10" s="531" customFormat="1" ht="17.100000000000001" customHeight="1">
      <c r="A19" s="510" t="s">
        <v>537</v>
      </c>
      <c r="B19" s="1919">
        <v>524.43645679920007</v>
      </c>
      <c r="C19" s="1919">
        <v>220.87415972999997</v>
      </c>
      <c r="D19" s="1920">
        <v>212.67758379</v>
      </c>
      <c r="E19" s="1921">
        <v>-303.5622970692001</v>
      </c>
      <c r="F19" s="1945"/>
      <c r="G19" s="1920">
        <v>-57.883522995700154</v>
      </c>
      <c r="H19" s="1919">
        <v>-8.196575939999974</v>
      </c>
      <c r="I19" s="1920"/>
      <c r="J19" s="1923">
        <v>-3.7109709664632553</v>
      </c>
    </row>
    <row r="20" spans="1:10" s="531" customFormat="1" ht="17.100000000000001" customHeight="1">
      <c r="A20" s="510" t="s">
        <v>541</v>
      </c>
      <c r="B20" s="1919">
        <v>335.37695426300007</v>
      </c>
      <c r="C20" s="1919">
        <v>208.30738765000001</v>
      </c>
      <c r="D20" s="1920">
        <v>221.24773185999999</v>
      </c>
      <c r="E20" s="1921">
        <v>-127.06956661300006</v>
      </c>
      <c r="F20" s="1945"/>
      <c r="G20" s="1920">
        <v>-37.888580296830135</v>
      </c>
      <c r="H20" s="1919">
        <v>12.940344209999978</v>
      </c>
      <c r="I20" s="1920"/>
      <c r="J20" s="1923">
        <v>6.2121388761028786</v>
      </c>
    </row>
    <row r="21" spans="1:10" s="531" customFormat="1" ht="17.100000000000001" customHeight="1">
      <c r="A21" s="509" t="s">
        <v>542</v>
      </c>
      <c r="B21" s="1913">
        <v>0</v>
      </c>
      <c r="C21" s="1913">
        <v>5</v>
      </c>
      <c r="D21" s="1914">
        <v>181.4</v>
      </c>
      <c r="E21" s="1915">
        <v>5</v>
      </c>
      <c r="F21" s="1943"/>
      <c r="G21" s="1914"/>
      <c r="H21" s="1913">
        <v>176.4</v>
      </c>
      <c r="I21" s="1914"/>
      <c r="J21" s="1918">
        <v>3528</v>
      </c>
    </row>
    <row r="22" spans="1:10" s="531" customFormat="1" ht="17.100000000000001" customHeight="1">
      <c r="A22" s="509" t="s">
        <v>543</v>
      </c>
      <c r="B22" s="1913">
        <v>0</v>
      </c>
      <c r="C22" s="1913">
        <v>0</v>
      </c>
      <c r="D22" s="1914">
        <v>0</v>
      </c>
      <c r="E22" s="1915">
        <v>0</v>
      </c>
      <c r="F22" s="1943"/>
      <c r="G22" s="1914"/>
      <c r="H22" s="1913">
        <v>0</v>
      </c>
      <c r="I22" s="1914"/>
      <c r="J22" s="1918"/>
    </row>
    <row r="23" spans="1:10" s="531" customFormat="1" ht="17.100000000000001" customHeight="1">
      <c r="A23" s="556" t="s">
        <v>544</v>
      </c>
      <c r="B23" s="1913">
        <v>57998.078828606718</v>
      </c>
      <c r="C23" s="1913">
        <v>62786.073413223901</v>
      </c>
      <c r="D23" s="1914">
        <v>57246.027867661556</v>
      </c>
      <c r="E23" s="1915">
        <v>4787.9945846171831</v>
      </c>
      <c r="F23" s="1943"/>
      <c r="G23" s="1914">
        <v>8.2554365270726411</v>
      </c>
      <c r="H23" s="1913">
        <v>-5540.0455455623451</v>
      </c>
      <c r="I23" s="1914"/>
      <c r="J23" s="1918">
        <v>-8.8236853244520788</v>
      </c>
    </row>
    <row r="24" spans="1:10" s="531" customFormat="1" ht="17.100000000000001" customHeight="1">
      <c r="A24" s="557" t="s">
        <v>545</v>
      </c>
      <c r="B24" s="1919">
        <v>27534.729094000002</v>
      </c>
      <c r="C24" s="1919">
        <v>29278.220210750002</v>
      </c>
      <c r="D24" s="1920">
        <v>29699.492332189995</v>
      </c>
      <c r="E24" s="1921">
        <v>1743.4911167499995</v>
      </c>
      <c r="F24" s="1945"/>
      <c r="G24" s="1920">
        <v>6.3319712018881553</v>
      </c>
      <c r="H24" s="1919">
        <v>421.2721214399935</v>
      </c>
      <c r="I24" s="1920"/>
      <c r="J24" s="1923">
        <v>1.4388583677819193</v>
      </c>
    </row>
    <row r="25" spans="1:10" s="531" customFormat="1" ht="17.100000000000001" customHeight="1">
      <c r="A25" s="557" t="s">
        <v>546</v>
      </c>
      <c r="B25" s="1919">
        <v>11783.224564359436</v>
      </c>
      <c r="C25" s="1919">
        <v>12137.73240106091</v>
      </c>
      <c r="D25" s="1920">
        <v>12282.186413422542</v>
      </c>
      <c r="E25" s="1921">
        <v>354.50783670147393</v>
      </c>
      <c r="F25" s="1945"/>
      <c r="G25" s="1920">
        <v>3.0085808410521948</v>
      </c>
      <c r="H25" s="1919">
        <v>144.45401236163161</v>
      </c>
      <c r="I25" s="1920"/>
      <c r="J25" s="1923">
        <v>1.1901235551131897</v>
      </c>
    </row>
    <row r="26" spans="1:10" s="531" customFormat="1" ht="17.100000000000001" customHeight="1">
      <c r="A26" s="557" t="s">
        <v>547</v>
      </c>
      <c r="B26" s="1919">
        <v>18680.12517024728</v>
      </c>
      <c r="C26" s="1919">
        <v>21370.120801412992</v>
      </c>
      <c r="D26" s="1920">
        <v>15264.349122049021</v>
      </c>
      <c r="E26" s="1921">
        <v>2689.9956311657115</v>
      </c>
      <c r="F26" s="1945"/>
      <c r="G26" s="1920">
        <v>14.40030838471144</v>
      </c>
      <c r="H26" s="1919">
        <v>-6105.7716793639702</v>
      </c>
      <c r="I26" s="1920"/>
      <c r="J26" s="1923">
        <v>-28.571535631938293</v>
      </c>
    </row>
    <row r="27" spans="1:10" s="531" customFormat="1" ht="17.100000000000001" customHeight="1">
      <c r="A27" s="558" t="s">
        <v>548</v>
      </c>
      <c r="B27" s="1955">
        <v>288723.38412413595</v>
      </c>
      <c r="C27" s="1955">
        <v>331686.46461433062</v>
      </c>
      <c r="D27" s="1956">
        <v>278455.47797958553</v>
      </c>
      <c r="E27" s="1957">
        <v>42963.080490194669</v>
      </c>
      <c r="F27" s="1958"/>
      <c r="G27" s="1956">
        <v>14.880360529344166</v>
      </c>
      <c r="H27" s="1955">
        <v>-53230.986634745088</v>
      </c>
      <c r="I27" s="1956"/>
      <c r="J27" s="1959">
        <v>-16.048585731901834</v>
      </c>
    </row>
    <row r="28" spans="1:10" s="531" customFormat="1" ht="17.100000000000001" customHeight="1">
      <c r="A28" s="509" t="s">
        <v>549</v>
      </c>
      <c r="B28" s="1913">
        <v>18683.720312650003</v>
      </c>
      <c r="C28" s="1913">
        <v>21923.102081426001</v>
      </c>
      <c r="D28" s="1914">
        <v>19078.460297303998</v>
      </c>
      <c r="E28" s="1915">
        <v>3239.3817687759984</v>
      </c>
      <c r="F28" s="1943"/>
      <c r="G28" s="1914">
        <v>17.337991120444798</v>
      </c>
      <c r="H28" s="1913">
        <v>-2844.6417841220027</v>
      </c>
      <c r="I28" s="1914"/>
      <c r="J28" s="1918">
        <v>-12.975544124898638</v>
      </c>
    </row>
    <row r="29" spans="1:10" s="531" customFormat="1" ht="17.100000000000001" customHeight="1">
      <c r="A29" s="510" t="s">
        <v>550</v>
      </c>
      <c r="B29" s="1919">
        <v>6894.109523590002</v>
      </c>
      <c r="C29" s="1919">
        <v>7819.6807671499992</v>
      </c>
      <c r="D29" s="1920">
        <v>6519.2494668899981</v>
      </c>
      <c r="E29" s="1921">
        <v>925.57124355999713</v>
      </c>
      <c r="F29" s="1945"/>
      <c r="G29" s="1920">
        <v>13.42553727051931</v>
      </c>
      <c r="H29" s="1919">
        <v>-1300.4313002600011</v>
      </c>
      <c r="I29" s="1920"/>
      <c r="J29" s="1923">
        <v>-16.630235158998222</v>
      </c>
    </row>
    <row r="30" spans="1:10" s="531" customFormat="1" ht="17.100000000000001" customHeight="1">
      <c r="A30" s="510" t="s">
        <v>551</v>
      </c>
      <c r="B30" s="1919">
        <v>11483.837105930001</v>
      </c>
      <c r="C30" s="1919">
        <v>13738.88305825</v>
      </c>
      <c r="D30" s="1920">
        <v>12364.73573455</v>
      </c>
      <c r="E30" s="1921">
        <v>2255.0459523199988</v>
      </c>
      <c r="F30" s="1945"/>
      <c r="G30" s="1920">
        <v>19.636694003222519</v>
      </c>
      <c r="H30" s="1919">
        <v>-1374.1473236999991</v>
      </c>
      <c r="I30" s="1920"/>
      <c r="J30" s="1923">
        <v>-10.001885290630257</v>
      </c>
    </row>
    <row r="31" spans="1:10" s="531" customFormat="1" ht="17.100000000000001" customHeight="1">
      <c r="A31" s="510" t="s">
        <v>552</v>
      </c>
      <c r="B31" s="1919">
        <v>84.490116879999988</v>
      </c>
      <c r="C31" s="1919">
        <v>71.680997069999975</v>
      </c>
      <c r="D31" s="1920">
        <v>95.982125290000027</v>
      </c>
      <c r="E31" s="1921">
        <v>-12.809119810000013</v>
      </c>
      <c r="F31" s="1945"/>
      <c r="G31" s="1920">
        <v>-15.160494840115572</v>
      </c>
      <c r="H31" s="1919">
        <v>24.301128220000052</v>
      </c>
      <c r="I31" s="1920"/>
      <c r="J31" s="1923">
        <v>33.901772036274579</v>
      </c>
    </row>
    <row r="32" spans="1:10" s="531" customFormat="1" ht="17.100000000000001" customHeight="1">
      <c r="A32" s="510" t="s">
        <v>553</v>
      </c>
      <c r="B32" s="1919">
        <v>220.86995025000002</v>
      </c>
      <c r="C32" s="1919">
        <v>292.59525895600007</v>
      </c>
      <c r="D32" s="1920">
        <v>98.230970573999997</v>
      </c>
      <c r="E32" s="1921">
        <v>71.72530870600005</v>
      </c>
      <c r="F32" s="1945"/>
      <c r="G32" s="1920">
        <v>32.474000480742191</v>
      </c>
      <c r="H32" s="1919">
        <v>-194.36428838200007</v>
      </c>
      <c r="I32" s="1920"/>
      <c r="J32" s="1923">
        <v>-66.427695744457779</v>
      </c>
    </row>
    <row r="33" spans="1:10" s="531" customFormat="1" ht="17.100000000000001" customHeight="1">
      <c r="A33" s="510" t="s">
        <v>554</v>
      </c>
      <c r="B33" s="1919">
        <v>0.41361599999999998</v>
      </c>
      <c r="C33" s="1919">
        <v>0.26200000000000001</v>
      </c>
      <c r="D33" s="1920">
        <v>0.26200000000000001</v>
      </c>
      <c r="E33" s="1921">
        <v>-0.15161599999999997</v>
      </c>
      <c r="F33" s="1945"/>
      <c r="G33" s="1920">
        <v>-36.656222196433404</v>
      </c>
      <c r="H33" s="1919">
        <v>0</v>
      </c>
      <c r="I33" s="1920"/>
      <c r="J33" s="1923">
        <v>0</v>
      </c>
    </row>
    <row r="34" spans="1:10" s="531" customFormat="1" ht="17.100000000000001" customHeight="1">
      <c r="A34" s="544" t="s">
        <v>555</v>
      </c>
      <c r="B34" s="1913">
        <v>253591.78598665103</v>
      </c>
      <c r="C34" s="1913">
        <v>294699.9861287151</v>
      </c>
      <c r="D34" s="1914">
        <v>251801.03352306486</v>
      </c>
      <c r="E34" s="1915">
        <v>41108.200142064074</v>
      </c>
      <c r="F34" s="1943"/>
      <c r="G34" s="1914">
        <v>16.210383148698671</v>
      </c>
      <c r="H34" s="1913">
        <v>-42898.952605650236</v>
      </c>
      <c r="I34" s="1914"/>
      <c r="J34" s="1918">
        <v>-14.556822064767051</v>
      </c>
    </row>
    <row r="35" spans="1:10" s="531" customFormat="1" ht="17.100000000000001" customHeight="1">
      <c r="A35" s="510" t="s">
        <v>556</v>
      </c>
      <c r="B35" s="1919">
        <v>3087.8</v>
      </c>
      <c r="C35" s="1919">
        <v>5561.0999999999995</v>
      </c>
      <c r="D35" s="1920">
        <v>6814.8</v>
      </c>
      <c r="E35" s="1921">
        <v>2473.2999999999993</v>
      </c>
      <c r="F35" s="1945"/>
      <c r="G35" s="1920">
        <v>80.099099682621898</v>
      </c>
      <c r="H35" s="1919">
        <v>1253.7000000000007</v>
      </c>
      <c r="I35" s="1920"/>
      <c r="J35" s="1923">
        <v>22.544100987214772</v>
      </c>
    </row>
    <row r="36" spans="1:10" s="531" customFormat="1" ht="17.100000000000001" customHeight="1">
      <c r="A36" s="510" t="s">
        <v>557</v>
      </c>
      <c r="B36" s="1919">
        <v>195.92159383000001</v>
      </c>
      <c r="C36" s="1919">
        <v>188.23284962165576</v>
      </c>
      <c r="D36" s="1920">
        <v>170.10310785999999</v>
      </c>
      <c r="E36" s="1921">
        <v>-7.6887442083442465</v>
      </c>
      <c r="F36" s="1945"/>
      <c r="G36" s="1920">
        <v>-3.9243985606893967</v>
      </c>
      <c r="H36" s="1919">
        <v>-18.129741761655765</v>
      </c>
      <c r="I36" s="1920"/>
      <c r="J36" s="1923">
        <v>-9.6315503899006902</v>
      </c>
    </row>
    <row r="37" spans="1:10" s="531" customFormat="1" ht="17.100000000000001" customHeight="1">
      <c r="A37" s="512" t="s">
        <v>558</v>
      </c>
      <c r="B37" s="1919">
        <v>54041.739319108303</v>
      </c>
      <c r="C37" s="1919">
        <v>54167.327470207412</v>
      </c>
      <c r="D37" s="1920">
        <v>41999.851472388393</v>
      </c>
      <c r="E37" s="1921">
        <v>125.58815109910938</v>
      </c>
      <c r="F37" s="1945"/>
      <c r="G37" s="1920">
        <v>0.23239102345971938</v>
      </c>
      <c r="H37" s="1919">
        <v>-12167.47599781902</v>
      </c>
      <c r="I37" s="1920"/>
      <c r="J37" s="1923">
        <v>-22.462758578058438</v>
      </c>
    </row>
    <row r="38" spans="1:10" s="531" customFormat="1" ht="17.100000000000001" customHeight="1">
      <c r="A38" s="559" t="s">
        <v>559</v>
      </c>
      <c r="B38" s="1919">
        <v>0</v>
      </c>
      <c r="C38" s="1919">
        <v>0</v>
      </c>
      <c r="D38" s="1920">
        <v>0</v>
      </c>
      <c r="E38" s="1921">
        <v>0</v>
      </c>
      <c r="F38" s="1945"/>
      <c r="G38" s="1920"/>
      <c r="H38" s="1919">
        <v>0</v>
      </c>
      <c r="I38" s="1920"/>
      <c r="J38" s="1923"/>
    </row>
    <row r="39" spans="1:10" s="531" customFormat="1" ht="17.100000000000001" customHeight="1">
      <c r="A39" s="559" t="s">
        <v>560</v>
      </c>
      <c r="B39" s="1919">
        <v>54041.739319108303</v>
      </c>
      <c r="C39" s="1919">
        <v>54167.327470207412</v>
      </c>
      <c r="D39" s="1920">
        <v>41999.851472388393</v>
      </c>
      <c r="E39" s="1921">
        <v>125.58815109910938</v>
      </c>
      <c r="F39" s="1945"/>
      <c r="G39" s="1920">
        <v>0.23239102345971938</v>
      </c>
      <c r="H39" s="1919">
        <v>-12167.47599781902</v>
      </c>
      <c r="I39" s="1920"/>
      <c r="J39" s="1923">
        <v>-22.462758578058438</v>
      </c>
    </row>
    <row r="40" spans="1:10" s="531" customFormat="1" ht="17.100000000000001" customHeight="1">
      <c r="A40" s="510" t="s">
        <v>561</v>
      </c>
      <c r="B40" s="1919">
        <v>196266.32507371274</v>
      </c>
      <c r="C40" s="1919">
        <v>234783.325808886</v>
      </c>
      <c r="D40" s="1920">
        <v>202816.27894281648</v>
      </c>
      <c r="E40" s="1921">
        <v>38517.000735173264</v>
      </c>
      <c r="F40" s="1945"/>
      <c r="G40" s="1920">
        <v>19.62486469378139</v>
      </c>
      <c r="H40" s="1919">
        <v>-31967.046866069519</v>
      </c>
      <c r="I40" s="1920"/>
      <c r="J40" s="1923">
        <v>-13.615552448597116</v>
      </c>
    </row>
    <row r="41" spans="1:10" s="531" customFormat="1" ht="17.100000000000001" customHeight="1">
      <c r="A41" s="512" t="s">
        <v>562</v>
      </c>
      <c r="B41" s="1919">
        <v>193415.79534573623</v>
      </c>
      <c r="C41" s="1919">
        <v>232698.82148765077</v>
      </c>
      <c r="D41" s="1920">
        <v>200735.94992329748</v>
      </c>
      <c r="E41" s="1921">
        <v>39283.026141914539</v>
      </c>
      <c r="F41" s="1945"/>
      <c r="G41" s="1920">
        <v>20.310143787220177</v>
      </c>
      <c r="H41" s="1919">
        <v>-31962.871564353292</v>
      </c>
      <c r="I41" s="1920"/>
      <c r="J41" s="1923">
        <v>-13.73572558726927</v>
      </c>
    </row>
    <row r="42" spans="1:10" s="531" customFormat="1" ht="17.100000000000001" customHeight="1">
      <c r="A42" s="512" t="s">
        <v>563</v>
      </c>
      <c r="B42" s="1919">
        <v>2850.5297279765</v>
      </c>
      <c r="C42" s="1919">
        <v>2084.5043212352234</v>
      </c>
      <c r="D42" s="1920">
        <v>2080.3290195190002</v>
      </c>
      <c r="E42" s="1921">
        <v>-766.02540674127658</v>
      </c>
      <c r="F42" s="1945"/>
      <c r="G42" s="1920">
        <v>-26.873089560271087</v>
      </c>
      <c r="H42" s="1919">
        <v>-4.1753017162232027</v>
      </c>
      <c r="I42" s="1920"/>
      <c r="J42" s="1923">
        <v>-0.20030189785114125</v>
      </c>
    </row>
    <row r="43" spans="1:10" s="531" customFormat="1" ht="17.100000000000001" customHeight="1">
      <c r="A43" s="513" t="s">
        <v>564</v>
      </c>
      <c r="B43" s="1935">
        <v>0</v>
      </c>
      <c r="C43" s="1935">
        <v>0</v>
      </c>
      <c r="D43" s="1936">
        <v>0</v>
      </c>
      <c r="E43" s="1937">
        <v>0</v>
      </c>
      <c r="F43" s="1961"/>
      <c r="G43" s="1936"/>
      <c r="H43" s="1935">
        <v>0</v>
      </c>
      <c r="I43" s="1936"/>
      <c r="J43" s="1938"/>
    </row>
    <row r="44" spans="1:10" s="531" customFormat="1" ht="17.100000000000001" customHeight="1">
      <c r="A44" s="560" t="s">
        <v>565</v>
      </c>
      <c r="B44" s="1935">
        <v>0</v>
      </c>
      <c r="C44" s="1935">
        <v>60</v>
      </c>
      <c r="D44" s="1936">
        <v>0</v>
      </c>
      <c r="E44" s="1937">
        <v>60</v>
      </c>
      <c r="F44" s="1943"/>
      <c r="G44" s="1960"/>
      <c r="H44" s="1935">
        <v>-60</v>
      </c>
      <c r="I44" s="1914"/>
      <c r="J44" s="1918"/>
    </row>
    <row r="45" spans="1:10" s="531" customFormat="1" ht="17.100000000000001" customHeight="1" thickBot="1">
      <c r="A45" s="561" t="s">
        <v>566</v>
      </c>
      <c r="B45" s="1939">
        <v>16447.873697629497</v>
      </c>
      <c r="C45" s="1939">
        <v>15003.376400557077</v>
      </c>
      <c r="D45" s="1940">
        <v>7575.9841577602047</v>
      </c>
      <c r="E45" s="1941">
        <v>-1444.4972970724193</v>
      </c>
      <c r="F45" s="1952"/>
      <c r="G45" s="1940">
        <v>-8.7822737675849449</v>
      </c>
      <c r="H45" s="1939">
        <v>-7427.3922427968728</v>
      </c>
      <c r="I45" s="1940"/>
      <c r="J45" s="1954">
        <v>-49.504805081882054</v>
      </c>
    </row>
    <row r="46" spans="1:10" s="531" customFormat="1" ht="17.100000000000001" customHeight="1" thickTop="1">
      <c r="A46" s="522" t="s">
        <v>481</v>
      </c>
      <c r="B46" s="563"/>
      <c r="C46" s="517"/>
      <c r="D46" s="517"/>
      <c r="E46" s="511"/>
      <c r="F46" s="511"/>
      <c r="G46" s="511"/>
      <c r="H46" s="511"/>
      <c r="I46" s="511"/>
      <c r="J46" s="511"/>
    </row>
  </sheetData>
  <mergeCells count="6">
    <mergeCell ref="A1:J1"/>
    <mergeCell ref="A2:J2"/>
    <mergeCell ref="H3:J3"/>
    <mergeCell ref="E4:J4"/>
    <mergeCell ref="E5:G5"/>
    <mergeCell ref="H5:J5"/>
  </mergeCells>
  <printOptions horizontalCentered="1"/>
  <pageMargins left="1.5" right="1" top="1.5" bottom="1" header="0.3" footer="0.3"/>
  <pageSetup paperSize="9" scale="70"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J46"/>
  <sheetViews>
    <sheetView view="pageBreakPreview" zoomScaleSheetLayoutView="100" workbookViewId="0">
      <selection activeCell="B7" sqref="B7:J45"/>
    </sheetView>
  </sheetViews>
  <sheetFormatPr defaultColWidth="11" defaultRowHeight="17.100000000000001" customHeight="1"/>
  <cols>
    <col min="1" max="1" width="44.140625" style="531" bestFit="1" customWidth="1"/>
    <col min="2" max="2" width="9" style="531" bestFit="1" customWidth="1"/>
    <col min="3" max="4" width="8" style="531" bestFit="1" customWidth="1"/>
    <col min="5" max="5" width="7.5703125" style="531" bestFit="1" customWidth="1"/>
    <col min="6" max="6" width="1.42578125" style="531" bestFit="1" customWidth="1"/>
    <col min="7" max="7" width="7.140625" style="531" bestFit="1" customWidth="1"/>
    <col min="8" max="8" width="8.5703125" style="531" bestFit="1" customWidth="1"/>
    <col min="9" max="9" width="1.42578125" style="531" bestFit="1" customWidth="1"/>
    <col min="10" max="10" width="7.140625" style="531" bestFit="1" customWidth="1"/>
    <col min="11" max="256" width="11" style="493"/>
    <col min="257" max="257" width="46.7109375" style="493" bestFit="1" customWidth="1"/>
    <col min="258" max="260" width="10.85546875" style="493" bestFit="1" customWidth="1"/>
    <col min="261" max="261" width="10.42578125" style="493" bestFit="1" customWidth="1"/>
    <col min="262" max="262" width="2.42578125" style="493" bestFit="1" customWidth="1"/>
    <col min="263" max="263" width="8.7109375" style="493" bestFit="1" customWidth="1"/>
    <col min="264" max="264" width="10.7109375" style="493" customWidth="1"/>
    <col min="265" max="265" width="2.140625" style="493" customWidth="1"/>
    <col min="266" max="266" width="9" style="493" bestFit="1" customWidth="1"/>
    <col min="267" max="512" width="11" style="493"/>
    <col min="513" max="513" width="46.7109375" style="493" bestFit="1" customWidth="1"/>
    <col min="514" max="516" width="10.85546875" style="493" bestFit="1" customWidth="1"/>
    <col min="517" max="517" width="10.42578125" style="493" bestFit="1" customWidth="1"/>
    <col min="518" max="518" width="2.42578125" style="493" bestFit="1" customWidth="1"/>
    <col min="519" max="519" width="8.7109375" style="493" bestFit="1" customWidth="1"/>
    <col min="520" max="520" width="10.7109375" style="493" customWidth="1"/>
    <col min="521" max="521" width="2.140625" style="493" customWidth="1"/>
    <col min="522" max="522" width="9" style="493" bestFit="1" customWidth="1"/>
    <col min="523" max="768" width="11" style="493"/>
    <col min="769" max="769" width="46.7109375" style="493" bestFit="1" customWidth="1"/>
    <col min="770" max="772" width="10.85546875" style="493" bestFit="1" customWidth="1"/>
    <col min="773" max="773" width="10.42578125" style="493" bestFit="1" customWidth="1"/>
    <col min="774" max="774" width="2.42578125" style="493" bestFit="1" customWidth="1"/>
    <col min="775" max="775" width="8.7109375" style="493" bestFit="1" customWidth="1"/>
    <col min="776" max="776" width="10.7109375" style="493" customWidth="1"/>
    <col min="777" max="777" width="2.140625" style="493" customWidth="1"/>
    <col min="778" max="778" width="9" style="493" bestFit="1" customWidth="1"/>
    <col min="779" max="1024" width="11" style="493"/>
    <col min="1025" max="1025" width="46.7109375" style="493" bestFit="1" customWidth="1"/>
    <col min="1026" max="1028" width="10.85546875" style="493" bestFit="1" customWidth="1"/>
    <col min="1029" max="1029" width="10.42578125" style="493" bestFit="1" customWidth="1"/>
    <col min="1030" max="1030" width="2.42578125" style="493" bestFit="1" customWidth="1"/>
    <col min="1031" max="1031" width="8.7109375" style="493" bestFit="1" customWidth="1"/>
    <col min="1032" max="1032" width="10.7109375" style="493" customWidth="1"/>
    <col min="1033" max="1033" width="2.140625" style="493" customWidth="1"/>
    <col min="1034" max="1034" width="9" style="493" bestFit="1" customWidth="1"/>
    <col min="1035" max="1280" width="11" style="493"/>
    <col min="1281" max="1281" width="46.7109375" style="493" bestFit="1" customWidth="1"/>
    <col min="1282" max="1284" width="10.85546875" style="493" bestFit="1" customWidth="1"/>
    <col min="1285" max="1285" width="10.42578125" style="493" bestFit="1" customWidth="1"/>
    <col min="1286" max="1286" width="2.42578125" style="493" bestFit="1" customWidth="1"/>
    <col min="1287" max="1287" width="8.7109375" style="493" bestFit="1" customWidth="1"/>
    <col min="1288" max="1288" width="10.7109375" style="493" customWidth="1"/>
    <col min="1289" max="1289" width="2.140625" style="493" customWidth="1"/>
    <col min="1290" max="1290" width="9" style="493" bestFit="1" customWidth="1"/>
    <col min="1291" max="1536" width="11" style="493"/>
    <col min="1537" max="1537" width="46.7109375" style="493" bestFit="1" customWidth="1"/>
    <col min="1538" max="1540" width="10.85546875" style="493" bestFit="1" customWidth="1"/>
    <col min="1541" max="1541" width="10.42578125" style="493" bestFit="1" customWidth="1"/>
    <col min="1542" max="1542" width="2.42578125" style="493" bestFit="1" customWidth="1"/>
    <col min="1543" max="1543" width="8.7109375" style="493" bestFit="1" customWidth="1"/>
    <col min="1544" max="1544" width="10.7109375" style="493" customWidth="1"/>
    <col min="1545" max="1545" width="2.140625" style="493" customWidth="1"/>
    <col min="1546" max="1546" width="9" style="493" bestFit="1" customWidth="1"/>
    <col min="1547" max="1792" width="11" style="493"/>
    <col min="1793" max="1793" width="46.7109375" style="493" bestFit="1" customWidth="1"/>
    <col min="1794" max="1796" width="10.85546875" style="493" bestFit="1" customWidth="1"/>
    <col min="1797" max="1797" width="10.42578125" style="493" bestFit="1" customWidth="1"/>
    <col min="1798" max="1798" width="2.42578125" style="493" bestFit="1" customWidth="1"/>
    <col min="1799" max="1799" width="8.7109375" style="493" bestFit="1" customWidth="1"/>
    <col min="1800" max="1800" width="10.7109375" style="493" customWidth="1"/>
    <col min="1801" max="1801" width="2.140625" style="493" customWidth="1"/>
    <col min="1802" max="1802" width="9" style="493" bestFit="1" customWidth="1"/>
    <col min="1803" max="2048" width="11" style="493"/>
    <col min="2049" max="2049" width="46.7109375" style="493" bestFit="1" customWidth="1"/>
    <col min="2050" max="2052" width="10.85546875" style="493" bestFit="1" customWidth="1"/>
    <col min="2053" max="2053" width="10.42578125" style="493" bestFit="1" customWidth="1"/>
    <col min="2054" max="2054" width="2.42578125" style="493" bestFit="1" customWidth="1"/>
    <col min="2055" max="2055" width="8.7109375" style="493" bestFit="1" customWidth="1"/>
    <col min="2056" max="2056" width="10.7109375" style="493" customWidth="1"/>
    <col min="2057" max="2057" width="2.140625" style="493" customWidth="1"/>
    <col min="2058" max="2058" width="9" style="493" bestFit="1" customWidth="1"/>
    <col min="2059" max="2304" width="11" style="493"/>
    <col min="2305" max="2305" width="46.7109375" style="493" bestFit="1" customWidth="1"/>
    <col min="2306" max="2308" width="10.85546875" style="493" bestFit="1" customWidth="1"/>
    <col min="2309" max="2309" width="10.42578125" style="493" bestFit="1" customWidth="1"/>
    <col min="2310" max="2310" width="2.42578125" style="493" bestFit="1" customWidth="1"/>
    <col min="2311" max="2311" width="8.7109375" style="493" bestFit="1" customWidth="1"/>
    <col min="2312" max="2312" width="10.7109375" style="493" customWidth="1"/>
    <col min="2313" max="2313" width="2.140625" style="493" customWidth="1"/>
    <col min="2314" max="2314" width="9" style="493" bestFit="1" customWidth="1"/>
    <col min="2315" max="2560" width="11" style="493"/>
    <col min="2561" max="2561" width="46.7109375" style="493" bestFit="1" customWidth="1"/>
    <col min="2562" max="2564" width="10.85546875" style="493" bestFit="1" customWidth="1"/>
    <col min="2565" max="2565" width="10.42578125" style="493" bestFit="1" customWidth="1"/>
    <col min="2566" max="2566" width="2.42578125" style="493" bestFit="1" customWidth="1"/>
    <col min="2567" max="2567" width="8.7109375" style="493" bestFit="1" customWidth="1"/>
    <col min="2568" max="2568" width="10.7109375" style="493" customWidth="1"/>
    <col min="2569" max="2569" width="2.140625" style="493" customWidth="1"/>
    <col min="2570" max="2570" width="9" style="493" bestFit="1" customWidth="1"/>
    <col min="2571" max="2816" width="11" style="493"/>
    <col min="2817" max="2817" width="46.7109375" style="493" bestFit="1" customWidth="1"/>
    <col min="2818" max="2820" width="10.85546875" style="493" bestFit="1" customWidth="1"/>
    <col min="2821" max="2821" width="10.42578125" style="493" bestFit="1" customWidth="1"/>
    <col min="2822" max="2822" width="2.42578125" style="493" bestFit="1" customWidth="1"/>
    <col min="2823" max="2823" width="8.7109375" style="493" bestFit="1" customWidth="1"/>
    <col min="2824" max="2824" width="10.7109375" style="493" customWidth="1"/>
    <col min="2825" max="2825" width="2.140625" style="493" customWidth="1"/>
    <col min="2826" max="2826" width="9" style="493" bestFit="1" customWidth="1"/>
    <col min="2827" max="3072" width="11" style="493"/>
    <col min="3073" max="3073" width="46.7109375" style="493" bestFit="1" customWidth="1"/>
    <col min="3074" max="3076" width="10.85546875" style="493" bestFit="1" customWidth="1"/>
    <col min="3077" max="3077" width="10.42578125" style="493" bestFit="1" customWidth="1"/>
    <col min="3078" max="3078" width="2.42578125" style="493" bestFit="1" customWidth="1"/>
    <col min="3079" max="3079" width="8.7109375" style="493" bestFit="1" customWidth="1"/>
    <col min="3080" max="3080" width="10.7109375" style="493" customWidth="1"/>
    <col min="3081" max="3081" width="2.140625" style="493" customWidth="1"/>
    <col min="3082" max="3082" width="9" style="493" bestFit="1" customWidth="1"/>
    <col min="3083" max="3328" width="11" style="493"/>
    <col min="3329" max="3329" width="46.7109375" style="493" bestFit="1" customWidth="1"/>
    <col min="3330" max="3332" width="10.85546875" style="493" bestFit="1" customWidth="1"/>
    <col min="3333" max="3333" width="10.42578125" style="493" bestFit="1" customWidth="1"/>
    <col min="3334" max="3334" width="2.42578125" style="493" bestFit="1" customWidth="1"/>
    <col min="3335" max="3335" width="8.7109375" style="493" bestFit="1" customWidth="1"/>
    <col min="3336" max="3336" width="10.7109375" style="493" customWidth="1"/>
    <col min="3337" max="3337" width="2.140625" style="493" customWidth="1"/>
    <col min="3338" max="3338" width="9" style="493" bestFit="1" customWidth="1"/>
    <col min="3339" max="3584" width="11" style="493"/>
    <col min="3585" max="3585" width="46.7109375" style="493" bestFit="1" customWidth="1"/>
    <col min="3586" max="3588" width="10.85546875" style="493" bestFit="1" customWidth="1"/>
    <col min="3589" max="3589" width="10.42578125" style="493" bestFit="1" customWidth="1"/>
    <col min="3590" max="3590" width="2.42578125" style="493" bestFit="1" customWidth="1"/>
    <col min="3591" max="3591" width="8.7109375" style="493" bestFit="1" customWidth="1"/>
    <col min="3592" max="3592" width="10.7109375" style="493" customWidth="1"/>
    <col min="3593" max="3593" width="2.140625" style="493" customWidth="1"/>
    <col min="3594" max="3594" width="9" style="493" bestFit="1" customWidth="1"/>
    <col min="3595" max="3840" width="11" style="493"/>
    <col min="3841" max="3841" width="46.7109375" style="493" bestFit="1" customWidth="1"/>
    <col min="3842" max="3844" width="10.85546875" style="493" bestFit="1" customWidth="1"/>
    <col min="3845" max="3845" width="10.42578125" style="493" bestFit="1" customWidth="1"/>
    <col min="3846" max="3846" width="2.42578125" style="493" bestFit="1" customWidth="1"/>
    <col min="3847" max="3847" width="8.7109375" style="493" bestFit="1" customWidth="1"/>
    <col min="3848" max="3848" width="10.7109375" style="493" customWidth="1"/>
    <col min="3849" max="3849" width="2.140625" style="493" customWidth="1"/>
    <col min="3850" max="3850" width="9" style="493" bestFit="1" customWidth="1"/>
    <col min="3851" max="4096" width="11" style="493"/>
    <col min="4097" max="4097" width="46.7109375" style="493" bestFit="1" customWidth="1"/>
    <col min="4098" max="4100" width="10.85546875" style="493" bestFit="1" customWidth="1"/>
    <col min="4101" max="4101" width="10.42578125" style="493" bestFit="1" customWidth="1"/>
    <col min="4102" max="4102" width="2.42578125" style="493" bestFit="1" customWidth="1"/>
    <col min="4103" max="4103" width="8.7109375" style="493" bestFit="1" customWidth="1"/>
    <col min="4104" max="4104" width="10.7109375" style="493" customWidth="1"/>
    <col min="4105" max="4105" width="2.140625" style="493" customWidth="1"/>
    <col min="4106" max="4106" width="9" style="493" bestFit="1" customWidth="1"/>
    <col min="4107" max="4352" width="11" style="493"/>
    <col min="4353" max="4353" width="46.7109375" style="493" bestFit="1" customWidth="1"/>
    <col min="4354" max="4356" width="10.85546875" style="493" bestFit="1" customWidth="1"/>
    <col min="4357" max="4357" width="10.42578125" style="493" bestFit="1" customWidth="1"/>
    <col min="4358" max="4358" width="2.42578125" style="493" bestFit="1" customWidth="1"/>
    <col min="4359" max="4359" width="8.7109375" style="493" bestFit="1" customWidth="1"/>
    <col min="4360" max="4360" width="10.7109375" style="493" customWidth="1"/>
    <col min="4361" max="4361" width="2.140625" style="493" customWidth="1"/>
    <col min="4362" max="4362" width="9" style="493" bestFit="1" customWidth="1"/>
    <col min="4363" max="4608" width="11" style="493"/>
    <col min="4609" max="4609" width="46.7109375" style="493" bestFit="1" customWidth="1"/>
    <col min="4610" max="4612" width="10.85546875" style="493" bestFit="1" customWidth="1"/>
    <col min="4613" max="4613" width="10.42578125" style="493" bestFit="1" customWidth="1"/>
    <col min="4614" max="4614" width="2.42578125" style="493" bestFit="1" customWidth="1"/>
    <col min="4615" max="4615" width="8.7109375" style="493" bestFit="1" customWidth="1"/>
    <col min="4616" max="4616" width="10.7109375" style="493" customWidth="1"/>
    <col min="4617" max="4617" width="2.140625" style="493" customWidth="1"/>
    <col min="4618" max="4618" width="9" style="493" bestFit="1" customWidth="1"/>
    <col min="4619" max="4864" width="11" style="493"/>
    <col min="4865" max="4865" width="46.7109375" style="493" bestFit="1" customWidth="1"/>
    <col min="4866" max="4868" width="10.85546875" style="493" bestFit="1" customWidth="1"/>
    <col min="4869" max="4869" width="10.42578125" style="493" bestFit="1" customWidth="1"/>
    <col min="4870" max="4870" width="2.42578125" style="493" bestFit="1" customWidth="1"/>
    <col min="4871" max="4871" width="8.7109375" style="493" bestFit="1" customWidth="1"/>
    <col min="4872" max="4872" width="10.7109375" style="493" customWidth="1"/>
    <col min="4873" max="4873" width="2.140625" style="493" customWidth="1"/>
    <col min="4874" max="4874" width="9" style="493" bestFit="1" customWidth="1"/>
    <col min="4875" max="5120" width="11" style="493"/>
    <col min="5121" max="5121" width="46.7109375" style="493" bestFit="1" customWidth="1"/>
    <col min="5122" max="5124" width="10.85546875" style="493" bestFit="1" customWidth="1"/>
    <col min="5125" max="5125" width="10.42578125" style="493" bestFit="1" customWidth="1"/>
    <col min="5126" max="5126" width="2.42578125" style="493" bestFit="1" customWidth="1"/>
    <col min="5127" max="5127" width="8.7109375" style="493" bestFit="1" customWidth="1"/>
    <col min="5128" max="5128" width="10.7109375" style="493" customWidth="1"/>
    <col min="5129" max="5129" width="2.140625" style="493" customWidth="1"/>
    <col min="5130" max="5130" width="9" style="493" bestFit="1" customWidth="1"/>
    <col min="5131" max="5376" width="11" style="493"/>
    <col min="5377" max="5377" width="46.7109375" style="493" bestFit="1" customWidth="1"/>
    <col min="5378" max="5380" width="10.85546875" style="493" bestFit="1" customWidth="1"/>
    <col min="5381" max="5381" width="10.42578125" style="493" bestFit="1" customWidth="1"/>
    <col min="5382" max="5382" width="2.42578125" style="493" bestFit="1" customWidth="1"/>
    <col min="5383" max="5383" width="8.7109375" style="493" bestFit="1" customWidth="1"/>
    <col min="5384" max="5384" width="10.7109375" style="493" customWidth="1"/>
    <col min="5385" max="5385" width="2.140625" style="493" customWidth="1"/>
    <col min="5386" max="5386" width="9" style="493" bestFit="1" customWidth="1"/>
    <col min="5387" max="5632" width="11" style="493"/>
    <col min="5633" max="5633" width="46.7109375" style="493" bestFit="1" customWidth="1"/>
    <col min="5634" max="5636" width="10.85546875" style="493" bestFit="1" customWidth="1"/>
    <col min="5637" max="5637" width="10.42578125" style="493" bestFit="1" customWidth="1"/>
    <col min="5638" max="5638" width="2.42578125" style="493" bestFit="1" customWidth="1"/>
    <col min="5639" max="5639" width="8.7109375" style="493" bestFit="1" customWidth="1"/>
    <col min="5640" max="5640" width="10.7109375" style="493" customWidth="1"/>
    <col min="5641" max="5641" width="2.140625" style="493" customWidth="1"/>
    <col min="5642" max="5642" width="9" style="493" bestFit="1" customWidth="1"/>
    <col min="5643" max="5888" width="11" style="493"/>
    <col min="5889" max="5889" width="46.7109375" style="493" bestFit="1" customWidth="1"/>
    <col min="5890" max="5892" width="10.85546875" style="493" bestFit="1" customWidth="1"/>
    <col min="5893" max="5893" width="10.42578125" style="493" bestFit="1" customWidth="1"/>
    <col min="5894" max="5894" width="2.42578125" style="493" bestFit="1" customWidth="1"/>
    <col min="5895" max="5895" width="8.7109375" style="493" bestFit="1" customWidth="1"/>
    <col min="5896" max="5896" width="10.7109375" style="493" customWidth="1"/>
    <col min="5897" max="5897" width="2.140625" style="493" customWidth="1"/>
    <col min="5898" max="5898" width="9" style="493" bestFit="1" customWidth="1"/>
    <col min="5899" max="6144" width="11" style="493"/>
    <col min="6145" max="6145" width="46.7109375" style="493" bestFit="1" customWidth="1"/>
    <col min="6146" max="6148" width="10.85546875" style="493" bestFit="1" customWidth="1"/>
    <col min="6149" max="6149" width="10.42578125" style="493" bestFit="1" customWidth="1"/>
    <col min="6150" max="6150" width="2.42578125" style="493" bestFit="1" customWidth="1"/>
    <col min="6151" max="6151" width="8.7109375" style="493" bestFit="1" customWidth="1"/>
    <col min="6152" max="6152" width="10.7109375" style="493" customWidth="1"/>
    <col min="6153" max="6153" width="2.140625" style="493" customWidth="1"/>
    <col min="6154" max="6154" width="9" style="493" bestFit="1" customWidth="1"/>
    <col min="6155" max="6400" width="11" style="493"/>
    <col min="6401" max="6401" width="46.7109375" style="493" bestFit="1" customWidth="1"/>
    <col min="6402" max="6404" width="10.85546875" style="493" bestFit="1" customWidth="1"/>
    <col min="6405" max="6405" width="10.42578125" style="493" bestFit="1" customWidth="1"/>
    <col min="6406" max="6406" width="2.42578125" style="493" bestFit="1" customWidth="1"/>
    <col min="6407" max="6407" width="8.7109375" style="493" bestFit="1" customWidth="1"/>
    <col min="6408" max="6408" width="10.7109375" style="493" customWidth="1"/>
    <col min="6409" max="6409" width="2.140625" style="493" customWidth="1"/>
    <col min="6410" max="6410" width="9" style="493" bestFit="1" customWidth="1"/>
    <col min="6411" max="6656" width="11" style="493"/>
    <col min="6657" max="6657" width="46.7109375" style="493" bestFit="1" customWidth="1"/>
    <col min="6658" max="6660" width="10.85546875" style="493" bestFit="1" customWidth="1"/>
    <col min="6661" max="6661" width="10.42578125" style="493" bestFit="1" customWidth="1"/>
    <col min="6662" max="6662" width="2.42578125" style="493" bestFit="1" customWidth="1"/>
    <col min="6663" max="6663" width="8.7109375" style="493" bestFit="1" customWidth="1"/>
    <col min="6664" max="6664" width="10.7109375" style="493" customWidth="1"/>
    <col min="6665" max="6665" width="2.140625" style="493" customWidth="1"/>
    <col min="6666" max="6666" width="9" style="493" bestFit="1" customWidth="1"/>
    <col min="6667" max="6912" width="11" style="493"/>
    <col min="6913" max="6913" width="46.7109375" style="493" bestFit="1" customWidth="1"/>
    <col min="6914" max="6916" width="10.85546875" style="493" bestFit="1" customWidth="1"/>
    <col min="6917" max="6917" width="10.42578125" style="493" bestFit="1" customWidth="1"/>
    <col min="6918" max="6918" width="2.42578125" style="493" bestFit="1" customWidth="1"/>
    <col min="6919" max="6919" width="8.7109375" style="493" bestFit="1" customWidth="1"/>
    <col min="6920" max="6920" width="10.7109375" style="493" customWidth="1"/>
    <col min="6921" max="6921" width="2.140625" style="493" customWidth="1"/>
    <col min="6922" max="6922" width="9" style="493" bestFit="1" customWidth="1"/>
    <col min="6923" max="7168" width="11" style="493"/>
    <col min="7169" max="7169" width="46.7109375" style="493" bestFit="1" customWidth="1"/>
    <col min="7170" max="7172" width="10.85546875" style="493" bestFit="1" customWidth="1"/>
    <col min="7173" max="7173" width="10.42578125" style="493" bestFit="1" customWidth="1"/>
    <col min="7174" max="7174" width="2.42578125" style="493" bestFit="1" customWidth="1"/>
    <col min="7175" max="7175" width="8.7109375" style="493" bestFit="1" customWidth="1"/>
    <col min="7176" max="7176" width="10.7109375" style="493" customWidth="1"/>
    <col min="7177" max="7177" width="2.140625" style="493" customWidth="1"/>
    <col min="7178" max="7178" width="9" style="493" bestFit="1" customWidth="1"/>
    <col min="7179" max="7424" width="11" style="493"/>
    <col min="7425" max="7425" width="46.7109375" style="493" bestFit="1" customWidth="1"/>
    <col min="7426" max="7428" width="10.85546875" style="493" bestFit="1" customWidth="1"/>
    <col min="7429" max="7429" width="10.42578125" style="493" bestFit="1" customWidth="1"/>
    <col min="7430" max="7430" width="2.42578125" style="493" bestFit="1" customWidth="1"/>
    <col min="7431" max="7431" width="8.7109375" style="493" bestFit="1" customWidth="1"/>
    <col min="7432" max="7432" width="10.7109375" style="493" customWidth="1"/>
    <col min="7433" max="7433" width="2.140625" style="493" customWidth="1"/>
    <col min="7434" max="7434" width="9" style="493" bestFit="1" customWidth="1"/>
    <col min="7435" max="7680" width="11" style="493"/>
    <col min="7681" max="7681" width="46.7109375" style="493" bestFit="1" customWidth="1"/>
    <col min="7682" max="7684" width="10.85546875" style="493" bestFit="1" customWidth="1"/>
    <col min="7685" max="7685" width="10.42578125" style="493" bestFit="1" customWidth="1"/>
    <col min="7686" max="7686" width="2.42578125" style="493" bestFit="1" customWidth="1"/>
    <col min="7687" max="7687" width="8.7109375" style="493" bestFit="1" customWidth="1"/>
    <col min="7688" max="7688" width="10.7109375" style="493" customWidth="1"/>
    <col min="7689" max="7689" width="2.140625" style="493" customWidth="1"/>
    <col min="7690" max="7690" width="9" style="493" bestFit="1" customWidth="1"/>
    <col min="7691" max="7936" width="11" style="493"/>
    <col min="7937" max="7937" width="46.7109375" style="493" bestFit="1" customWidth="1"/>
    <col min="7938" max="7940" width="10.85546875" style="493" bestFit="1" customWidth="1"/>
    <col min="7941" max="7941" width="10.42578125" style="493" bestFit="1" customWidth="1"/>
    <col min="7942" max="7942" width="2.42578125" style="493" bestFit="1" customWidth="1"/>
    <col min="7943" max="7943" width="8.7109375" style="493" bestFit="1" customWidth="1"/>
    <col min="7944" max="7944" width="10.7109375" style="493" customWidth="1"/>
    <col min="7945" max="7945" width="2.140625" style="493" customWidth="1"/>
    <col min="7946" max="7946" width="9" style="493" bestFit="1" customWidth="1"/>
    <col min="7947" max="8192" width="11" style="493"/>
    <col min="8193" max="8193" width="46.7109375" style="493" bestFit="1" customWidth="1"/>
    <col min="8194" max="8196" width="10.85546875" style="493" bestFit="1" customWidth="1"/>
    <col min="8197" max="8197" width="10.42578125" style="493" bestFit="1" customWidth="1"/>
    <col min="8198" max="8198" width="2.42578125" style="493" bestFit="1" customWidth="1"/>
    <col min="8199" max="8199" width="8.7109375" style="493" bestFit="1" customWidth="1"/>
    <col min="8200" max="8200" width="10.7109375" style="493" customWidth="1"/>
    <col min="8201" max="8201" width="2.140625" style="493" customWidth="1"/>
    <col min="8202" max="8202" width="9" style="493" bestFit="1" customWidth="1"/>
    <col min="8203" max="8448" width="11" style="493"/>
    <col min="8449" max="8449" width="46.7109375" style="493" bestFit="1" customWidth="1"/>
    <col min="8450" max="8452" width="10.85546875" style="493" bestFit="1" customWidth="1"/>
    <col min="8453" max="8453" width="10.42578125" style="493" bestFit="1" customWidth="1"/>
    <col min="8454" max="8454" width="2.42578125" style="493" bestFit="1" customWidth="1"/>
    <col min="8455" max="8455" width="8.7109375" style="493" bestFit="1" customWidth="1"/>
    <col min="8456" max="8456" width="10.7109375" style="493" customWidth="1"/>
    <col min="8457" max="8457" width="2.140625" style="493" customWidth="1"/>
    <col min="8458" max="8458" width="9" style="493" bestFit="1" customWidth="1"/>
    <col min="8459" max="8704" width="11" style="493"/>
    <col min="8705" max="8705" width="46.7109375" style="493" bestFit="1" customWidth="1"/>
    <col min="8706" max="8708" width="10.85546875" style="493" bestFit="1" customWidth="1"/>
    <col min="8709" max="8709" width="10.42578125" style="493" bestFit="1" customWidth="1"/>
    <col min="8710" max="8710" width="2.42578125" style="493" bestFit="1" customWidth="1"/>
    <col min="8711" max="8711" width="8.7109375" style="493" bestFit="1" customWidth="1"/>
    <col min="8712" max="8712" width="10.7109375" style="493" customWidth="1"/>
    <col min="8713" max="8713" width="2.140625" style="493" customWidth="1"/>
    <col min="8714" max="8714" width="9" style="493" bestFit="1" customWidth="1"/>
    <col min="8715" max="8960" width="11" style="493"/>
    <col min="8961" max="8961" width="46.7109375" style="493" bestFit="1" customWidth="1"/>
    <col min="8962" max="8964" width="10.85546875" style="493" bestFit="1" customWidth="1"/>
    <col min="8965" max="8965" width="10.42578125" style="493" bestFit="1" customWidth="1"/>
    <col min="8966" max="8966" width="2.42578125" style="493" bestFit="1" customWidth="1"/>
    <col min="8967" max="8967" width="8.7109375" style="493" bestFit="1" customWidth="1"/>
    <col min="8968" max="8968" width="10.7109375" style="493" customWidth="1"/>
    <col min="8969" max="8969" width="2.140625" style="493" customWidth="1"/>
    <col min="8970" max="8970" width="9" style="493" bestFit="1" customWidth="1"/>
    <col min="8971" max="9216" width="11" style="493"/>
    <col min="9217" max="9217" width="46.7109375" style="493" bestFit="1" customWidth="1"/>
    <col min="9218" max="9220" width="10.85546875" style="493" bestFit="1" customWidth="1"/>
    <col min="9221" max="9221" width="10.42578125" style="493" bestFit="1" customWidth="1"/>
    <col min="9222" max="9222" width="2.42578125" style="493" bestFit="1" customWidth="1"/>
    <col min="9223" max="9223" width="8.7109375" style="493" bestFit="1" customWidth="1"/>
    <col min="9224" max="9224" width="10.7109375" style="493" customWidth="1"/>
    <col min="9225" max="9225" width="2.140625" style="493" customWidth="1"/>
    <col min="9226" max="9226" width="9" style="493" bestFit="1" customWidth="1"/>
    <col min="9227" max="9472" width="11" style="493"/>
    <col min="9473" max="9473" width="46.7109375" style="493" bestFit="1" customWidth="1"/>
    <col min="9474" max="9476" width="10.85546875" style="493" bestFit="1" customWidth="1"/>
    <col min="9477" max="9477" width="10.42578125" style="493" bestFit="1" customWidth="1"/>
    <col min="9478" max="9478" width="2.42578125" style="493" bestFit="1" customWidth="1"/>
    <col min="9479" max="9479" width="8.7109375" style="493" bestFit="1" customWidth="1"/>
    <col min="9480" max="9480" width="10.7109375" style="493" customWidth="1"/>
    <col min="9481" max="9481" width="2.140625" style="493" customWidth="1"/>
    <col min="9482" max="9482" width="9" style="493" bestFit="1" customWidth="1"/>
    <col min="9483" max="9728" width="11" style="493"/>
    <col min="9729" max="9729" width="46.7109375" style="493" bestFit="1" customWidth="1"/>
    <col min="9730" max="9732" width="10.85546875" style="493" bestFit="1" customWidth="1"/>
    <col min="9733" max="9733" width="10.42578125" style="493" bestFit="1" customWidth="1"/>
    <col min="9734" max="9734" width="2.42578125" style="493" bestFit="1" customWidth="1"/>
    <col min="9735" max="9735" width="8.7109375" style="493" bestFit="1" customWidth="1"/>
    <col min="9736" max="9736" width="10.7109375" style="493" customWidth="1"/>
    <col min="9737" max="9737" width="2.140625" style="493" customWidth="1"/>
    <col min="9738" max="9738" width="9" style="493" bestFit="1" customWidth="1"/>
    <col min="9739" max="9984" width="11" style="493"/>
    <col min="9985" max="9985" width="46.7109375" style="493" bestFit="1" customWidth="1"/>
    <col min="9986" max="9988" width="10.85546875" style="493" bestFit="1" customWidth="1"/>
    <col min="9989" max="9989" width="10.42578125" style="493" bestFit="1" customWidth="1"/>
    <col min="9990" max="9990" width="2.42578125" style="493" bestFit="1" customWidth="1"/>
    <col min="9991" max="9991" width="8.7109375" style="493" bestFit="1" customWidth="1"/>
    <col min="9992" max="9992" width="10.7109375" style="493" customWidth="1"/>
    <col min="9993" max="9993" width="2.140625" style="493" customWidth="1"/>
    <col min="9994" max="9994" width="9" style="493" bestFit="1" customWidth="1"/>
    <col min="9995" max="10240" width="11" style="493"/>
    <col min="10241" max="10241" width="46.7109375" style="493" bestFit="1" customWidth="1"/>
    <col min="10242" max="10244" width="10.85546875" style="493" bestFit="1" customWidth="1"/>
    <col min="10245" max="10245" width="10.42578125" style="493" bestFit="1" customWidth="1"/>
    <col min="10246" max="10246" width="2.42578125" style="493" bestFit="1" customWidth="1"/>
    <col min="10247" max="10247" width="8.7109375" style="493" bestFit="1" customWidth="1"/>
    <col min="10248" max="10248" width="10.7109375" style="493" customWidth="1"/>
    <col min="10249" max="10249" width="2.140625" style="493" customWidth="1"/>
    <col min="10250" max="10250" width="9" style="493" bestFit="1" customWidth="1"/>
    <col min="10251" max="10496" width="11" style="493"/>
    <col min="10497" max="10497" width="46.7109375" style="493" bestFit="1" customWidth="1"/>
    <col min="10498" max="10500" width="10.85546875" style="493" bestFit="1" customWidth="1"/>
    <col min="10501" max="10501" width="10.42578125" style="493" bestFit="1" customWidth="1"/>
    <col min="10502" max="10502" width="2.42578125" style="493" bestFit="1" customWidth="1"/>
    <col min="10503" max="10503" width="8.7109375" style="493" bestFit="1" customWidth="1"/>
    <col min="10504" max="10504" width="10.7109375" style="493" customWidth="1"/>
    <col min="10505" max="10505" width="2.140625" style="493" customWidth="1"/>
    <col min="10506" max="10506" width="9" style="493" bestFit="1" customWidth="1"/>
    <col min="10507" max="10752" width="11" style="493"/>
    <col min="10753" max="10753" width="46.7109375" style="493" bestFit="1" customWidth="1"/>
    <col min="10754" max="10756" width="10.85546875" style="493" bestFit="1" customWidth="1"/>
    <col min="10757" max="10757" width="10.42578125" style="493" bestFit="1" customWidth="1"/>
    <col min="10758" max="10758" width="2.42578125" style="493" bestFit="1" customWidth="1"/>
    <col min="10759" max="10759" width="8.7109375" style="493" bestFit="1" customWidth="1"/>
    <col min="10760" max="10760" width="10.7109375" style="493" customWidth="1"/>
    <col min="10761" max="10761" width="2.140625" style="493" customWidth="1"/>
    <col min="10762" max="10762" width="9" style="493" bestFit="1" customWidth="1"/>
    <col min="10763" max="11008" width="11" style="493"/>
    <col min="11009" max="11009" width="46.7109375" style="493" bestFit="1" customWidth="1"/>
    <col min="11010" max="11012" width="10.85546875" style="493" bestFit="1" customWidth="1"/>
    <col min="11013" max="11013" width="10.42578125" style="493" bestFit="1" customWidth="1"/>
    <col min="11014" max="11014" width="2.42578125" style="493" bestFit="1" customWidth="1"/>
    <col min="11015" max="11015" width="8.7109375" style="493" bestFit="1" customWidth="1"/>
    <col min="11016" max="11016" width="10.7109375" style="493" customWidth="1"/>
    <col min="11017" max="11017" width="2.140625" style="493" customWidth="1"/>
    <col min="11018" max="11018" width="9" style="493" bestFit="1" customWidth="1"/>
    <col min="11019" max="11264" width="11" style="493"/>
    <col min="11265" max="11265" width="46.7109375" style="493" bestFit="1" customWidth="1"/>
    <col min="11266" max="11268" width="10.85546875" style="493" bestFit="1" customWidth="1"/>
    <col min="11269" max="11269" width="10.42578125" style="493" bestFit="1" customWidth="1"/>
    <col min="11270" max="11270" width="2.42578125" style="493" bestFit="1" customWidth="1"/>
    <col min="11271" max="11271" width="8.7109375" style="493" bestFit="1" customWidth="1"/>
    <col min="11272" max="11272" width="10.7109375" style="493" customWidth="1"/>
    <col min="11273" max="11273" width="2.140625" style="493" customWidth="1"/>
    <col min="11274" max="11274" width="9" style="493" bestFit="1" customWidth="1"/>
    <col min="11275" max="11520" width="11" style="493"/>
    <col min="11521" max="11521" width="46.7109375" style="493" bestFit="1" customWidth="1"/>
    <col min="11522" max="11524" width="10.85546875" style="493" bestFit="1" customWidth="1"/>
    <col min="11525" max="11525" width="10.42578125" style="493" bestFit="1" customWidth="1"/>
    <col min="11526" max="11526" width="2.42578125" style="493" bestFit="1" customWidth="1"/>
    <col min="11527" max="11527" width="8.7109375" style="493" bestFit="1" customWidth="1"/>
    <col min="11528" max="11528" width="10.7109375" style="493" customWidth="1"/>
    <col min="11529" max="11529" width="2.140625" style="493" customWidth="1"/>
    <col min="11530" max="11530" width="9" style="493" bestFit="1" customWidth="1"/>
    <col min="11531" max="11776" width="11" style="493"/>
    <col min="11777" max="11777" width="46.7109375" style="493" bestFit="1" customWidth="1"/>
    <col min="11778" max="11780" width="10.85546875" style="493" bestFit="1" customWidth="1"/>
    <col min="11781" max="11781" width="10.42578125" style="493" bestFit="1" customWidth="1"/>
    <col min="11782" max="11782" width="2.42578125" style="493" bestFit="1" customWidth="1"/>
    <col min="11783" max="11783" width="8.7109375" style="493" bestFit="1" customWidth="1"/>
    <col min="11784" max="11784" width="10.7109375" style="493" customWidth="1"/>
    <col min="11785" max="11785" width="2.140625" style="493" customWidth="1"/>
    <col min="11786" max="11786" width="9" style="493" bestFit="1" customWidth="1"/>
    <col min="11787" max="12032" width="11" style="493"/>
    <col min="12033" max="12033" width="46.7109375" style="493" bestFit="1" customWidth="1"/>
    <col min="12034" max="12036" width="10.85546875" style="493" bestFit="1" customWidth="1"/>
    <col min="12037" max="12037" width="10.42578125" style="493" bestFit="1" customWidth="1"/>
    <col min="12038" max="12038" width="2.42578125" style="493" bestFit="1" customWidth="1"/>
    <col min="12039" max="12039" width="8.7109375" style="493" bestFit="1" customWidth="1"/>
    <col min="12040" max="12040" width="10.7109375" style="493" customWidth="1"/>
    <col min="12041" max="12041" width="2.140625" style="493" customWidth="1"/>
    <col min="12042" max="12042" width="9" style="493" bestFit="1" customWidth="1"/>
    <col min="12043" max="12288" width="11" style="493"/>
    <col min="12289" max="12289" width="46.7109375" style="493" bestFit="1" customWidth="1"/>
    <col min="12290" max="12292" width="10.85546875" style="493" bestFit="1" customWidth="1"/>
    <col min="12293" max="12293" width="10.42578125" style="493" bestFit="1" customWidth="1"/>
    <col min="12294" max="12294" width="2.42578125" style="493" bestFit="1" customWidth="1"/>
    <col min="12295" max="12295" width="8.7109375" style="493" bestFit="1" customWidth="1"/>
    <col min="12296" max="12296" width="10.7109375" style="493" customWidth="1"/>
    <col min="12297" max="12297" width="2.140625" style="493" customWidth="1"/>
    <col min="12298" max="12298" width="9" style="493" bestFit="1" customWidth="1"/>
    <col min="12299" max="12544" width="11" style="493"/>
    <col min="12545" max="12545" width="46.7109375" style="493" bestFit="1" customWidth="1"/>
    <col min="12546" max="12548" width="10.85546875" style="493" bestFit="1" customWidth="1"/>
    <col min="12549" max="12549" width="10.42578125" style="493" bestFit="1" customWidth="1"/>
    <col min="12550" max="12550" width="2.42578125" style="493" bestFit="1" customWidth="1"/>
    <col min="12551" max="12551" width="8.7109375" style="493" bestFit="1" customWidth="1"/>
    <col min="12552" max="12552" width="10.7109375" style="493" customWidth="1"/>
    <col min="12553" max="12553" width="2.140625" style="493" customWidth="1"/>
    <col min="12554" max="12554" width="9" style="493" bestFit="1" customWidth="1"/>
    <col min="12555" max="12800" width="11" style="493"/>
    <col min="12801" max="12801" width="46.7109375" style="493" bestFit="1" customWidth="1"/>
    <col min="12802" max="12804" width="10.85546875" style="493" bestFit="1" customWidth="1"/>
    <col min="12805" max="12805" width="10.42578125" style="493" bestFit="1" customWidth="1"/>
    <col min="12806" max="12806" width="2.42578125" style="493" bestFit="1" customWidth="1"/>
    <col min="12807" max="12807" width="8.7109375" style="493" bestFit="1" customWidth="1"/>
    <col min="12808" max="12808" width="10.7109375" style="493" customWidth="1"/>
    <col min="12809" max="12809" width="2.140625" style="493" customWidth="1"/>
    <col min="12810" max="12810" width="9" style="493" bestFit="1" customWidth="1"/>
    <col min="12811" max="13056" width="11" style="493"/>
    <col min="13057" max="13057" width="46.7109375" style="493" bestFit="1" customWidth="1"/>
    <col min="13058" max="13060" width="10.85546875" style="493" bestFit="1" customWidth="1"/>
    <col min="13061" max="13061" width="10.42578125" style="493" bestFit="1" customWidth="1"/>
    <col min="13062" max="13062" width="2.42578125" style="493" bestFit="1" customWidth="1"/>
    <col min="13063" max="13063" width="8.7109375" style="493" bestFit="1" customWidth="1"/>
    <col min="13064" max="13064" width="10.7109375" style="493" customWidth="1"/>
    <col min="13065" max="13065" width="2.140625" style="493" customWidth="1"/>
    <col min="13066" max="13066" width="9" style="493" bestFit="1" customWidth="1"/>
    <col min="13067" max="13312" width="11" style="493"/>
    <col min="13313" max="13313" width="46.7109375" style="493" bestFit="1" customWidth="1"/>
    <col min="13314" max="13316" width="10.85546875" style="493" bestFit="1" customWidth="1"/>
    <col min="13317" max="13317" width="10.42578125" style="493" bestFit="1" customWidth="1"/>
    <col min="13318" max="13318" width="2.42578125" style="493" bestFit="1" customWidth="1"/>
    <col min="13319" max="13319" width="8.7109375" style="493" bestFit="1" customWidth="1"/>
    <col min="13320" max="13320" width="10.7109375" style="493" customWidth="1"/>
    <col min="13321" max="13321" width="2.140625" style="493" customWidth="1"/>
    <col min="13322" max="13322" width="9" style="493" bestFit="1" customWidth="1"/>
    <col min="13323" max="13568" width="11" style="493"/>
    <col min="13569" max="13569" width="46.7109375" style="493" bestFit="1" customWidth="1"/>
    <col min="13570" max="13572" width="10.85546875" style="493" bestFit="1" customWidth="1"/>
    <col min="13573" max="13573" width="10.42578125" style="493" bestFit="1" customWidth="1"/>
    <col min="13574" max="13574" width="2.42578125" style="493" bestFit="1" customWidth="1"/>
    <col min="13575" max="13575" width="8.7109375" style="493" bestFit="1" customWidth="1"/>
    <col min="13576" max="13576" width="10.7109375" style="493" customWidth="1"/>
    <col min="13577" max="13577" width="2.140625" style="493" customWidth="1"/>
    <col min="13578" max="13578" width="9" style="493" bestFit="1" customWidth="1"/>
    <col min="13579" max="13824" width="11" style="493"/>
    <col min="13825" max="13825" width="46.7109375" style="493" bestFit="1" customWidth="1"/>
    <col min="13826" max="13828" width="10.85546875" style="493" bestFit="1" customWidth="1"/>
    <col min="13829" max="13829" width="10.42578125" style="493" bestFit="1" customWidth="1"/>
    <col min="13830" max="13830" width="2.42578125" style="493" bestFit="1" customWidth="1"/>
    <col min="13831" max="13831" width="8.7109375" style="493" bestFit="1" customWidth="1"/>
    <col min="13832" max="13832" width="10.7109375" style="493" customWidth="1"/>
    <col min="13833" max="13833" width="2.140625" style="493" customWidth="1"/>
    <col min="13834" max="13834" width="9" style="493" bestFit="1" customWidth="1"/>
    <col min="13835" max="14080" width="11" style="493"/>
    <col min="14081" max="14081" width="46.7109375" style="493" bestFit="1" customWidth="1"/>
    <col min="14082" max="14084" width="10.85546875" style="493" bestFit="1" customWidth="1"/>
    <col min="14085" max="14085" width="10.42578125" style="493" bestFit="1" customWidth="1"/>
    <col min="14086" max="14086" width="2.42578125" style="493" bestFit="1" customWidth="1"/>
    <col min="14087" max="14087" width="8.7109375" style="493" bestFit="1" customWidth="1"/>
    <col min="14088" max="14088" width="10.7109375" style="493" customWidth="1"/>
    <col min="14089" max="14089" width="2.140625" style="493" customWidth="1"/>
    <col min="14090" max="14090" width="9" style="493" bestFit="1" customWidth="1"/>
    <col min="14091" max="14336" width="11" style="493"/>
    <col min="14337" max="14337" width="46.7109375" style="493" bestFit="1" customWidth="1"/>
    <col min="14338" max="14340" width="10.85546875" style="493" bestFit="1" customWidth="1"/>
    <col min="14341" max="14341" width="10.42578125" style="493" bestFit="1" customWidth="1"/>
    <col min="14342" max="14342" width="2.42578125" style="493" bestFit="1" customWidth="1"/>
    <col min="14343" max="14343" width="8.7109375" style="493" bestFit="1" customWidth="1"/>
    <col min="14344" max="14344" width="10.7109375" style="493" customWidth="1"/>
    <col min="14345" max="14345" width="2.140625" style="493" customWidth="1"/>
    <col min="14346" max="14346" width="9" style="493" bestFit="1" customWidth="1"/>
    <col min="14347" max="14592" width="11" style="493"/>
    <col min="14593" max="14593" width="46.7109375" style="493" bestFit="1" customWidth="1"/>
    <col min="14594" max="14596" width="10.85546875" style="493" bestFit="1" customWidth="1"/>
    <col min="14597" max="14597" width="10.42578125" style="493" bestFit="1" customWidth="1"/>
    <col min="14598" max="14598" width="2.42578125" style="493" bestFit="1" customWidth="1"/>
    <col min="14599" max="14599" width="8.7109375" style="493" bestFit="1" customWidth="1"/>
    <col min="14600" max="14600" width="10.7109375" style="493" customWidth="1"/>
    <col min="14601" max="14601" width="2.140625" style="493" customWidth="1"/>
    <col min="14602" max="14602" width="9" style="493" bestFit="1" customWidth="1"/>
    <col min="14603" max="14848" width="11" style="493"/>
    <col min="14849" max="14849" width="46.7109375" style="493" bestFit="1" customWidth="1"/>
    <col min="14850" max="14852" width="10.85546875" style="493" bestFit="1" customWidth="1"/>
    <col min="14853" max="14853" width="10.42578125" style="493" bestFit="1" customWidth="1"/>
    <col min="14854" max="14854" width="2.42578125" style="493" bestFit="1" customWidth="1"/>
    <col min="14855" max="14855" width="8.7109375" style="493" bestFit="1" customWidth="1"/>
    <col min="14856" max="14856" width="10.7109375" style="493" customWidth="1"/>
    <col min="14857" max="14857" width="2.140625" style="493" customWidth="1"/>
    <col min="14858" max="14858" width="9" style="493" bestFit="1" customWidth="1"/>
    <col min="14859" max="15104" width="11" style="493"/>
    <col min="15105" max="15105" width="46.7109375" style="493" bestFit="1" customWidth="1"/>
    <col min="15106" max="15108" width="10.85546875" style="493" bestFit="1" customWidth="1"/>
    <col min="15109" max="15109" width="10.42578125" style="493" bestFit="1" customWidth="1"/>
    <col min="15110" max="15110" width="2.42578125" style="493" bestFit="1" customWidth="1"/>
    <col min="15111" max="15111" width="8.7109375" style="493" bestFit="1" customWidth="1"/>
    <col min="15112" max="15112" width="10.7109375" style="493" customWidth="1"/>
    <col min="15113" max="15113" width="2.140625" style="493" customWidth="1"/>
    <col min="15114" max="15114" width="9" style="493" bestFit="1" customWidth="1"/>
    <col min="15115" max="15360" width="11" style="493"/>
    <col min="15361" max="15361" width="46.7109375" style="493" bestFit="1" customWidth="1"/>
    <col min="15362" max="15364" width="10.85546875" style="493" bestFit="1" customWidth="1"/>
    <col min="15365" max="15365" width="10.42578125" style="493" bestFit="1" customWidth="1"/>
    <col min="15366" max="15366" width="2.42578125" style="493" bestFit="1" customWidth="1"/>
    <col min="15367" max="15367" width="8.7109375" style="493" bestFit="1" customWidth="1"/>
    <col min="15368" max="15368" width="10.7109375" style="493" customWidth="1"/>
    <col min="15369" max="15369" width="2.140625" style="493" customWidth="1"/>
    <col min="15370" max="15370" width="9" style="493" bestFit="1" customWidth="1"/>
    <col min="15371" max="15616" width="11" style="493"/>
    <col min="15617" max="15617" width="46.7109375" style="493" bestFit="1" customWidth="1"/>
    <col min="15618" max="15620" width="10.85546875" style="493" bestFit="1" customWidth="1"/>
    <col min="15621" max="15621" width="10.42578125" style="493" bestFit="1" customWidth="1"/>
    <col min="15622" max="15622" width="2.42578125" style="493" bestFit="1" customWidth="1"/>
    <col min="15623" max="15623" width="8.7109375" style="493" bestFit="1" customWidth="1"/>
    <col min="15624" max="15624" width="10.7109375" style="493" customWidth="1"/>
    <col min="15625" max="15625" width="2.140625" style="493" customWidth="1"/>
    <col min="15626" max="15626" width="9" style="493" bestFit="1" customWidth="1"/>
    <col min="15627" max="15872" width="11" style="493"/>
    <col min="15873" max="15873" width="46.7109375" style="493" bestFit="1" customWidth="1"/>
    <col min="15874" max="15876" width="10.85546875" style="493" bestFit="1" customWidth="1"/>
    <col min="15877" max="15877" width="10.42578125" style="493" bestFit="1" customWidth="1"/>
    <col min="15878" max="15878" width="2.42578125" style="493" bestFit="1" customWidth="1"/>
    <col min="15879" max="15879" width="8.7109375" style="493" bestFit="1" customWidth="1"/>
    <col min="15880" max="15880" width="10.7109375" style="493" customWidth="1"/>
    <col min="15881" max="15881" width="2.140625" style="493" customWidth="1"/>
    <col min="15882" max="15882" width="9" style="493" bestFit="1" customWidth="1"/>
    <col min="15883" max="16128" width="11" style="493"/>
    <col min="16129" max="16129" width="46.7109375" style="493" bestFit="1" customWidth="1"/>
    <col min="16130" max="16132" width="10.85546875" style="493" bestFit="1" customWidth="1"/>
    <col min="16133" max="16133" width="10.42578125" style="493" bestFit="1" customWidth="1"/>
    <col min="16134" max="16134" width="2.42578125" style="493" bestFit="1" customWidth="1"/>
    <col min="16135" max="16135" width="8.7109375" style="493" bestFit="1" customWidth="1"/>
    <col min="16136" max="16136" width="10.7109375" style="493" customWidth="1"/>
    <col min="16137" max="16137" width="2.140625" style="493" customWidth="1"/>
    <col min="16138" max="16138" width="9" style="493" bestFit="1" customWidth="1"/>
    <col min="16139" max="16384" width="11" style="493"/>
  </cols>
  <sheetData>
    <row r="1" spans="1:10" s="1964" customFormat="1" ht="23.25">
      <c r="A1" s="2398" t="s">
        <v>796</v>
      </c>
      <c r="B1" s="2398"/>
      <c r="C1" s="2398"/>
      <c r="D1" s="2398"/>
      <c r="E1" s="2398"/>
      <c r="F1" s="2398"/>
      <c r="G1" s="2398"/>
      <c r="H1" s="2398"/>
      <c r="I1" s="2398"/>
      <c r="J1" s="2398"/>
    </row>
    <row r="2" spans="1:10" s="1964" customFormat="1" ht="23.25">
      <c r="A2" s="2386" t="s">
        <v>327</v>
      </c>
      <c r="B2" s="2386"/>
      <c r="C2" s="2386"/>
      <c r="D2" s="2386"/>
      <c r="E2" s="2386"/>
      <c r="F2" s="2386"/>
      <c r="G2" s="2386"/>
      <c r="H2" s="2386"/>
      <c r="I2" s="2386"/>
      <c r="J2" s="2386"/>
    </row>
    <row r="3" spans="1:10" s="531" customFormat="1" ht="17.100000000000001" customHeight="1" thickBot="1">
      <c r="A3" s="515"/>
      <c r="B3" s="563"/>
      <c r="C3" s="494"/>
      <c r="D3" s="494"/>
      <c r="E3" s="494"/>
      <c r="F3" s="494"/>
      <c r="G3" s="494"/>
      <c r="H3" s="2379" t="s">
        <v>162</v>
      </c>
      <c r="I3" s="2379"/>
      <c r="J3" s="2379"/>
    </row>
    <row r="4" spans="1:10" s="531" customFormat="1" ht="13.5" thickTop="1">
      <c r="A4" s="496"/>
      <c r="B4" s="565">
        <v>2015</v>
      </c>
      <c r="C4" s="565">
        <v>2016</v>
      </c>
      <c r="D4" s="566">
        <v>2017</v>
      </c>
      <c r="E4" s="2395" t="s">
        <v>446</v>
      </c>
      <c r="F4" s="2396"/>
      <c r="G4" s="2396"/>
      <c r="H4" s="2396"/>
      <c r="I4" s="2396"/>
      <c r="J4" s="2397"/>
    </row>
    <row r="5" spans="1:10" s="531" customFormat="1" ht="12.75">
      <c r="A5" s="535" t="s">
        <v>486</v>
      </c>
      <c r="B5" s="551" t="s">
        <v>448</v>
      </c>
      <c r="C5" s="551" t="s">
        <v>449</v>
      </c>
      <c r="D5" s="552" t="s">
        <v>450</v>
      </c>
      <c r="E5" s="2382" t="s">
        <v>1</v>
      </c>
      <c r="F5" s="2383"/>
      <c r="G5" s="2384"/>
      <c r="H5" s="2383" t="s">
        <v>130</v>
      </c>
      <c r="I5" s="2383"/>
      <c r="J5" s="2385"/>
    </row>
    <row r="6" spans="1:10" s="531" customFormat="1" ht="12.75">
      <c r="A6" s="535"/>
      <c r="B6" s="551"/>
      <c r="C6" s="551"/>
      <c r="D6" s="552"/>
      <c r="E6" s="540" t="s">
        <v>451</v>
      </c>
      <c r="F6" s="541" t="s">
        <v>131</v>
      </c>
      <c r="G6" s="542" t="s">
        <v>452</v>
      </c>
      <c r="H6" s="537" t="s">
        <v>451</v>
      </c>
      <c r="I6" s="541" t="s">
        <v>131</v>
      </c>
      <c r="J6" s="543" t="s">
        <v>452</v>
      </c>
    </row>
    <row r="7" spans="1:10" s="531" customFormat="1" ht="17.100000000000001" customHeight="1">
      <c r="A7" s="509" t="s">
        <v>534</v>
      </c>
      <c r="B7" s="1913">
        <v>71636.185884548904</v>
      </c>
      <c r="C7" s="1913">
        <v>63027.913511750005</v>
      </c>
      <c r="D7" s="1914">
        <v>51767.971253915093</v>
      </c>
      <c r="E7" s="1915">
        <v>-8608.2723727988996</v>
      </c>
      <c r="F7" s="1943"/>
      <c r="G7" s="1914">
        <v>-12.016653687665976</v>
      </c>
      <c r="H7" s="1913">
        <v>-11259.942257834911</v>
      </c>
      <c r="I7" s="1944"/>
      <c r="J7" s="1918">
        <v>-17.865008740509509</v>
      </c>
    </row>
    <row r="8" spans="1:10" s="531" customFormat="1" ht="17.100000000000001" customHeight="1">
      <c r="A8" s="510" t="s">
        <v>535</v>
      </c>
      <c r="B8" s="1919">
        <v>5426.4155424100045</v>
      </c>
      <c r="C8" s="1919">
        <v>4542.4082021300001</v>
      </c>
      <c r="D8" s="1920">
        <v>4371.8182203699998</v>
      </c>
      <c r="E8" s="1921">
        <v>-884.00734028000443</v>
      </c>
      <c r="F8" s="1945"/>
      <c r="G8" s="1920">
        <v>-16.290815426335651</v>
      </c>
      <c r="H8" s="1919">
        <v>-170.58998176000023</v>
      </c>
      <c r="I8" s="1920"/>
      <c r="J8" s="1923">
        <v>-3.7554965157030176</v>
      </c>
    </row>
    <row r="9" spans="1:10" s="531" customFormat="1" ht="17.100000000000001" customHeight="1">
      <c r="A9" s="510" t="s">
        <v>536</v>
      </c>
      <c r="B9" s="1919">
        <v>5426.4155424100045</v>
      </c>
      <c r="C9" s="1919">
        <v>4542.4082021300001</v>
      </c>
      <c r="D9" s="1920">
        <v>4371.8182203699998</v>
      </c>
      <c r="E9" s="1921">
        <v>-884.00734028000443</v>
      </c>
      <c r="F9" s="1945"/>
      <c r="G9" s="1920">
        <v>-16.290815426335651</v>
      </c>
      <c r="H9" s="1919">
        <v>-170.58998176000023</v>
      </c>
      <c r="I9" s="1920"/>
      <c r="J9" s="1923">
        <v>-3.7554965157030176</v>
      </c>
    </row>
    <row r="10" spans="1:10" s="531" customFormat="1" ht="17.100000000000001" customHeight="1">
      <c r="A10" s="510" t="s">
        <v>537</v>
      </c>
      <c r="B10" s="1919">
        <v>0</v>
      </c>
      <c r="C10" s="1919">
        <v>0</v>
      </c>
      <c r="D10" s="1920">
        <v>0</v>
      </c>
      <c r="E10" s="1921">
        <v>0</v>
      </c>
      <c r="F10" s="1945"/>
      <c r="G10" s="1920"/>
      <c r="H10" s="1919">
        <v>0</v>
      </c>
      <c r="I10" s="1920"/>
      <c r="J10" s="1923"/>
    </row>
    <row r="11" spans="1:10" s="531" customFormat="1" ht="17.100000000000001" customHeight="1">
      <c r="A11" s="510" t="s">
        <v>538</v>
      </c>
      <c r="B11" s="1919">
        <v>33755.022394038904</v>
      </c>
      <c r="C11" s="1919">
        <v>32046.948797760004</v>
      </c>
      <c r="D11" s="1920">
        <v>18444.553532555099</v>
      </c>
      <c r="E11" s="1921">
        <v>-1708.0735962789004</v>
      </c>
      <c r="F11" s="1945"/>
      <c r="G11" s="1920">
        <v>-5.0602057860893144</v>
      </c>
      <c r="H11" s="1919">
        <v>-13602.395265204905</v>
      </c>
      <c r="I11" s="1920"/>
      <c r="J11" s="1923">
        <v>-42.445211714369755</v>
      </c>
    </row>
    <row r="12" spans="1:10" s="531" customFormat="1" ht="17.100000000000001" customHeight="1">
      <c r="A12" s="510" t="s">
        <v>536</v>
      </c>
      <c r="B12" s="1919">
        <v>33755.022394038904</v>
      </c>
      <c r="C12" s="1919">
        <v>32046.948797760004</v>
      </c>
      <c r="D12" s="1920">
        <v>18444.553532555099</v>
      </c>
      <c r="E12" s="1921">
        <v>-1708.0735962789004</v>
      </c>
      <c r="F12" s="1945"/>
      <c r="G12" s="1920">
        <v>-5.0602057860893144</v>
      </c>
      <c r="H12" s="1919">
        <v>-13602.395265204905</v>
      </c>
      <c r="I12" s="1920"/>
      <c r="J12" s="1923">
        <v>-42.445211714369755</v>
      </c>
    </row>
    <row r="13" spans="1:10" s="531" customFormat="1" ht="17.100000000000001" customHeight="1">
      <c r="A13" s="510" t="s">
        <v>537</v>
      </c>
      <c r="B13" s="1919">
        <v>0</v>
      </c>
      <c r="C13" s="1919">
        <v>0</v>
      </c>
      <c r="D13" s="1920">
        <v>0</v>
      </c>
      <c r="E13" s="1921">
        <v>0</v>
      </c>
      <c r="F13" s="1945"/>
      <c r="G13" s="1920"/>
      <c r="H13" s="1919">
        <v>0</v>
      </c>
      <c r="I13" s="1920"/>
      <c r="J13" s="1923"/>
    </row>
    <row r="14" spans="1:10" s="531" customFormat="1" ht="17.100000000000001" customHeight="1">
      <c r="A14" s="510" t="s">
        <v>539</v>
      </c>
      <c r="B14" s="1919">
        <v>31550.038098329987</v>
      </c>
      <c r="C14" s="1919">
        <v>24985.848013699997</v>
      </c>
      <c r="D14" s="1920">
        <v>25197.863519549996</v>
      </c>
      <c r="E14" s="1921">
        <v>-6564.1900846299905</v>
      </c>
      <c r="F14" s="1945"/>
      <c r="G14" s="1920">
        <v>-20.805648678368623</v>
      </c>
      <c r="H14" s="1919">
        <v>212.01550584999859</v>
      </c>
      <c r="I14" s="1920"/>
      <c r="J14" s="1923">
        <v>0.84854236579742381</v>
      </c>
    </row>
    <row r="15" spans="1:10" s="531" customFormat="1" ht="17.100000000000001" customHeight="1">
      <c r="A15" s="510" t="s">
        <v>536</v>
      </c>
      <c r="B15" s="1919">
        <v>31550.038098329987</v>
      </c>
      <c r="C15" s="1919">
        <v>24985.848013699997</v>
      </c>
      <c r="D15" s="1920">
        <v>25197.863519549996</v>
      </c>
      <c r="E15" s="1921">
        <v>-6564.1900846299905</v>
      </c>
      <c r="F15" s="1945"/>
      <c r="G15" s="1920">
        <v>-20.805648678368623</v>
      </c>
      <c r="H15" s="1919">
        <v>212.01550584999859</v>
      </c>
      <c r="I15" s="1920"/>
      <c r="J15" s="1923">
        <v>0.84854236579742381</v>
      </c>
    </row>
    <row r="16" spans="1:10" s="531" customFormat="1" ht="17.100000000000001" customHeight="1">
      <c r="A16" s="510" t="s">
        <v>537</v>
      </c>
      <c r="B16" s="1919">
        <v>0</v>
      </c>
      <c r="C16" s="1919">
        <v>0</v>
      </c>
      <c r="D16" s="1920">
        <v>0</v>
      </c>
      <c r="E16" s="1921">
        <v>0</v>
      </c>
      <c r="F16" s="1945"/>
      <c r="G16" s="1920"/>
      <c r="H16" s="1919">
        <v>0</v>
      </c>
      <c r="I16" s="1920"/>
      <c r="J16" s="1923"/>
    </row>
    <row r="17" spans="1:10" s="531" customFormat="1" ht="17.100000000000001" customHeight="1">
      <c r="A17" s="510" t="s">
        <v>540</v>
      </c>
      <c r="B17" s="1919">
        <v>890.77474628000004</v>
      </c>
      <c r="C17" s="1919">
        <v>1437.9474594300002</v>
      </c>
      <c r="D17" s="1920">
        <v>3740.2380506799987</v>
      </c>
      <c r="E17" s="1921">
        <v>547.17271315000016</v>
      </c>
      <c r="F17" s="1945"/>
      <c r="G17" s="1920">
        <v>61.426608178450273</v>
      </c>
      <c r="H17" s="1919">
        <v>2302.2905912499982</v>
      </c>
      <c r="I17" s="1920"/>
      <c r="J17" s="1923">
        <v>160.10950721124556</v>
      </c>
    </row>
    <row r="18" spans="1:10" s="531" customFormat="1" ht="17.100000000000001" customHeight="1">
      <c r="A18" s="510" t="s">
        <v>536</v>
      </c>
      <c r="B18" s="1919">
        <v>890.77474628000004</v>
      </c>
      <c r="C18" s="1919">
        <v>1437.9474594300002</v>
      </c>
      <c r="D18" s="1920">
        <v>3740.2380506799987</v>
      </c>
      <c r="E18" s="1921">
        <v>547.17271315000016</v>
      </c>
      <c r="F18" s="1945"/>
      <c r="G18" s="1920">
        <v>61.426608178450273</v>
      </c>
      <c r="H18" s="1919">
        <v>2302.2905912499982</v>
      </c>
      <c r="I18" s="1920"/>
      <c r="J18" s="1923">
        <v>160.10950721124556</v>
      </c>
    </row>
    <row r="19" spans="1:10" s="531" customFormat="1" ht="17.100000000000001" customHeight="1">
      <c r="A19" s="510" t="s">
        <v>537</v>
      </c>
      <c r="B19" s="1919">
        <v>0</v>
      </c>
      <c r="C19" s="1919">
        <v>0</v>
      </c>
      <c r="D19" s="1920">
        <v>0</v>
      </c>
      <c r="E19" s="1921">
        <v>0</v>
      </c>
      <c r="F19" s="1945"/>
      <c r="G19" s="1920"/>
      <c r="H19" s="1919">
        <v>0</v>
      </c>
      <c r="I19" s="1920"/>
      <c r="J19" s="1923"/>
    </row>
    <row r="20" spans="1:10" s="531" customFormat="1" ht="17.100000000000001" customHeight="1">
      <c r="A20" s="510" t="s">
        <v>541</v>
      </c>
      <c r="B20" s="1919">
        <v>13.935103490000001</v>
      </c>
      <c r="C20" s="1919">
        <v>14.761038729999999</v>
      </c>
      <c r="D20" s="1920">
        <v>13.497930760000001</v>
      </c>
      <c r="E20" s="1921">
        <v>0.82593523999999796</v>
      </c>
      <c r="F20" s="1945"/>
      <c r="G20" s="1920">
        <v>5.9270118847176061</v>
      </c>
      <c r="H20" s="1919">
        <v>-1.2631079699999983</v>
      </c>
      <c r="I20" s="1920"/>
      <c r="J20" s="1923">
        <v>-8.5570398743882858</v>
      </c>
    </row>
    <row r="21" spans="1:10" s="531" customFormat="1" ht="17.100000000000001" customHeight="1">
      <c r="A21" s="509" t="s">
        <v>542</v>
      </c>
      <c r="B21" s="1913">
        <v>0</v>
      </c>
      <c r="C21" s="1913">
        <v>188.9</v>
      </c>
      <c r="D21" s="1914">
        <v>512.26039509999998</v>
      </c>
      <c r="E21" s="1915">
        <v>188.9</v>
      </c>
      <c r="F21" s="1943"/>
      <c r="G21" s="1914"/>
      <c r="H21" s="1913">
        <v>323.36039510000001</v>
      </c>
      <c r="I21" s="1914"/>
      <c r="J21" s="1918">
        <v>171.18072795129697</v>
      </c>
    </row>
    <row r="22" spans="1:10" s="531" customFormat="1" ht="17.100000000000001" customHeight="1">
      <c r="A22" s="509" t="s">
        <v>543</v>
      </c>
      <c r="B22" s="1913">
        <v>0</v>
      </c>
      <c r="C22" s="1913">
        <v>0</v>
      </c>
      <c r="D22" s="1914">
        <v>0</v>
      </c>
      <c r="E22" s="1915">
        <v>0</v>
      </c>
      <c r="F22" s="1943"/>
      <c r="G22" s="1914"/>
      <c r="H22" s="1913">
        <v>0</v>
      </c>
      <c r="I22" s="1914"/>
      <c r="J22" s="1918"/>
    </row>
    <row r="23" spans="1:10" s="531" customFormat="1" ht="17.100000000000001" customHeight="1">
      <c r="A23" s="556" t="s">
        <v>544</v>
      </c>
      <c r="B23" s="1913">
        <v>33399.746859419829</v>
      </c>
      <c r="C23" s="1913">
        <v>35739.533478634286</v>
      </c>
      <c r="D23" s="1914">
        <v>27775.949210264473</v>
      </c>
      <c r="E23" s="1915">
        <v>2339.7866192144575</v>
      </c>
      <c r="F23" s="1943"/>
      <c r="G23" s="1914">
        <v>7.0054022536837302</v>
      </c>
      <c r="H23" s="1913">
        <v>-7963.5842683698138</v>
      </c>
      <c r="I23" s="1914"/>
      <c r="J23" s="1918">
        <v>-22.282283771640678</v>
      </c>
    </row>
    <row r="24" spans="1:10" s="531" customFormat="1" ht="17.100000000000001" customHeight="1">
      <c r="A24" s="557" t="s">
        <v>545</v>
      </c>
      <c r="B24" s="1919">
        <v>15763.766387999998</v>
      </c>
      <c r="C24" s="1919">
        <v>13164.230377000002</v>
      </c>
      <c r="D24" s="1920">
        <v>10507.5767044</v>
      </c>
      <c r="E24" s="1921">
        <v>-2599.5360109999965</v>
      </c>
      <c r="F24" s="1945"/>
      <c r="G24" s="1920">
        <v>-16.490576852108553</v>
      </c>
      <c r="H24" s="1919">
        <v>-2656.6536726000013</v>
      </c>
      <c r="I24" s="1920"/>
      <c r="J24" s="1923">
        <v>-20.180850657563671</v>
      </c>
    </row>
    <row r="25" spans="1:10" s="531" customFormat="1" ht="17.100000000000001" customHeight="1">
      <c r="A25" s="557" t="s">
        <v>546</v>
      </c>
      <c r="B25" s="1919">
        <v>5518.5029817947016</v>
      </c>
      <c r="C25" s="1919">
        <v>7513.280638892893</v>
      </c>
      <c r="D25" s="1920">
        <v>5469.2607816233049</v>
      </c>
      <c r="E25" s="1921">
        <v>1994.7776570981914</v>
      </c>
      <c r="F25" s="1945"/>
      <c r="G25" s="1920">
        <v>36.147079446706378</v>
      </c>
      <c r="H25" s="1919">
        <v>-2044.0198572695881</v>
      </c>
      <c r="I25" s="1920"/>
      <c r="J25" s="1923">
        <v>-27.205424041910685</v>
      </c>
    </row>
    <row r="26" spans="1:10" s="531" customFormat="1" ht="17.100000000000001" customHeight="1">
      <c r="A26" s="557" t="s">
        <v>547</v>
      </c>
      <c r="B26" s="1919">
        <v>12117.477489625131</v>
      </c>
      <c r="C26" s="1919">
        <v>15062.022462741392</v>
      </c>
      <c r="D26" s="1920">
        <v>11799.111724241169</v>
      </c>
      <c r="E26" s="1921">
        <v>2944.5449731162607</v>
      </c>
      <c r="F26" s="1945"/>
      <c r="G26" s="1920">
        <v>24.299983025653251</v>
      </c>
      <c r="H26" s="1919">
        <v>-3262.9107385002226</v>
      </c>
      <c r="I26" s="1920"/>
      <c r="J26" s="1923">
        <v>-21.663164734826388</v>
      </c>
    </row>
    <row r="27" spans="1:10" s="531" customFormat="1" ht="17.100000000000001" customHeight="1">
      <c r="A27" s="558" t="s">
        <v>548</v>
      </c>
      <c r="B27" s="1955">
        <v>105035.93274396873</v>
      </c>
      <c r="C27" s="1955">
        <v>98956.346990384292</v>
      </c>
      <c r="D27" s="1956">
        <v>80056.180859279557</v>
      </c>
      <c r="E27" s="1957">
        <v>-6079.5857535844407</v>
      </c>
      <c r="F27" s="1958"/>
      <c r="G27" s="1956">
        <v>-5.7881008858214154</v>
      </c>
      <c r="H27" s="1955">
        <v>-18900.166131104736</v>
      </c>
      <c r="I27" s="1956"/>
      <c r="J27" s="1959">
        <v>-19.099498623308403</v>
      </c>
    </row>
    <row r="28" spans="1:10" s="531" customFormat="1" ht="17.100000000000001" customHeight="1">
      <c r="A28" s="509" t="s">
        <v>549</v>
      </c>
      <c r="B28" s="1913">
        <v>6830.7789320000074</v>
      </c>
      <c r="C28" s="1913">
        <v>6615.9552249600056</v>
      </c>
      <c r="D28" s="1914">
        <v>5984.0171579600174</v>
      </c>
      <c r="E28" s="1915">
        <v>-214.82370704000186</v>
      </c>
      <c r="F28" s="1943"/>
      <c r="G28" s="1914">
        <v>-3.1449371905980112</v>
      </c>
      <c r="H28" s="1913">
        <v>-631.93806699998822</v>
      </c>
      <c r="I28" s="1914"/>
      <c r="J28" s="1918">
        <v>-9.5517282918704822</v>
      </c>
    </row>
    <row r="29" spans="1:10" s="531" customFormat="1" ht="17.100000000000001" customHeight="1">
      <c r="A29" s="510" t="s">
        <v>550</v>
      </c>
      <c r="B29" s="1919">
        <v>1014.4907457800068</v>
      </c>
      <c r="C29" s="1919">
        <v>1020.8205123900061</v>
      </c>
      <c r="D29" s="1920">
        <v>1091.2632936900159</v>
      </c>
      <c r="E29" s="1921">
        <v>6.3297666099992966</v>
      </c>
      <c r="F29" s="1945"/>
      <c r="G29" s="1920">
        <v>0.62393537213910788</v>
      </c>
      <c r="H29" s="1919">
        <v>70.442781300009756</v>
      </c>
      <c r="I29" s="1920"/>
      <c r="J29" s="1923">
        <v>6.9006040185345512</v>
      </c>
    </row>
    <row r="30" spans="1:10" s="531" customFormat="1" ht="17.100000000000001" customHeight="1">
      <c r="A30" s="510" t="s">
        <v>567</v>
      </c>
      <c r="B30" s="1919">
        <v>5815.5003379600003</v>
      </c>
      <c r="C30" s="1919">
        <v>5551.3826345699999</v>
      </c>
      <c r="D30" s="1920">
        <v>4802.4487722700005</v>
      </c>
      <c r="E30" s="1921">
        <v>-264.11770339000032</v>
      </c>
      <c r="F30" s="1945"/>
      <c r="G30" s="1920">
        <v>-4.5416161644081212</v>
      </c>
      <c r="H30" s="1919">
        <v>-748.93386229999942</v>
      </c>
      <c r="I30" s="1920"/>
      <c r="J30" s="1923">
        <v>-13.49094291638592</v>
      </c>
    </row>
    <row r="31" spans="1:10" s="531" customFormat="1" ht="17.100000000000001" customHeight="1">
      <c r="A31" s="510" t="s">
        <v>552</v>
      </c>
      <c r="B31" s="1919">
        <v>0.39306200000000002</v>
      </c>
      <c r="C31" s="1919">
        <v>0.12882199999999999</v>
      </c>
      <c r="D31" s="1920">
        <v>0.10402999999999998</v>
      </c>
      <c r="E31" s="1921">
        <v>-0.26424000000000003</v>
      </c>
      <c r="F31" s="1945"/>
      <c r="G31" s="1920">
        <v>-67.226035587261052</v>
      </c>
      <c r="H31" s="1919">
        <v>-2.4792000000000008E-2</v>
      </c>
      <c r="I31" s="1920"/>
      <c r="J31" s="1923">
        <v>-19.245159988200779</v>
      </c>
    </row>
    <row r="32" spans="1:10" s="531" customFormat="1" ht="17.100000000000001" customHeight="1">
      <c r="A32" s="510" t="s">
        <v>553</v>
      </c>
      <c r="B32" s="1919">
        <v>0.26200000000000001</v>
      </c>
      <c r="C32" s="1919">
        <v>41.195999999999998</v>
      </c>
      <c r="D32" s="1920">
        <v>89.801062000000002</v>
      </c>
      <c r="E32" s="1921">
        <v>40.933999999999997</v>
      </c>
      <c r="F32" s="1945"/>
      <c r="G32" s="1920">
        <v>15623.664122137405</v>
      </c>
      <c r="H32" s="1919">
        <v>48.605062000000004</v>
      </c>
      <c r="I32" s="1920"/>
      <c r="J32" s="1923">
        <v>117.9849063015827</v>
      </c>
    </row>
    <row r="33" spans="1:10" s="531" customFormat="1" ht="17.100000000000001" customHeight="1">
      <c r="A33" s="510" t="s">
        <v>554</v>
      </c>
      <c r="B33" s="1919">
        <v>0.13278625999999999</v>
      </c>
      <c r="C33" s="1919">
        <v>2.4272559999999999</v>
      </c>
      <c r="D33" s="1920">
        <v>0.4</v>
      </c>
      <c r="E33" s="1921">
        <v>2.2944697399999998</v>
      </c>
      <c r="F33" s="1945"/>
      <c r="G33" s="1920">
        <v>1727.9421379892772</v>
      </c>
      <c r="H33" s="1919">
        <v>-2.0272559999999999</v>
      </c>
      <c r="I33" s="1920"/>
      <c r="J33" s="1923">
        <v>-83.520485684245912</v>
      </c>
    </row>
    <row r="34" spans="1:10" s="531" customFormat="1" ht="17.100000000000001" customHeight="1">
      <c r="A34" s="544" t="s">
        <v>555</v>
      </c>
      <c r="B34" s="1913">
        <v>93715.724444811363</v>
      </c>
      <c r="C34" s="1913">
        <v>88264.072903038439</v>
      </c>
      <c r="D34" s="1914">
        <v>72990.87842398214</v>
      </c>
      <c r="E34" s="1915">
        <v>-5451.6515417729242</v>
      </c>
      <c r="F34" s="1943"/>
      <c r="G34" s="1914">
        <v>-5.817221788626699</v>
      </c>
      <c r="H34" s="1913">
        <v>-15273.194479056299</v>
      </c>
      <c r="I34" s="1914"/>
      <c r="J34" s="1918">
        <v>-17.303976552084226</v>
      </c>
    </row>
    <row r="35" spans="1:10" s="531" customFormat="1" ht="17.100000000000001" customHeight="1">
      <c r="A35" s="510" t="s">
        <v>556</v>
      </c>
      <c r="B35" s="1919">
        <v>3047</v>
      </c>
      <c r="C35" s="1919">
        <v>3845</v>
      </c>
      <c r="D35" s="1920">
        <v>4018</v>
      </c>
      <c r="E35" s="1921">
        <v>798</v>
      </c>
      <c r="F35" s="1945"/>
      <c r="G35" s="1920">
        <v>26.189694781752543</v>
      </c>
      <c r="H35" s="1919">
        <v>173</v>
      </c>
      <c r="I35" s="1920"/>
      <c r="J35" s="1923">
        <v>4.4993498049414828</v>
      </c>
    </row>
    <row r="36" spans="1:10" s="531" customFormat="1" ht="17.100000000000001" customHeight="1">
      <c r="A36" s="510" t="s">
        <v>557</v>
      </c>
      <c r="B36" s="1919">
        <v>99.377473520000009</v>
      </c>
      <c r="C36" s="1919">
        <v>131.90519587</v>
      </c>
      <c r="D36" s="1920">
        <v>150.39711892</v>
      </c>
      <c r="E36" s="1921">
        <v>32.527722349999991</v>
      </c>
      <c r="F36" s="1945"/>
      <c r="G36" s="1920">
        <v>32.731484508361639</v>
      </c>
      <c r="H36" s="1919">
        <v>18.491923049999997</v>
      </c>
      <c r="I36" s="1920"/>
      <c r="J36" s="1923">
        <v>14.019101315936657</v>
      </c>
    </row>
    <row r="37" spans="1:10" s="531" customFormat="1" ht="17.100000000000001" customHeight="1">
      <c r="A37" s="512" t="s">
        <v>558</v>
      </c>
      <c r="B37" s="1919">
        <v>19401.274322160971</v>
      </c>
      <c r="C37" s="1919">
        <v>20714.633624811555</v>
      </c>
      <c r="D37" s="1920">
        <v>13697.610623406825</v>
      </c>
      <c r="E37" s="1921">
        <v>1313.3593026505841</v>
      </c>
      <c r="F37" s="1945"/>
      <c r="G37" s="1920">
        <v>6.7694486498261028</v>
      </c>
      <c r="H37" s="1919">
        <v>-7017.0230014047302</v>
      </c>
      <c r="I37" s="1920"/>
      <c r="J37" s="1923">
        <v>-33.87471450617349</v>
      </c>
    </row>
    <row r="38" spans="1:10" s="531" customFormat="1" ht="17.100000000000001" customHeight="1">
      <c r="A38" s="559" t="s">
        <v>559</v>
      </c>
      <c r="B38" s="1919">
        <v>0</v>
      </c>
      <c r="C38" s="1919">
        <v>0</v>
      </c>
      <c r="D38" s="1920">
        <v>0</v>
      </c>
      <c r="E38" s="1921">
        <v>0</v>
      </c>
      <c r="F38" s="1945"/>
      <c r="G38" s="1920"/>
      <c r="H38" s="1919">
        <v>0</v>
      </c>
      <c r="I38" s="1920"/>
      <c r="J38" s="1923"/>
    </row>
    <row r="39" spans="1:10" s="531" customFormat="1" ht="17.100000000000001" customHeight="1">
      <c r="A39" s="559" t="s">
        <v>560</v>
      </c>
      <c r="B39" s="1919">
        <v>19401.274322160971</v>
      </c>
      <c r="C39" s="1919">
        <v>20714.633624811555</v>
      </c>
      <c r="D39" s="1920">
        <v>13697.610623406825</v>
      </c>
      <c r="E39" s="1921">
        <v>1313.3593026505841</v>
      </c>
      <c r="F39" s="1945"/>
      <c r="G39" s="1920">
        <v>6.7694486498261028</v>
      </c>
      <c r="H39" s="1919">
        <v>-7017.0230014047302</v>
      </c>
      <c r="I39" s="1920"/>
      <c r="J39" s="1923">
        <v>-33.87471450617349</v>
      </c>
    </row>
    <row r="40" spans="1:10" s="531" customFormat="1" ht="17.100000000000001" customHeight="1">
      <c r="A40" s="510" t="s">
        <v>561</v>
      </c>
      <c r="B40" s="1919">
        <v>71168.072649130394</v>
      </c>
      <c r="C40" s="1919">
        <v>63572.534082356877</v>
      </c>
      <c r="D40" s="1920">
        <v>55124.870681655317</v>
      </c>
      <c r="E40" s="1921">
        <v>-7595.5385667735172</v>
      </c>
      <c r="F40" s="1945"/>
      <c r="G40" s="1920">
        <v>-10.672677064363816</v>
      </c>
      <c r="H40" s="1919">
        <v>-8447.66340070156</v>
      </c>
      <c r="I40" s="1920"/>
      <c r="J40" s="1923">
        <v>-13.288228198922807</v>
      </c>
    </row>
    <row r="41" spans="1:10" s="531" customFormat="1" ht="17.100000000000001" customHeight="1">
      <c r="A41" s="512" t="s">
        <v>562</v>
      </c>
      <c r="B41" s="1919">
        <v>64973.682273670114</v>
      </c>
      <c r="C41" s="1919">
        <v>56860.186832411586</v>
      </c>
      <c r="D41" s="1920">
        <v>49281.212164815319</v>
      </c>
      <c r="E41" s="1921">
        <v>-8113.4954412585284</v>
      </c>
      <c r="F41" s="1945"/>
      <c r="G41" s="1920">
        <v>-12.487356660939062</v>
      </c>
      <c r="H41" s="1919">
        <v>-7578.974667596267</v>
      </c>
      <c r="I41" s="1920"/>
      <c r="J41" s="1923">
        <v>-13.32914133739019</v>
      </c>
    </row>
    <row r="42" spans="1:10" s="531" customFormat="1" ht="17.100000000000001" customHeight="1">
      <c r="A42" s="512" t="s">
        <v>563</v>
      </c>
      <c r="B42" s="1919">
        <v>6194.3903754602816</v>
      </c>
      <c r="C42" s="1919">
        <v>6712.3472499452928</v>
      </c>
      <c r="D42" s="1920">
        <v>5843.6585168400006</v>
      </c>
      <c r="E42" s="1921">
        <v>517.95687448501121</v>
      </c>
      <c r="F42" s="1945"/>
      <c r="G42" s="1920">
        <v>8.3617086281315274</v>
      </c>
      <c r="H42" s="1919">
        <v>-868.68873310529216</v>
      </c>
      <c r="I42" s="1920"/>
      <c r="J42" s="1923">
        <v>-12.941653653457397</v>
      </c>
    </row>
    <row r="43" spans="1:10" s="531" customFormat="1" ht="17.100000000000001" customHeight="1">
      <c r="A43" s="513" t="s">
        <v>564</v>
      </c>
      <c r="B43" s="1935">
        <v>0</v>
      </c>
      <c r="C43" s="1935">
        <v>0</v>
      </c>
      <c r="D43" s="1936">
        <v>0</v>
      </c>
      <c r="E43" s="1937">
        <v>0</v>
      </c>
      <c r="F43" s="1961"/>
      <c r="G43" s="1936"/>
      <c r="H43" s="1935">
        <v>0</v>
      </c>
      <c r="I43" s="1936"/>
      <c r="J43" s="1938"/>
    </row>
    <row r="44" spans="1:10" s="531" customFormat="1" ht="17.100000000000001" customHeight="1">
      <c r="A44" s="560" t="s">
        <v>565</v>
      </c>
      <c r="B44" s="1935">
        <v>0</v>
      </c>
      <c r="C44" s="1935">
        <v>0</v>
      </c>
      <c r="D44" s="1936">
        <v>0</v>
      </c>
      <c r="E44" s="1937">
        <v>0</v>
      </c>
      <c r="F44" s="1943"/>
      <c r="G44" s="1960"/>
      <c r="H44" s="1935">
        <v>0</v>
      </c>
      <c r="I44" s="1914"/>
      <c r="J44" s="1918"/>
    </row>
    <row r="45" spans="1:10" s="531" customFormat="1" ht="17.100000000000001" customHeight="1" thickBot="1">
      <c r="A45" s="561" t="s">
        <v>566</v>
      </c>
      <c r="B45" s="1939">
        <v>4489.4293511395726</v>
      </c>
      <c r="C45" s="1939">
        <v>4076.3188721838324</v>
      </c>
      <c r="D45" s="1940">
        <v>1081.2852733768586</v>
      </c>
      <c r="E45" s="1941">
        <v>-413.11047895574029</v>
      </c>
      <c r="F45" s="1952"/>
      <c r="G45" s="1940">
        <v>-9.2018483117654704</v>
      </c>
      <c r="H45" s="1939">
        <v>-2995.0335988069737</v>
      </c>
      <c r="I45" s="1940"/>
      <c r="J45" s="1954">
        <v>-73.473977201455426</v>
      </c>
    </row>
    <row r="46" spans="1:10" s="531" customFormat="1" ht="17.100000000000001" customHeight="1" thickTop="1">
      <c r="A46" s="522" t="s">
        <v>481</v>
      </c>
      <c r="B46" s="563"/>
      <c r="C46" s="517"/>
      <c r="D46" s="517"/>
      <c r="E46" s="511"/>
      <c r="F46" s="511"/>
      <c r="G46" s="511"/>
      <c r="H46" s="511"/>
      <c r="I46" s="511"/>
      <c r="J46" s="511"/>
    </row>
  </sheetData>
  <mergeCells count="6">
    <mergeCell ref="A1:J1"/>
    <mergeCell ref="A2:J2"/>
    <mergeCell ref="H3:J3"/>
    <mergeCell ref="E4:J4"/>
    <mergeCell ref="E5:G5"/>
    <mergeCell ref="H5:J5"/>
  </mergeCells>
  <printOptions horizontalCentered="1"/>
  <pageMargins left="1.5" right="1" top="1.5" bottom="1" header="0.3" footer="0.3"/>
  <pageSetup paperSize="9" scale="71"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L773"/>
  <sheetViews>
    <sheetView view="pageBreakPreview" zoomScaleSheetLayoutView="100" workbookViewId="0">
      <selection activeCell="B3" sqref="B1:D1048576"/>
    </sheetView>
  </sheetViews>
  <sheetFormatPr defaultRowHeight="12.75"/>
  <cols>
    <col min="1" max="1" width="32.42578125" style="532" customWidth="1"/>
    <col min="2" max="4" width="11.7109375" style="532" customWidth="1"/>
    <col min="5" max="5" width="8.42578125" style="532" bestFit="1" customWidth="1"/>
    <col min="6" max="6" width="7.140625" style="567" bestFit="1" customWidth="1"/>
    <col min="7" max="7" width="8.42578125" style="532" bestFit="1" customWidth="1"/>
    <col min="8" max="8" width="7.28515625" style="567" bestFit="1" customWidth="1"/>
    <col min="9" max="256" width="9.140625" style="532"/>
    <col min="257" max="257" width="32.42578125" style="532" customWidth="1"/>
    <col min="258" max="260" width="9.42578125" style="532" bestFit="1" customWidth="1"/>
    <col min="261" max="261" width="8.42578125" style="532" bestFit="1" customWidth="1"/>
    <col min="262" max="262" width="7.140625" style="532" bestFit="1" customWidth="1"/>
    <col min="263" max="263" width="8.85546875" style="532" customWidth="1"/>
    <col min="264" max="264" width="7.140625" style="532" bestFit="1" customWidth="1"/>
    <col min="265" max="512" width="9.140625" style="532"/>
    <col min="513" max="513" width="32.42578125" style="532" customWidth="1"/>
    <col min="514" max="516" width="9.42578125" style="532" bestFit="1" customWidth="1"/>
    <col min="517" max="517" width="8.42578125" style="532" bestFit="1" customWidth="1"/>
    <col min="518" max="518" width="7.140625" style="532" bestFit="1" customWidth="1"/>
    <col min="519" max="519" width="8.85546875" style="532" customWidth="1"/>
    <col min="520" max="520" width="7.140625" style="532" bestFit="1" customWidth="1"/>
    <col min="521" max="768" width="9.140625" style="532"/>
    <col min="769" max="769" width="32.42578125" style="532" customWidth="1"/>
    <col min="770" max="772" width="9.42578125" style="532" bestFit="1" customWidth="1"/>
    <col min="773" max="773" width="8.42578125" style="532" bestFit="1" customWidth="1"/>
    <col min="774" max="774" width="7.140625" style="532" bestFit="1" customWidth="1"/>
    <col min="775" max="775" width="8.85546875" style="532" customWidth="1"/>
    <col min="776" max="776" width="7.140625" style="532" bestFit="1" customWidth="1"/>
    <col min="777" max="1024" width="9.140625" style="532"/>
    <col min="1025" max="1025" width="32.42578125" style="532" customWidth="1"/>
    <col min="1026" max="1028" width="9.42578125" style="532" bestFit="1" customWidth="1"/>
    <col min="1029" max="1029" width="8.42578125" style="532" bestFit="1" customWidth="1"/>
    <col min="1030" max="1030" width="7.140625" style="532" bestFit="1" customWidth="1"/>
    <col min="1031" max="1031" width="8.85546875" style="532" customWidth="1"/>
    <col min="1032" max="1032" width="7.140625" style="532" bestFit="1" customWidth="1"/>
    <col min="1033" max="1280" width="9.140625" style="532"/>
    <col min="1281" max="1281" width="32.42578125" style="532" customWidth="1"/>
    <col min="1282" max="1284" width="9.42578125" style="532" bestFit="1" customWidth="1"/>
    <col min="1285" max="1285" width="8.42578125" style="532" bestFit="1" customWidth="1"/>
    <col min="1286" max="1286" width="7.140625" style="532" bestFit="1" customWidth="1"/>
    <col min="1287" max="1287" width="8.85546875" style="532" customWidth="1"/>
    <col min="1288" max="1288" width="7.140625" style="532" bestFit="1" customWidth="1"/>
    <col min="1289" max="1536" width="9.140625" style="532"/>
    <col min="1537" max="1537" width="32.42578125" style="532" customWidth="1"/>
    <col min="1538" max="1540" width="9.42578125" style="532" bestFit="1" customWidth="1"/>
    <col min="1541" max="1541" width="8.42578125" style="532" bestFit="1" customWidth="1"/>
    <col min="1542" max="1542" width="7.140625" style="532" bestFit="1" customWidth="1"/>
    <col min="1543" max="1543" width="8.85546875" style="532" customWidth="1"/>
    <col min="1544" max="1544" width="7.140625" style="532" bestFit="1" customWidth="1"/>
    <col min="1545" max="1792" width="9.140625" style="532"/>
    <col min="1793" max="1793" width="32.42578125" style="532" customWidth="1"/>
    <col min="1794" max="1796" width="9.42578125" style="532" bestFit="1" customWidth="1"/>
    <col min="1797" max="1797" width="8.42578125" style="532" bestFit="1" customWidth="1"/>
    <col min="1798" max="1798" width="7.140625" style="532" bestFit="1" customWidth="1"/>
    <col min="1799" max="1799" width="8.85546875" style="532" customWidth="1"/>
    <col min="1800" max="1800" width="7.140625" style="532" bestFit="1" customWidth="1"/>
    <col min="1801" max="2048" width="9.140625" style="532"/>
    <col min="2049" max="2049" width="32.42578125" style="532" customWidth="1"/>
    <col min="2050" max="2052" width="9.42578125" style="532" bestFit="1" customWidth="1"/>
    <col min="2053" max="2053" width="8.42578125" style="532" bestFit="1" customWidth="1"/>
    <col min="2054" max="2054" width="7.140625" style="532" bestFit="1" customWidth="1"/>
    <col min="2055" max="2055" width="8.85546875" style="532" customWidth="1"/>
    <col min="2056" max="2056" width="7.140625" style="532" bestFit="1" customWidth="1"/>
    <col min="2057" max="2304" width="9.140625" style="532"/>
    <col min="2305" max="2305" width="32.42578125" style="532" customWidth="1"/>
    <col min="2306" max="2308" width="9.42578125" style="532" bestFit="1" customWidth="1"/>
    <col min="2309" max="2309" width="8.42578125" style="532" bestFit="1" customWidth="1"/>
    <col min="2310" max="2310" width="7.140625" style="532" bestFit="1" customWidth="1"/>
    <col min="2311" max="2311" width="8.85546875" style="532" customWidth="1"/>
    <col min="2312" max="2312" width="7.140625" style="532" bestFit="1" customWidth="1"/>
    <col min="2313" max="2560" width="9.140625" style="532"/>
    <col min="2561" max="2561" width="32.42578125" style="532" customWidth="1"/>
    <col min="2562" max="2564" width="9.42578125" style="532" bestFit="1" customWidth="1"/>
    <col min="2565" max="2565" width="8.42578125" style="532" bestFit="1" customWidth="1"/>
    <col min="2566" max="2566" width="7.140625" style="532" bestFit="1" customWidth="1"/>
    <col min="2567" max="2567" width="8.85546875" style="532" customWidth="1"/>
    <col min="2568" max="2568" width="7.140625" style="532" bestFit="1" customWidth="1"/>
    <col min="2569" max="2816" width="9.140625" style="532"/>
    <col min="2817" max="2817" width="32.42578125" style="532" customWidth="1"/>
    <col min="2818" max="2820" width="9.42578125" style="532" bestFit="1" customWidth="1"/>
    <col min="2821" max="2821" width="8.42578125" style="532" bestFit="1" customWidth="1"/>
    <col min="2822" max="2822" width="7.140625" style="532" bestFit="1" customWidth="1"/>
    <col min="2823" max="2823" width="8.85546875" style="532" customWidth="1"/>
    <col min="2824" max="2824" width="7.140625" style="532" bestFit="1" customWidth="1"/>
    <col min="2825" max="3072" width="9.140625" style="532"/>
    <col min="3073" max="3073" width="32.42578125" style="532" customWidth="1"/>
    <col min="3074" max="3076" width="9.42578125" style="532" bestFit="1" customWidth="1"/>
    <col min="3077" max="3077" width="8.42578125" style="532" bestFit="1" customWidth="1"/>
    <col min="3078" max="3078" width="7.140625" style="532" bestFit="1" customWidth="1"/>
    <col min="3079" max="3079" width="8.85546875" style="532" customWidth="1"/>
    <col min="3080" max="3080" width="7.140625" style="532" bestFit="1" customWidth="1"/>
    <col min="3081" max="3328" width="9.140625" style="532"/>
    <col min="3329" max="3329" width="32.42578125" style="532" customWidth="1"/>
    <col min="3330" max="3332" width="9.42578125" style="532" bestFit="1" customWidth="1"/>
    <col min="3333" max="3333" width="8.42578125" style="532" bestFit="1" customWidth="1"/>
    <col min="3334" max="3334" width="7.140625" style="532" bestFit="1" customWidth="1"/>
    <col min="3335" max="3335" width="8.85546875" style="532" customWidth="1"/>
    <col min="3336" max="3336" width="7.140625" style="532" bestFit="1" customWidth="1"/>
    <col min="3337" max="3584" width="9.140625" style="532"/>
    <col min="3585" max="3585" width="32.42578125" style="532" customWidth="1"/>
    <col min="3586" max="3588" width="9.42578125" style="532" bestFit="1" customWidth="1"/>
    <col min="3589" max="3589" width="8.42578125" style="532" bestFit="1" customWidth="1"/>
    <col min="3590" max="3590" width="7.140625" style="532" bestFit="1" customWidth="1"/>
    <col min="3591" max="3591" width="8.85546875" style="532" customWidth="1"/>
    <col min="3592" max="3592" width="7.140625" style="532" bestFit="1" customWidth="1"/>
    <col min="3593" max="3840" width="9.140625" style="532"/>
    <col min="3841" max="3841" width="32.42578125" style="532" customWidth="1"/>
    <col min="3842" max="3844" width="9.42578125" style="532" bestFit="1" customWidth="1"/>
    <col min="3845" max="3845" width="8.42578125" style="532" bestFit="1" customWidth="1"/>
    <col min="3846" max="3846" width="7.140625" style="532" bestFit="1" customWidth="1"/>
    <col min="3847" max="3847" width="8.85546875" style="532" customWidth="1"/>
    <col min="3848" max="3848" width="7.140625" style="532" bestFit="1" customWidth="1"/>
    <col min="3849" max="4096" width="9.140625" style="532"/>
    <col min="4097" max="4097" width="32.42578125" style="532" customWidth="1"/>
    <col min="4098" max="4100" width="9.42578125" style="532" bestFit="1" customWidth="1"/>
    <col min="4101" max="4101" width="8.42578125" style="532" bestFit="1" customWidth="1"/>
    <col min="4102" max="4102" width="7.140625" style="532" bestFit="1" customWidth="1"/>
    <col min="4103" max="4103" width="8.85546875" style="532" customWidth="1"/>
    <col min="4104" max="4104" width="7.140625" style="532" bestFit="1" customWidth="1"/>
    <col min="4105" max="4352" width="9.140625" style="532"/>
    <col min="4353" max="4353" width="32.42578125" style="532" customWidth="1"/>
    <col min="4354" max="4356" width="9.42578125" style="532" bestFit="1" customWidth="1"/>
    <col min="4357" max="4357" width="8.42578125" style="532" bestFit="1" customWidth="1"/>
    <col min="4358" max="4358" width="7.140625" style="532" bestFit="1" customWidth="1"/>
    <col min="4359" max="4359" width="8.85546875" style="532" customWidth="1"/>
    <col min="4360" max="4360" width="7.140625" style="532" bestFit="1" customWidth="1"/>
    <col min="4361" max="4608" width="9.140625" style="532"/>
    <col min="4609" max="4609" width="32.42578125" style="532" customWidth="1"/>
    <col min="4610" max="4612" width="9.42578125" style="532" bestFit="1" customWidth="1"/>
    <col min="4613" max="4613" width="8.42578125" style="532" bestFit="1" customWidth="1"/>
    <col min="4614" max="4614" width="7.140625" style="532" bestFit="1" customWidth="1"/>
    <col min="4615" max="4615" width="8.85546875" style="532" customWidth="1"/>
    <col min="4616" max="4616" width="7.140625" style="532" bestFit="1" customWidth="1"/>
    <col min="4617" max="4864" width="9.140625" style="532"/>
    <col min="4865" max="4865" width="32.42578125" style="532" customWidth="1"/>
    <col min="4866" max="4868" width="9.42578125" style="532" bestFit="1" customWidth="1"/>
    <col min="4869" max="4869" width="8.42578125" style="532" bestFit="1" customWidth="1"/>
    <col min="4870" max="4870" width="7.140625" style="532" bestFit="1" customWidth="1"/>
    <col min="4871" max="4871" width="8.85546875" style="532" customWidth="1"/>
    <col min="4872" max="4872" width="7.140625" style="532" bestFit="1" customWidth="1"/>
    <col min="4873" max="5120" width="9.140625" style="532"/>
    <col min="5121" max="5121" width="32.42578125" style="532" customWidth="1"/>
    <col min="5122" max="5124" width="9.42578125" style="532" bestFit="1" customWidth="1"/>
    <col min="5125" max="5125" width="8.42578125" style="532" bestFit="1" customWidth="1"/>
    <col min="5126" max="5126" width="7.140625" style="532" bestFit="1" customWidth="1"/>
    <col min="5127" max="5127" width="8.85546875" style="532" customWidth="1"/>
    <col min="5128" max="5128" width="7.140625" style="532" bestFit="1" customWidth="1"/>
    <col min="5129" max="5376" width="9.140625" style="532"/>
    <col min="5377" max="5377" width="32.42578125" style="532" customWidth="1"/>
    <col min="5378" max="5380" width="9.42578125" style="532" bestFit="1" customWidth="1"/>
    <col min="5381" max="5381" width="8.42578125" style="532" bestFit="1" customWidth="1"/>
    <col min="5382" max="5382" width="7.140625" style="532" bestFit="1" customWidth="1"/>
    <col min="5383" max="5383" width="8.85546875" style="532" customWidth="1"/>
    <col min="5384" max="5384" width="7.140625" style="532" bestFit="1" customWidth="1"/>
    <col min="5385" max="5632" width="9.140625" style="532"/>
    <col min="5633" max="5633" width="32.42578125" style="532" customWidth="1"/>
    <col min="5634" max="5636" width="9.42578125" style="532" bestFit="1" customWidth="1"/>
    <col min="5637" max="5637" width="8.42578125" style="532" bestFit="1" customWidth="1"/>
    <col min="5638" max="5638" width="7.140625" style="532" bestFit="1" customWidth="1"/>
    <col min="5639" max="5639" width="8.85546875" style="532" customWidth="1"/>
    <col min="5640" max="5640" width="7.140625" style="532" bestFit="1" customWidth="1"/>
    <col min="5641" max="5888" width="9.140625" style="532"/>
    <col min="5889" max="5889" width="32.42578125" style="532" customWidth="1"/>
    <col min="5890" max="5892" width="9.42578125" style="532" bestFit="1" customWidth="1"/>
    <col min="5893" max="5893" width="8.42578125" style="532" bestFit="1" customWidth="1"/>
    <col min="5894" max="5894" width="7.140625" style="532" bestFit="1" customWidth="1"/>
    <col min="5895" max="5895" width="8.85546875" style="532" customWidth="1"/>
    <col min="5896" max="5896" width="7.140625" style="532" bestFit="1" customWidth="1"/>
    <col min="5897" max="6144" width="9.140625" style="532"/>
    <col min="6145" max="6145" width="32.42578125" style="532" customWidth="1"/>
    <col min="6146" max="6148" width="9.42578125" style="532" bestFit="1" customWidth="1"/>
    <col min="6149" max="6149" width="8.42578125" style="532" bestFit="1" customWidth="1"/>
    <col min="6150" max="6150" width="7.140625" style="532" bestFit="1" customWidth="1"/>
    <col min="6151" max="6151" width="8.85546875" style="532" customWidth="1"/>
    <col min="6152" max="6152" width="7.140625" style="532" bestFit="1" customWidth="1"/>
    <col min="6153" max="6400" width="9.140625" style="532"/>
    <col min="6401" max="6401" width="32.42578125" style="532" customWidth="1"/>
    <col min="6402" max="6404" width="9.42578125" style="532" bestFit="1" customWidth="1"/>
    <col min="6405" max="6405" width="8.42578125" style="532" bestFit="1" customWidth="1"/>
    <col min="6406" max="6406" width="7.140625" style="532" bestFit="1" customWidth="1"/>
    <col min="6407" max="6407" width="8.85546875" style="532" customWidth="1"/>
    <col min="6408" max="6408" width="7.140625" style="532" bestFit="1" customWidth="1"/>
    <col min="6409" max="6656" width="9.140625" style="532"/>
    <col min="6657" max="6657" width="32.42578125" style="532" customWidth="1"/>
    <col min="6658" max="6660" width="9.42578125" style="532" bestFit="1" customWidth="1"/>
    <col min="6661" max="6661" width="8.42578125" style="532" bestFit="1" customWidth="1"/>
    <col min="6662" max="6662" width="7.140625" style="532" bestFit="1" customWidth="1"/>
    <col min="6663" max="6663" width="8.85546875" style="532" customWidth="1"/>
    <col min="6664" max="6664" width="7.140625" style="532" bestFit="1" customWidth="1"/>
    <col min="6665" max="6912" width="9.140625" style="532"/>
    <col min="6913" max="6913" width="32.42578125" style="532" customWidth="1"/>
    <col min="6914" max="6916" width="9.42578125" style="532" bestFit="1" customWidth="1"/>
    <col min="6917" max="6917" width="8.42578125" style="532" bestFit="1" customWidth="1"/>
    <col min="6918" max="6918" width="7.140625" style="532" bestFit="1" customWidth="1"/>
    <col min="6919" max="6919" width="8.85546875" style="532" customWidth="1"/>
    <col min="6920" max="6920" width="7.140625" style="532" bestFit="1" customWidth="1"/>
    <col min="6921" max="7168" width="9.140625" style="532"/>
    <col min="7169" max="7169" width="32.42578125" style="532" customWidth="1"/>
    <col min="7170" max="7172" width="9.42578125" style="532" bestFit="1" customWidth="1"/>
    <col min="7173" max="7173" width="8.42578125" style="532" bestFit="1" customWidth="1"/>
    <col min="7174" max="7174" width="7.140625" style="532" bestFit="1" customWidth="1"/>
    <col min="7175" max="7175" width="8.85546875" style="532" customWidth="1"/>
    <col min="7176" max="7176" width="7.140625" style="532" bestFit="1" customWidth="1"/>
    <col min="7177" max="7424" width="9.140625" style="532"/>
    <col min="7425" max="7425" width="32.42578125" style="532" customWidth="1"/>
    <col min="7426" max="7428" width="9.42578125" style="532" bestFit="1" customWidth="1"/>
    <col min="7429" max="7429" width="8.42578125" style="532" bestFit="1" customWidth="1"/>
    <col min="7430" max="7430" width="7.140625" style="532" bestFit="1" customWidth="1"/>
    <col min="7431" max="7431" width="8.85546875" style="532" customWidth="1"/>
    <col min="7432" max="7432" width="7.140625" style="532" bestFit="1" customWidth="1"/>
    <col min="7433" max="7680" width="9.140625" style="532"/>
    <col min="7681" max="7681" width="32.42578125" style="532" customWidth="1"/>
    <col min="7682" max="7684" width="9.42578125" style="532" bestFit="1" customWidth="1"/>
    <col min="7685" max="7685" width="8.42578125" style="532" bestFit="1" customWidth="1"/>
    <col min="7686" max="7686" width="7.140625" style="532" bestFit="1" customWidth="1"/>
    <col min="7687" max="7687" width="8.85546875" style="532" customWidth="1"/>
    <col min="7688" max="7688" width="7.140625" style="532" bestFit="1" customWidth="1"/>
    <col min="7689" max="7936" width="9.140625" style="532"/>
    <col min="7937" max="7937" width="32.42578125" style="532" customWidth="1"/>
    <col min="7938" max="7940" width="9.42578125" style="532" bestFit="1" customWidth="1"/>
    <col min="7941" max="7941" width="8.42578125" style="532" bestFit="1" customWidth="1"/>
    <col min="7942" max="7942" width="7.140625" style="532" bestFit="1" customWidth="1"/>
    <col min="7943" max="7943" width="8.85546875" style="532" customWidth="1"/>
    <col min="7944" max="7944" width="7.140625" style="532" bestFit="1" customWidth="1"/>
    <col min="7945" max="8192" width="9.140625" style="532"/>
    <col min="8193" max="8193" width="32.42578125" style="532" customWidth="1"/>
    <col min="8194" max="8196" width="9.42578125" style="532" bestFit="1" customWidth="1"/>
    <col min="8197" max="8197" width="8.42578125" style="532" bestFit="1" customWidth="1"/>
    <col min="8198" max="8198" width="7.140625" style="532" bestFit="1" customWidth="1"/>
    <col min="8199" max="8199" width="8.85546875" style="532" customWidth="1"/>
    <col min="8200" max="8200" width="7.140625" style="532" bestFit="1" customWidth="1"/>
    <col min="8201" max="8448" width="9.140625" style="532"/>
    <col min="8449" max="8449" width="32.42578125" style="532" customWidth="1"/>
    <col min="8450" max="8452" width="9.42578125" style="532" bestFit="1" customWidth="1"/>
    <col min="8453" max="8453" width="8.42578125" style="532" bestFit="1" customWidth="1"/>
    <col min="8454" max="8454" width="7.140625" style="532" bestFit="1" customWidth="1"/>
    <col min="8455" max="8455" width="8.85546875" style="532" customWidth="1"/>
    <col min="8456" max="8456" width="7.140625" style="532" bestFit="1" customWidth="1"/>
    <col min="8457" max="8704" width="9.140625" style="532"/>
    <col min="8705" max="8705" width="32.42578125" style="532" customWidth="1"/>
    <col min="8706" max="8708" width="9.42578125" style="532" bestFit="1" customWidth="1"/>
    <col min="8709" max="8709" width="8.42578125" style="532" bestFit="1" customWidth="1"/>
    <col min="8710" max="8710" width="7.140625" style="532" bestFit="1" customWidth="1"/>
    <col min="8711" max="8711" width="8.85546875" style="532" customWidth="1"/>
    <col min="8712" max="8712" width="7.140625" style="532" bestFit="1" customWidth="1"/>
    <col min="8713" max="8960" width="9.140625" style="532"/>
    <col min="8961" max="8961" width="32.42578125" style="532" customWidth="1"/>
    <col min="8962" max="8964" width="9.42578125" style="532" bestFit="1" customWidth="1"/>
    <col min="8965" max="8965" width="8.42578125" style="532" bestFit="1" customWidth="1"/>
    <col min="8966" max="8966" width="7.140625" style="532" bestFit="1" customWidth="1"/>
    <col min="8967" max="8967" width="8.85546875" style="532" customWidth="1"/>
    <col min="8968" max="8968" width="7.140625" style="532" bestFit="1" customWidth="1"/>
    <col min="8969" max="9216" width="9.140625" style="532"/>
    <col min="9217" max="9217" width="32.42578125" style="532" customWidth="1"/>
    <col min="9218" max="9220" width="9.42578125" style="532" bestFit="1" customWidth="1"/>
    <col min="9221" max="9221" width="8.42578125" style="532" bestFit="1" customWidth="1"/>
    <col min="9222" max="9222" width="7.140625" style="532" bestFit="1" customWidth="1"/>
    <col min="9223" max="9223" width="8.85546875" style="532" customWidth="1"/>
    <col min="9224" max="9224" width="7.140625" style="532" bestFit="1" customWidth="1"/>
    <col min="9225" max="9472" width="9.140625" style="532"/>
    <col min="9473" max="9473" width="32.42578125" style="532" customWidth="1"/>
    <col min="9474" max="9476" width="9.42578125" style="532" bestFit="1" customWidth="1"/>
    <col min="9477" max="9477" width="8.42578125" style="532" bestFit="1" customWidth="1"/>
    <col min="9478" max="9478" width="7.140625" style="532" bestFit="1" customWidth="1"/>
    <col min="9479" max="9479" width="8.85546875" style="532" customWidth="1"/>
    <col min="9480" max="9480" width="7.140625" style="532" bestFit="1" customWidth="1"/>
    <col min="9481" max="9728" width="9.140625" style="532"/>
    <col min="9729" max="9729" width="32.42578125" style="532" customWidth="1"/>
    <col min="9730" max="9732" width="9.42578125" style="532" bestFit="1" customWidth="1"/>
    <col min="9733" max="9733" width="8.42578125" style="532" bestFit="1" customWidth="1"/>
    <col min="9734" max="9734" width="7.140625" style="532" bestFit="1" customWidth="1"/>
    <col min="9735" max="9735" width="8.85546875" style="532" customWidth="1"/>
    <col min="9736" max="9736" width="7.140625" style="532" bestFit="1" customWidth="1"/>
    <col min="9737" max="9984" width="9.140625" style="532"/>
    <col min="9985" max="9985" width="32.42578125" style="532" customWidth="1"/>
    <col min="9986" max="9988" width="9.42578125" style="532" bestFit="1" customWidth="1"/>
    <col min="9989" max="9989" width="8.42578125" style="532" bestFit="1" customWidth="1"/>
    <col min="9990" max="9990" width="7.140625" style="532" bestFit="1" customWidth="1"/>
    <col min="9991" max="9991" width="8.85546875" style="532" customWidth="1"/>
    <col min="9992" max="9992" width="7.140625" style="532" bestFit="1" customWidth="1"/>
    <col min="9993" max="10240" width="9.140625" style="532"/>
    <col min="10241" max="10241" width="32.42578125" style="532" customWidth="1"/>
    <col min="10242" max="10244" width="9.42578125" style="532" bestFit="1" customWidth="1"/>
    <col min="10245" max="10245" width="8.42578125" style="532" bestFit="1" customWidth="1"/>
    <col min="10246" max="10246" width="7.140625" style="532" bestFit="1" customWidth="1"/>
    <col min="10247" max="10247" width="8.85546875" style="532" customWidth="1"/>
    <col min="10248" max="10248" width="7.140625" style="532" bestFit="1" customWidth="1"/>
    <col min="10249" max="10496" width="9.140625" style="532"/>
    <col min="10497" max="10497" width="32.42578125" style="532" customWidth="1"/>
    <col min="10498" max="10500" width="9.42578125" style="532" bestFit="1" customWidth="1"/>
    <col min="10501" max="10501" width="8.42578125" style="532" bestFit="1" customWidth="1"/>
    <col min="10502" max="10502" width="7.140625" style="532" bestFit="1" customWidth="1"/>
    <col min="10503" max="10503" width="8.85546875" style="532" customWidth="1"/>
    <col min="10504" max="10504" width="7.140625" style="532" bestFit="1" customWidth="1"/>
    <col min="10505" max="10752" width="9.140625" style="532"/>
    <col min="10753" max="10753" width="32.42578125" style="532" customWidth="1"/>
    <col min="10754" max="10756" width="9.42578125" style="532" bestFit="1" customWidth="1"/>
    <col min="10757" max="10757" width="8.42578125" style="532" bestFit="1" customWidth="1"/>
    <col min="10758" max="10758" width="7.140625" style="532" bestFit="1" customWidth="1"/>
    <col min="10759" max="10759" width="8.85546875" style="532" customWidth="1"/>
    <col min="10760" max="10760" width="7.140625" style="532" bestFit="1" customWidth="1"/>
    <col min="10761" max="11008" width="9.140625" style="532"/>
    <col min="11009" max="11009" width="32.42578125" style="532" customWidth="1"/>
    <col min="11010" max="11012" width="9.42578125" style="532" bestFit="1" customWidth="1"/>
    <col min="11013" max="11013" width="8.42578125" style="532" bestFit="1" customWidth="1"/>
    <col min="11014" max="11014" width="7.140625" style="532" bestFit="1" customWidth="1"/>
    <col min="11015" max="11015" width="8.85546875" style="532" customWidth="1"/>
    <col min="11016" max="11016" width="7.140625" style="532" bestFit="1" customWidth="1"/>
    <col min="11017" max="11264" width="9.140625" style="532"/>
    <col min="11265" max="11265" width="32.42578125" style="532" customWidth="1"/>
    <col min="11266" max="11268" width="9.42578125" style="532" bestFit="1" customWidth="1"/>
    <col min="11269" max="11269" width="8.42578125" style="532" bestFit="1" customWidth="1"/>
    <col min="11270" max="11270" width="7.140625" style="532" bestFit="1" customWidth="1"/>
    <col min="11271" max="11271" width="8.85546875" style="532" customWidth="1"/>
    <col min="11272" max="11272" width="7.140625" style="532" bestFit="1" customWidth="1"/>
    <col min="11273" max="11520" width="9.140625" style="532"/>
    <col min="11521" max="11521" width="32.42578125" style="532" customWidth="1"/>
    <col min="11522" max="11524" width="9.42578125" style="532" bestFit="1" customWidth="1"/>
    <col min="11525" max="11525" width="8.42578125" style="532" bestFit="1" customWidth="1"/>
    <col min="11526" max="11526" width="7.140625" style="532" bestFit="1" customWidth="1"/>
    <col min="11527" max="11527" width="8.85546875" style="532" customWidth="1"/>
    <col min="11528" max="11528" width="7.140625" style="532" bestFit="1" customWidth="1"/>
    <col min="11529" max="11776" width="9.140625" style="532"/>
    <col min="11777" max="11777" width="32.42578125" style="532" customWidth="1"/>
    <col min="11778" max="11780" width="9.42578125" style="532" bestFit="1" customWidth="1"/>
    <col min="11781" max="11781" width="8.42578125" style="532" bestFit="1" customWidth="1"/>
    <col min="11782" max="11782" width="7.140625" style="532" bestFit="1" customWidth="1"/>
    <col min="11783" max="11783" width="8.85546875" style="532" customWidth="1"/>
    <col min="11784" max="11784" width="7.140625" style="532" bestFit="1" customWidth="1"/>
    <col min="11785" max="12032" width="9.140625" style="532"/>
    <col min="12033" max="12033" width="32.42578125" style="532" customWidth="1"/>
    <col min="12034" max="12036" width="9.42578125" style="532" bestFit="1" customWidth="1"/>
    <col min="12037" max="12037" width="8.42578125" style="532" bestFit="1" customWidth="1"/>
    <col min="12038" max="12038" width="7.140625" style="532" bestFit="1" customWidth="1"/>
    <col min="12039" max="12039" width="8.85546875" style="532" customWidth="1"/>
    <col min="12040" max="12040" width="7.140625" style="532" bestFit="1" customWidth="1"/>
    <col min="12041" max="12288" width="9.140625" style="532"/>
    <col min="12289" max="12289" width="32.42578125" style="532" customWidth="1"/>
    <col min="12290" max="12292" width="9.42578125" style="532" bestFit="1" customWidth="1"/>
    <col min="12293" max="12293" width="8.42578125" style="532" bestFit="1" customWidth="1"/>
    <col min="12294" max="12294" width="7.140625" style="532" bestFit="1" customWidth="1"/>
    <col min="12295" max="12295" width="8.85546875" style="532" customWidth="1"/>
    <col min="12296" max="12296" width="7.140625" style="532" bestFit="1" customWidth="1"/>
    <col min="12297" max="12544" width="9.140625" style="532"/>
    <col min="12545" max="12545" width="32.42578125" style="532" customWidth="1"/>
    <col min="12546" max="12548" width="9.42578125" style="532" bestFit="1" customWidth="1"/>
    <col min="12549" max="12549" width="8.42578125" style="532" bestFit="1" customWidth="1"/>
    <col min="12550" max="12550" width="7.140625" style="532" bestFit="1" customWidth="1"/>
    <col min="12551" max="12551" width="8.85546875" style="532" customWidth="1"/>
    <col min="12552" max="12552" width="7.140625" style="532" bestFit="1" customWidth="1"/>
    <col min="12553" max="12800" width="9.140625" style="532"/>
    <col min="12801" max="12801" width="32.42578125" style="532" customWidth="1"/>
    <col min="12802" max="12804" width="9.42578125" style="532" bestFit="1" customWidth="1"/>
    <col min="12805" max="12805" width="8.42578125" style="532" bestFit="1" customWidth="1"/>
    <col min="12806" max="12806" width="7.140625" style="532" bestFit="1" customWidth="1"/>
    <col min="12807" max="12807" width="8.85546875" style="532" customWidth="1"/>
    <col min="12808" max="12808" width="7.140625" style="532" bestFit="1" customWidth="1"/>
    <col min="12809" max="13056" width="9.140625" style="532"/>
    <col min="13057" max="13057" width="32.42578125" style="532" customWidth="1"/>
    <col min="13058" max="13060" width="9.42578125" style="532" bestFit="1" customWidth="1"/>
    <col min="13061" max="13061" width="8.42578125" style="532" bestFit="1" customWidth="1"/>
    <col min="13062" max="13062" width="7.140625" style="532" bestFit="1" customWidth="1"/>
    <col min="13063" max="13063" width="8.85546875" style="532" customWidth="1"/>
    <col min="13064" max="13064" width="7.140625" style="532" bestFit="1" customWidth="1"/>
    <col min="13065" max="13312" width="9.140625" style="532"/>
    <col min="13313" max="13313" width="32.42578125" style="532" customWidth="1"/>
    <col min="13314" max="13316" width="9.42578125" style="532" bestFit="1" customWidth="1"/>
    <col min="13317" max="13317" width="8.42578125" style="532" bestFit="1" customWidth="1"/>
    <col min="13318" max="13318" width="7.140625" style="532" bestFit="1" customWidth="1"/>
    <col min="13319" max="13319" width="8.85546875" style="532" customWidth="1"/>
    <col min="13320" max="13320" width="7.140625" style="532" bestFit="1" customWidth="1"/>
    <col min="13321" max="13568" width="9.140625" style="532"/>
    <col min="13569" max="13569" width="32.42578125" style="532" customWidth="1"/>
    <col min="13570" max="13572" width="9.42578125" style="532" bestFit="1" customWidth="1"/>
    <col min="13573" max="13573" width="8.42578125" style="532" bestFit="1" customWidth="1"/>
    <col min="13574" max="13574" width="7.140625" style="532" bestFit="1" customWidth="1"/>
    <col min="13575" max="13575" width="8.85546875" style="532" customWidth="1"/>
    <col min="13576" max="13576" width="7.140625" style="532" bestFit="1" customWidth="1"/>
    <col min="13577" max="13824" width="9.140625" style="532"/>
    <col min="13825" max="13825" width="32.42578125" style="532" customWidth="1"/>
    <col min="13826" max="13828" width="9.42578125" style="532" bestFit="1" customWidth="1"/>
    <col min="13829" max="13829" width="8.42578125" style="532" bestFit="1" customWidth="1"/>
    <col min="13830" max="13830" width="7.140625" style="532" bestFit="1" customWidth="1"/>
    <col min="13831" max="13831" width="8.85546875" style="532" customWidth="1"/>
    <col min="13832" max="13832" width="7.140625" style="532" bestFit="1" customWidth="1"/>
    <col min="13833" max="14080" width="9.140625" style="532"/>
    <col min="14081" max="14081" width="32.42578125" style="532" customWidth="1"/>
    <col min="14082" max="14084" width="9.42578125" style="532" bestFit="1" customWidth="1"/>
    <col min="14085" max="14085" width="8.42578125" style="532" bestFit="1" customWidth="1"/>
    <col min="14086" max="14086" width="7.140625" style="532" bestFit="1" customWidth="1"/>
    <col min="14087" max="14087" width="8.85546875" style="532" customWidth="1"/>
    <col min="14088" max="14088" width="7.140625" style="532" bestFit="1" customWidth="1"/>
    <col min="14089" max="14336" width="9.140625" style="532"/>
    <col min="14337" max="14337" width="32.42578125" style="532" customWidth="1"/>
    <col min="14338" max="14340" width="9.42578125" style="532" bestFit="1" customWidth="1"/>
    <col min="14341" max="14341" width="8.42578125" style="532" bestFit="1" customWidth="1"/>
    <col min="14342" max="14342" width="7.140625" style="532" bestFit="1" customWidth="1"/>
    <col min="14343" max="14343" width="8.85546875" style="532" customWidth="1"/>
    <col min="14344" max="14344" width="7.140625" style="532" bestFit="1" customWidth="1"/>
    <col min="14345" max="14592" width="9.140625" style="532"/>
    <col min="14593" max="14593" width="32.42578125" style="532" customWidth="1"/>
    <col min="14594" max="14596" width="9.42578125" style="532" bestFit="1" customWidth="1"/>
    <col min="14597" max="14597" width="8.42578125" style="532" bestFit="1" customWidth="1"/>
    <col min="14598" max="14598" width="7.140625" style="532" bestFit="1" customWidth="1"/>
    <col min="14599" max="14599" width="8.85546875" style="532" customWidth="1"/>
    <col min="14600" max="14600" width="7.140625" style="532" bestFit="1" customWidth="1"/>
    <col min="14601" max="14848" width="9.140625" style="532"/>
    <col min="14849" max="14849" width="32.42578125" style="532" customWidth="1"/>
    <col min="14850" max="14852" width="9.42578125" style="532" bestFit="1" customWidth="1"/>
    <col min="14853" max="14853" width="8.42578125" style="532" bestFit="1" customWidth="1"/>
    <col min="14854" max="14854" width="7.140625" style="532" bestFit="1" customWidth="1"/>
    <col min="14855" max="14855" width="8.85546875" style="532" customWidth="1"/>
    <col min="14856" max="14856" width="7.140625" style="532" bestFit="1" customWidth="1"/>
    <col min="14857" max="15104" width="9.140625" style="532"/>
    <col min="15105" max="15105" width="32.42578125" style="532" customWidth="1"/>
    <col min="15106" max="15108" width="9.42578125" style="532" bestFit="1" customWidth="1"/>
    <col min="15109" max="15109" width="8.42578125" style="532" bestFit="1" customWidth="1"/>
    <col min="15110" max="15110" width="7.140625" style="532" bestFit="1" customWidth="1"/>
    <col min="15111" max="15111" width="8.85546875" style="532" customWidth="1"/>
    <col min="15112" max="15112" width="7.140625" style="532" bestFit="1" customWidth="1"/>
    <col min="15113" max="15360" width="9.140625" style="532"/>
    <col min="15361" max="15361" width="32.42578125" style="532" customWidth="1"/>
    <col min="15362" max="15364" width="9.42578125" style="532" bestFit="1" customWidth="1"/>
    <col min="15365" max="15365" width="8.42578125" style="532" bestFit="1" customWidth="1"/>
    <col min="15366" max="15366" width="7.140625" style="532" bestFit="1" customWidth="1"/>
    <col min="15367" max="15367" width="8.85546875" style="532" customWidth="1"/>
    <col min="15368" max="15368" width="7.140625" style="532" bestFit="1" customWidth="1"/>
    <col min="15369" max="15616" width="9.140625" style="532"/>
    <col min="15617" max="15617" width="32.42578125" style="532" customWidth="1"/>
    <col min="15618" max="15620" width="9.42578125" style="532" bestFit="1" customWidth="1"/>
    <col min="15621" max="15621" width="8.42578125" style="532" bestFit="1" customWidth="1"/>
    <col min="15622" max="15622" width="7.140625" style="532" bestFit="1" customWidth="1"/>
    <col min="15623" max="15623" width="8.85546875" style="532" customWidth="1"/>
    <col min="15624" max="15624" width="7.140625" style="532" bestFit="1" customWidth="1"/>
    <col min="15625" max="15872" width="9.140625" style="532"/>
    <col min="15873" max="15873" width="32.42578125" style="532" customWidth="1"/>
    <col min="15874" max="15876" width="9.42578125" style="532" bestFit="1" customWidth="1"/>
    <col min="15877" max="15877" width="8.42578125" style="532" bestFit="1" customWidth="1"/>
    <col min="15878" max="15878" width="7.140625" style="532" bestFit="1" customWidth="1"/>
    <col min="15879" max="15879" width="8.85546875" style="532" customWidth="1"/>
    <col min="15880" max="15880" width="7.140625" style="532" bestFit="1" customWidth="1"/>
    <col min="15881" max="16128" width="9.140625" style="532"/>
    <col min="16129" max="16129" width="32.42578125" style="532" customWidth="1"/>
    <col min="16130" max="16132" width="9.42578125" style="532" bestFit="1" customWidth="1"/>
    <col min="16133" max="16133" width="8.42578125" style="532" bestFit="1" customWidth="1"/>
    <col min="16134" max="16134" width="7.140625" style="532" bestFit="1" customWidth="1"/>
    <col min="16135" max="16135" width="8.85546875" style="532" customWidth="1"/>
    <col min="16136" max="16136" width="7.140625" style="532" bestFit="1" customWidth="1"/>
    <col min="16137" max="16384" width="9.140625" style="532"/>
  </cols>
  <sheetData>
    <row r="1" spans="1:12">
      <c r="A1" s="2399" t="s">
        <v>797</v>
      </c>
      <c r="B1" s="2399"/>
      <c r="C1" s="2399"/>
      <c r="D1" s="2399"/>
      <c r="E1" s="2399"/>
      <c r="F1" s="2399"/>
      <c r="G1" s="2399"/>
      <c r="H1" s="2399"/>
    </row>
    <row r="2" spans="1:12" ht="15.75">
      <c r="A2" s="2400" t="s">
        <v>328</v>
      </c>
      <c r="B2" s="2400"/>
      <c r="C2" s="2400"/>
      <c r="D2" s="2400"/>
      <c r="E2" s="2400"/>
      <c r="F2" s="2400"/>
      <c r="G2" s="2400"/>
      <c r="H2" s="2400"/>
    </row>
    <row r="3" spans="1:12" ht="13.5" thickBot="1">
      <c r="G3" s="2401" t="s">
        <v>213</v>
      </c>
      <c r="H3" s="2402"/>
    </row>
    <row r="4" spans="1:12" ht="13.5" customHeight="1" thickTop="1">
      <c r="A4" s="568"/>
      <c r="B4" s="569">
        <v>2015</v>
      </c>
      <c r="C4" s="570">
        <v>2016</v>
      </c>
      <c r="D4" s="571">
        <v>2017</v>
      </c>
      <c r="E4" s="2403" t="s">
        <v>446</v>
      </c>
      <c r="F4" s="2404"/>
      <c r="G4" s="2404"/>
      <c r="H4" s="2405"/>
    </row>
    <row r="5" spans="1:12">
      <c r="A5" s="572" t="s">
        <v>486</v>
      </c>
      <c r="B5" s="573" t="s">
        <v>448</v>
      </c>
      <c r="C5" s="573" t="s">
        <v>568</v>
      </c>
      <c r="D5" s="574" t="s">
        <v>569</v>
      </c>
      <c r="E5" s="2406" t="s">
        <v>1</v>
      </c>
      <c r="F5" s="2407"/>
      <c r="G5" s="2406" t="s">
        <v>130</v>
      </c>
      <c r="H5" s="2408"/>
    </row>
    <row r="6" spans="1:12" s="580" customFormat="1">
      <c r="A6" s="575"/>
      <c r="B6" s="576"/>
      <c r="C6" s="576"/>
      <c r="D6" s="576"/>
      <c r="E6" s="577" t="s">
        <v>451</v>
      </c>
      <c r="F6" s="578" t="s">
        <v>452</v>
      </c>
      <c r="G6" s="577" t="s">
        <v>451</v>
      </c>
      <c r="H6" s="579" t="s">
        <v>452</v>
      </c>
      <c r="J6" s="581"/>
      <c r="K6" s="581"/>
      <c r="L6" s="581"/>
    </row>
    <row r="7" spans="1:12">
      <c r="A7" s="582" t="s">
        <v>570</v>
      </c>
      <c r="B7" s="583">
        <v>94395.612265071599</v>
      </c>
      <c r="C7" s="583">
        <v>109383.430681777</v>
      </c>
      <c r="D7" s="583">
        <v>90339.619911657603</v>
      </c>
      <c r="E7" s="583">
        <v>14987.818416705399</v>
      </c>
      <c r="F7" s="583">
        <v>15.877664286575332</v>
      </c>
      <c r="G7" s="583">
        <v>-19043.810770119395</v>
      </c>
      <c r="H7" s="584">
        <v>-17.410142149886003</v>
      </c>
      <c r="J7" s="585"/>
      <c r="K7" s="564"/>
      <c r="L7" s="564"/>
    </row>
    <row r="8" spans="1:12">
      <c r="A8" s="586" t="s">
        <v>571</v>
      </c>
      <c r="B8" s="583">
        <v>2146.8497116499998</v>
      </c>
      <c r="C8" s="583">
        <v>1365.8296008016096</v>
      </c>
      <c r="D8" s="583">
        <v>1641.0700273300001</v>
      </c>
      <c r="E8" s="583">
        <v>-781.02011084839023</v>
      </c>
      <c r="F8" s="583">
        <v>-36.379822332701771</v>
      </c>
      <c r="G8" s="583">
        <v>275.24042652839057</v>
      </c>
      <c r="H8" s="584">
        <v>20.151886177225265</v>
      </c>
      <c r="J8" s="585"/>
      <c r="K8" s="564"/>
      <c r="L8" s="564"/>
    </row>
    <row r="9" spans="1:12">
      <c r="A9" s="582" t="s">
        <v>572</v>
      </c>
      <c r="B9" s="587">
        <v>251425.78589190802</v>
      </c>
      <c r="C9" s="587">
        <v>327757.41280424339</v>
      </c>
      <c r="D9" s="587">
        <v>353944.74464593921</v>
      </c>
      <c r="E9" s="587">
        <v>76331.62691233537</v>
      </c>
      <c r="F9" s="587">
        <v>30.359506142759585</v>
      </c>
      <c r="G9" s="587">
        <v>26187.331841695821</v>
      </c>
      <c r="H9" s="588">
        <v>7.9898518900429831</v>
      </c>
      <c r="J9" s="585"/>
      <c r="K9" s="564"/>
      <c r="L9" s="564"/>
    </row>
    <row r="10" spans="1:12">
      <c r="A10" s="589" t="s">
        <v>573</v>
      </c>
      <c r="B10" s="590">
        <v>78180.470709726011</v>
      </c>
      <c r="C10" s="590">
        <v>101505.83048099346</v>
      </c>
      <c r="D10" s="590">
        <v>140560.1155218799</v>
      </c>
      <c r="E10" s="590">
        <v>23325.359771267453</v>
      </c>
      <c r="F10" s="590">
        <v>29.835276712353782</v>
      </c>
      <c r="G10" s="590">
        <v>39054.285040886432</v>
      </c>
      <c r="H10" s="591">
        <v>38.4749179981333</v>
      </c>
      <c r="J10" s="585"/>
      <c r="K10" s="564"/>
      <c r="L10" s="564"/>
    </row>
    <row r="11" spans="1:12">
      <c r="A11" s="589" t="s">
        <v>574</v>
      </c>
      <c r="B11" s="590">
        <v>39627.099338459993</v>
      </c>
      <c r="C11" s="590">
        <v>54917.680429262487</v>
      </c>
      <c r="D11" s="590">
        <v>49087.202136149994</v>
      </c>
      <c r="E11" s="590">
        <v>15290.581090802494</v>
      </c>
      <c r="F11" s="590">
        <v>38.58617296260757</v>
      </c>
      <c r="G11" s="590">
        <v>-5830.4782931124937</v>
      </c>
      <c r="H11" s="591">
        <v>-10.616759935122397</v>
      </c>
      <c r="J11" s="585"/>
      <c r="K11" s="564"/>
      <c r="L11" s="564"/>
    </row>
    <row r="12" spans="1:12">
      <c r="A12" s="589" t="s">
        <v>575</v>
      </c>
      <c r="B12" s="590">
        <v>39796.556758320003</v>
      </c>
      <c r="C12" s="590">
        <v>48784.743056128988</v>
      </c>
      <c r="D12" s="590">
        <v>58210.764414670004</v>
      </c>
      <c r="E12" s="590">
        <v>8988.1862978089848</v>
      </c>
      <c r="F12" s="590">
        <v>22.58533659681471</v>
      </c>
      <c r="G12" s="590">
        <v>9426.0213585410165</v>
      </c>
      <c r="H12" s="591">
        <v>19.32165830554025</v>
      </c>
      <c r="J12" s="585"/>
      <c r="K12" s="564"/>
      <c r="L12" s="564"/>
    </row>
    <row r="13" spans="1:12">
      <c r="A13" s="589" t="s">
        <v>576</v>
      </c>
      <c r="B13" s="590">
        <v>93821.659085401989</v>
      </c>
      <c r="C13" s="590">
        <v>122549.15883785849</v>
      </c>
      <c r="D13" s="590">
        <v>106086.6625732394</v>
      </c>
      <c r="E13" s="590">
        <v>28727.499752456497</v>
      </c>
      <c r="F13" s="590">
        <v>30.619262153856219</v>
      </c>
      <c r="G13" s="590">
        <v>-16462.496264619083</v>
      </c>
      <c r="H13" s="591">
        <v>-13.433381690036871</v>
      </c>
      <c r="J13" s="585"/>
      <c r="K13" s="564"/>
      <c r="L13" s="564"/>
    </row>
    <row r="14" spans="1:12">
      <c r="A14" s="582" t="s">
        <v>577</v>
      </c>
      <c r="B14" s="587">
        <v>148608.08064222999</v>
      </c>
      <c r="C14" s="587">
        <v>178604.28415670892</v>
      </c>
      <c r="D14" s="587">
        <v>211609.00244071599</v>
      </c>
      <c r="E14" s="587">
        <v>29996.203514478926</v>
      </c>
      <c r="F14" s="587">
        <v>20.184772850067279</v>
      </c>
      <c r="G14" s="587">
        <v>33004.718284007075</v>
      </c>
      <c r="H14" s="588">
        <v>18.47924221965944</v>
      </c>
      <c r="J14" s="585"/>
      <c r="K14" s="564"/>
      <c r="L14" s="564"/>
    </row>
    <row r="15" spans="1:12">
      <c r="A15" s="582" t="s">
        <v>578</v>
      </c>
      <c r="B15" s="587">
        <v>139723.04552504799</v>
      </c>
      <c r="C15" s="587">
        <v>164562.68361404361</v>
      </c>
      <c r="D15" s="587">
        <v>199142.83949800802</v>
      </c>
      <c r="E15" s="587">
        <v>24839.63808899562</v>
      </c>
      <c r="F15" s="587">
        <v>17.777767436755912</v>
      </c>
      <c r="G15" s="587">
        <v>34580.155883964413</v>
      </c>
      <c r="H15" s="588">
        <v>21.013364102074828</v>
      </c>
      <c r="J15" s="585"/>
      <c r="K15" s="564"/>
      <c r="L15" s="564"/>
    </row>
    <row r="16" spans="1:12">
      <c r="A16" s="582" t="s">
        <v>579</v>
      </c>
      <c r="B16" s="587">
        <v>84073.627521558476</v>
      </c>
      <c r="C16" s="587">
        <v>92254.712405093713</v>
      </c>
      <c r="D16" s="587">
        <v>75299.035266319566</v>
      </c>
      <c r="E16" s="587">
        <v>8181.0848835352372</v>
      </c>
      <c r="F16" s="587">
        <v>9.7308574932578153</v>
      </c>
      <c r="G16" s="587">
        <v>-16955.677138774146</v>
      </c>
      <c r="H16" s="588">
        <v>-18.379198955519112</v>
      </c>
      <c r="J16" s="585"/>
      <c r="K16" s="564"/>
      <c r="L16" s="564"/>
    </row>
    <row r="17" spans="1:12">
      <c r="A17" s="582" t="s">
        <v>580</v>
      </c>
      <c r="B17" s="587">
        <v>71957.191405735677</v>
      </c>
      <c r="C17" s="587">
        <v>78096.0350711637</v>
      </c>
      <c r="D17" s="587">
        <v>101333.19196266917</v>
      </c>
      <c r="E17" s="587">
        <v>6138.8436654280231</v>
      </c>
      <c r="F17" s="587">
        <v>8.5312441265442427</v>
      </c>
      <c r="G17" s="587">
        <v>23237.156891505467</v>
      </c>
      <c r="H17" s="588">
        <v>29.754592368653544</v>
      </c>
      <c r="J17" s="585"/>
      <c r="K17" s="564"/>
      <c r="L17" s="564"/>
    </row>
    <row r="18" spans="1:12">
      <c r="A18" s="582" t="s">
        <v>581</v>
      </c>
      <c r="B18" s="587">
        <v>924921.46486610314</v>
      </c>
      <c r="C18" s="587">
        <v>1097554.9779782174</v>
      </c>
      <c r="D18" s="587">
        <v>1269149.547365824</v>
      </c>
      <c r="E18" s="587">
        <v>172633.51311211428</v>
      </c>
      <c r="F18" s="587">
        <v>18.664667181997523</v>
      </c>
      <c r="G18" s="587">
        <v>171594.56938760658</v>
      </c>
      <c r="H18" s="588">
        <v>15.634257311073133</v>
      </c>
      <c r="J18" s="585"/>
      <c r="K18" s="564"/>
      <c r="L18" s="564"/>
    </row>
    <row r="19" spans="1:12">
      <c r="A19" s="582" t="s">
        <v>582</v>
      </c>
      <c r="B19" s="587">
        <v>55651.786633322699</v>
      </c>
      <c r="C19" s="587">
        <v>59491.549503501599</v>
      </c>
      <c r="D19" s="587">
        <v>72647.628863275808</v>
      </c>
      <c r="E19" s="587">
        <v>3839.7628701788999</v>
      </c>
      <c r="F19" s="587">
        <v>6.8996219213558181</v>
      </c>
      <c r="G19" s="587">
        <v>13156.079359774209</v>
      </c>
      <c r="H19" s="588">
        <v>22.114198519908879</v>
      </c>
      <c r="J19" s="585"/>
      <c r="K19" s="564"/>
      <c r="L19" s="564"/>
    </row>
    <row r="20" spans="1:12" ht="13.5" thickBot="1">
      <c r="A20" s="592" t="s">
        <v>171</v>
      </c>
      <c r="B20" s="593">
        <v>1772903.4444626276</v>
      </c>
      <c r="C20" s="593">
        <v>2109070.9158155508</v>
      </c>
      <c r="D20" s="593">
        <v>2375106.6799817393</v>
      </c>
      <c r="E20" s="593">
        <v>336167.4713529232</v>
      </c>
      <c r="F20" s="593">
        <v>18.961408891323835</v>
      </c>
      <c r="G20" s="593">
        <v>266035.76416618843</v>
      </c>
      <c r="H20" s="594">
        <v>12.613884254494865</v>
      </c>
      <c r="J20" s="595"/>
      <c r="K20" s="564"/>
      <c r="L20" s="564"/>
    </row>
    <row r="21" spans="1:12" ht="13.5" hidden="1" thickTop="1">
      <c r="A21" s="596" t="s">
        <v>583</v>
      </c>
      <c r="B21" s="597"/>
      <c r="C21" s="597"/>
      <c r="D21" s="597"/>
      <c r="E21" s="597"/>
      <c r="F21" s="598"/>
      <c r="G21" s="597"/>
      <c r="H21" s="599"/>
      <c r="J21" s="564"/>
      <c r="K21" s="564"/>
      <c r="L21" s="564"/>
    </row>
    <row r="22" spans="1:12" ht="13.5" hidden="1" thickTop="1">
      <c r="A22" s="600" t="s">
        <v>584</v>
      </c>
      <c r="B22" s="597"/>
      <c r="C22" s="597"/>
      <c r="D22" s="597"/>
      <c r="E22" s="597"/>
      <c r="F22" s="598"/>
      <c r="G22" s="597"/>
      <c r="H22" s="599"/>
      <c r="J22" s="564"/>
      <c r="K22" s="564"/>
      <c r="L22" s="564"/>
    </row>
    <row r="23" spans="1:12" ht="13.5" hidden="1" thickTop="1">
      <c r="A23" s="601" t="s">
        <v>585</v>
      </c>
      <c r="H23" s="599"/>
      <c r="J23" s="564"/>
      <c r="K23" s="564"/>
      <c r="L23" s="564"/>
    </row>
    <row r="24" spans="1:12" ht="13.5" hidden="1" thickTop="1">
      <c r="A24" s="532" t="s">
        <v>586</v>
      </c>
      <c r="H24" s="599"/>
      <c r="J24" s="564"/>
      <c r="K24" s="564"/>
      <c r="L24" s="564"/>
    </row>
    <row r="25" spans="1:12" ht="13.5" hidden="1" thickTop="1">
      <c r="A25" s="601" t="s">
        <v>587</v>
      </c>
      <c r="H25" s="599"/>
      <c r="J25" s="564"/>
      <c r="K25" s="564"/>
      <c r="L25" s="564"/>
    </row>
    <row r="26" spans="1:12" ht="13.5" hidden="1" thickTop="1">
      <c r="A26" s="532" t="s">
        <v>588</v>
      </c>
      <c r="H26" s="599"/>
      <c r="J26" s="564"/>
      <c r="K26" s="564"/>
      <c r="L26" s="564"/>
    </row>
    <row r="27" spans="1:12" ht="13.5" hidden="1" thickTop="1">
      <c r="H27" s="599"/>
      <c r="J27" s="564"/>
      <c r="K27" s="564"/>
      <c r="L27" s="564"/>
    </row>
    <row r="28" spans="1:12" s="603" customFormat="1" ht="13.5" thickTop="1">
      <c r="A28" s="602" t="s">
        <v>589</v>
      </c>
      <c r="D28" s="532"/>
      <c r="F28" s="604"/>
      <c r="H28" s="605"/>
      <c r="J28" s="606"/>
      <c r="K28" s="606"/>
      <c r="L28" s="606"/>
    </row>
    <row r="29" spans="1:12">
      <c r="A29" s="532" t="s">
        <v>590</v>
      </c>
      <c r="H29" s="599"/>
      <c r="J29" s="564"/>
      <c r="K29" s="564"/>
      <c r="L29" s="564"/>
    </row>
    <row r="30" spans="1:12">
      <c r="H30" s="599"/>
      <c r="J30" s="564"/>
      <c r="K30" s="564"/>
      <c r="L30" s="564"/>
    </row>
    <row r="31" spans="1:12">
      <c r="H31" s="599"/>
      <c r="J31" s="564"/>
      <c r="K31" s="564"/>
      <c r="L31" s="564"/>
    </row>
    <row r="32" spans="1:12">
      <c r="H32" s="599"/>
    </row>
    <row r="33" spans="8:8">
      <c r="H33" s="599"/>
    </row>
    <row r="34" spans="8:8">
      <c r="H34" s="599"/>
    </row>
    <row r="35" spans="8:8">
      <c r="H35" s="599"/>
    </row>
    <row r="36" spans="8:8">
      <c r="H36" s="599"/>
    </row>
    <row r="37" spans="8:8">
      <c r="H37" s="599"/>
    </row>
    <row r="38" spans="8:8">
      <c r="H38" s="599"/>
    </row>
    <row r="39" spans="8:8">
      <c r="H39" s="599"/>
    </row>
    <row r="40" spans="8:8">
      <c r="H40" s="599"/>
    </row>
    <row r="41" spans="8:8">
      <c r="H41" s="599"/>
    </row>
    <row r="42" spans="8:8">
      <c r="H42" s="599"/>
    </row>
    <row r="43" spans="8:8">
      <c r="H43" s="599"/>
    </row>
    <row r="44" spans="8:8">
      <c r="H44" s="599"/>
    </row>
    <row r="45" spans="8:8">
      <c r="H45" s="599"/>
    </row>
    <row r="46" spans="8:8">
      <c r="H46" s="599"/>
    </row>
    <row r="47" spans="8:8">
      <c r="H47" s="599"/>
    </row>
    <row r="48" spans="8:8">
      <c r="H48" s="599"/>
    </row>
    <row r="49" spans="8:8">
      <c r="H49" s="599"/>
    </row>
    <row r="50" spans="8:8">
      <c r="H50" s="599"/>
    </row>
    <row r="51" spans="8:8">
      <c r="H51" s="599"/>
    </row>
    <row r="52" spans="8:8">
      <c r="H52" s="599"/>
    </row>
    <row r="53" spans="8:8">
      <c r="H53" s="599"/>
    </row>
    <row r="54" spans="8:8">
      <c r="H54" s="599"/>
    </row>
    <row r="55" spans="8:8">
      <c r="H55" s="599"/>
    </row>
    <row r="56" spans="8:8">
      <c r="H56" s="599"/>
    </row>
    <row r="57" spans="8:8">
      <c r="H57" s="599"/>
    </row>
    <row r="58" spans="8:8">
      <c r="H58" s="599"/>
    </row>
    <row r="59" spans="8:8">
      <c r="H59" s="599"/>
    </row>
    <row r="60" spans="8:8">
      <c r="H60" s="599"/>
    </row>
    <row r="61" spans="8:8">
      <c r="H61" s="599"/>
    </row>
    <row r="62" spans="8:8">
      <c r="H62" s="599"/>
    </row>
    <row r="63" spans="8:8">
      <c r="H63" s="599"/>
    </row>
    <row r="64" spans="8:8">
      <c r="H64" s="599"/>
    </row>
    <row r="65" spans="8:8">
      <c r="H65" s="599"/>
    </row>
    <row r="66" spans="8:8">
      <c r="H66" s="599"/>
    </row>
    <row r="67" spans="8:8">
      <c r="H67" s="599"/>
    </row>
    <row r="68" spans="8:8">
      <c r="H68" s="599"/>
    </row>
    <row r="69" spans="8:8">
      <c r="H69" s="599"/>
    </row>
    <row r="70" spans="8:8">
      <c r="H70" s="599"/>
    </row>
    <row r="71" spans="8:8">
      <c r="H71" s="599"/>
    </row>
    <row r="72" spans="8:8">
      <c r="H72" s="599"/>
    </row>
    <row r="73" spans="8:8">
      <c r="H73" s="599"/>
    </row>
    <row r="74" spans="8:8">
      <c r="H74" s="599"/>
    </row>
    <row r="75" spans="8:8">
      <c r="H75" s="599"/>
    </row>
    <row r="76" spans="8:8">
      <c r="H76" s="599"/>
    </row>
    <row r="77" spans="8:8">
      <c r="H77" s="599"/>
    </row>
    <row r="78" spans="8:8">
      <c r="H78" s="599"/>
    </row>
    <row r="79" spans="8:8">
      <c r="H79" s="599"/>
    </row>
    <row r="80" spans="8:8">
      <c r="H80" s="599"/>
    </row>
    <row r="81" spans="8:8">
      <c r="H81" s="599"/>
    </row>
    <row r="82" spans="8:8">
      <c r="H82" s="599"/>
    </row>
    <row r="83" spans="8:8">
      <c r="H83" s="599"/>
    </row>
    <row r="84" spans="8:8">
      <c r="H84" s="599"/>
    </row>
    <row r="85" spans="8:8">
      <c r="H85" s="599"/>
    </row>
    <row r="86" spans="8:8">
      <c r="H86" s="599"/>
    </row>
    <row r="87" spans="8:8">
      <c r="H87" s="599"/>
    </row>
    <row r="88" spans="8:8">
      <c r="H88" s="599"/>
    </row>
    <row r="89" spans="8:8">
      <c r="H89" s="599"/>
    </row>
    <row r="90" spans="8:8">
      <c r="H90" s="599"/>
    </row>
    <row r="91" spans="8:8">
      <c r="H91" s="599"/>
    </row>
    <row r="92" spans="8:8">
      <c r="H92" s="599"/>
    </row>
    <row r="93" spans="8:8">
      <c r="H93" s="599"/>
    </row>
    <row r="94" spans="8:8">
      <c r="H94" s="599"/>
    </row>
    <row r="95" spans="8:8">
      <c r="H95" s="599"/>
    </row>
    <row r="96" spans="8:8">
      <c r="H96" s="599"/>
    </row>
    <row r="97" spans="8:8">
      <c r="H97" s="599"/>
    </row>
    <row r="98" spans="8:8">
      <c r="H98" s="599"/>
    </row>
    <row r="99" spans="8:8">
      <c r="H99" s="599"/>
    </row>
    <row r="100" spans="8:8">
      <c r="H100" s="599"/>
    </row>
    <row r="101" spans="8:8">
      <c r="H101" s="599"/>
    </row>
    <row r="102" spans="8:8">
      <c r="H102" s="599"/>
    </row>
    <row r="103" spans="8:8">
      <c r="H103" s="599"/>
    </row>
    <row r="104" spans="8:8">
      <c r="H104" s="599"/>
    </row>
    <row r="105" spans="8:8">
      <c r="H105" s="599"/>
    </row>
    <row r="106" spans="8:8">
      <c r="H106" s="599"/>
    </row>
    <row r="107" spans="8:8">
      <c r="H107" s="599"/>
    </row>
    <row r="108" spans="8:8">
      <c r="H108" s="599"/>
    </row>
    <row r="109" spans="8:8">
      <c r="H109" s="599"/>
    </row>
    <row r="110" spans="8:8">
      <c r="H110" s="599"/>
    </row>
    <row r="111" spans="8:8">
      <c r="H111" s="599"/>
    </row>
    <row r="112" spans="8:8">
      <c r="H112" s="599"/>
    </row>
    <row r="113" spans="8:8">
      <c r="H113" s="599"/>
    </row>
    <row r="114" spans="8:8">
      <c r="H114" s="599"/>
    </row>
    <row r="115" spans="8:8">
      <c r="H115" s="599"/>
    </row>
    <row r="116" spans="8:8">
      <c r="H116" s="599"/>
    </row>
    <row r="117" spans="8:8">
      <c r="H117" s="599"/>
    </row>
    <row r="118" spans="8:8">
      <c r="H118" s="599"/>
    </row>
    <row r="119" spans="8:8">
      <c r="H119" s="599"/>
    </row>
    <row r="120" spans="8:8">
      <c r="H120" s="599"/>
    </row>
    <row r="121" spans="8:8">
      <c r="H121" s="599"/>
    </row>
    <row r="122" spans="8:8">
      <c r="H122" s="599"/>
    </row>
    <row r="123" spans="8:8">
      <c r="H123" s="599"/>
    </row>
    <row r="124" spans="8:8">
      <c r="H124" s="599"/>
    </row>
    <row r="125" spans="8:8">
      <c r="H125" s="599"/>
    </row>
    <row r="126" spans="8:8">
      <c r="H126" s="599"/>
    </row>
    <row r="127" spans="8:8">
      <c r="H127" s="599"/>
    </row>
    <row r="128" spans="8:8">
      <c r="H128" s="599"/>
    </row>
    <row r="129" spans="8:8">
      <c r="H129" s="599"/>
    </row>
    <row r="130" spans="8:8">
      <c r="H130" s="599"/>
    </row>
    <row r="131" spans="8:8">
      <c r="H131" s="599"/>
    </row>
    <row r="132" spans="8:8">
      <c r="H132" s="599"/>
    </row>
    <row r="133" spans="8:8">
      <c r="H133" s="599"/>
    </row>
    <row r="134" spans="8:8">
      <c r="H134" s="599"/>
    </row>
    <row r="135" spans="8:8">
      <c r="H135" s="599"/>
    </row>
    <row r="136" spans="8:8">
      <c r="H136" s="599"/>
    </row>
    <row r="137" spans="8:8">
      <c r="H137" s="599"/>
    </row>
    <row r="138" spans="8:8">
      <c r="H138" s="599"/>
    </row>
    <row r="139" spans="8:8">
      <c r="H139" s="599"/>
    </row>
    <row r="140" spans="8:8">
      <c r="H140" s="599"/>
    </row>
    <row r="141" spans="8:8">
      <c r="H141" s="599"/>
    </row>
    <row r="142" spans="8:8">
      <c r="H142" s="599"/>
    </row>
    <row r="143" spans="8:8">
      <c r="H143" s="599"/>
    </row>
    <row r="144" spans="8:8">
      <c r="H144" s="599"/>
    </row>
    <row r="145" spans="8:8">
      <c r="H145" s="599"/>
    </row>
    <row r="146" spans="8:8">
      <c r="H146" s="599"/>
    </row>
    <row r="147" spans="8:8">
      <c r="H147" s="599"/>
    </row>
    <row r="148" spans="8:8">
      <c r="H148" s="599"/>
    </row>
    <row r="149" spans="8:8">
      <c r="H149" s="599"/>
    </row>
    <row r="150" spans="8:8">
      <c r="H150" s="599"/>
    </row>
    <row r="151" spans="8:8">
      <c r="H151" s="599"/>
    </row>
    <row r="152" spans="8:8">
      <c r="H152" s="599"/>
    </row>
    <row r="153" spans="8:8">
      <c r="H153" s="599"/>
    </row>
    <row r="154" spans="8:8">
      <c r="H154" s="599"/>
    </row>
    <row r="155" spans="8:8">
      <c r="H155" s="599"/>
    </row>
    <row r="156" spans="8:8">
      <c r="H156" s="599"/>
    </row>
    <row r="157" spans="8:8">
      <c r="H157" s="599"/>
    </row>
    <row r="158" spans="8:8">
      <c r="H158" s="599"/>
    </row>
    <row r="159" spans="8:8">
      <c r="H159" s="599"/>
    </row>
    <row r="160" spans="8:8">
      <c r="H160" s="599"/>
    </row>
    <row r="161" spans="8:8">
      <c r="H161" s="599"/>
    </row>
    <row r="162" spans="8:8">
      <c r="H162" s="599"/>
    </row>
    <row r="163" spans="8:8">
      <c r="H163" s="599"/>
    </row>
    <row r="164" spans="8:8">
      <c r="H164" s="599"/>
    </row>
    <row r="165" spans="8:8">
      <c r="H165" s="599"/>
    </row>
    <row r="166" spans="8:8">
      <c r="H166" s="599"/>
    </row>
    <row r="167" spans="8:8">
      <c r="H167" s="599"/>
    </row>
    <row r="168" spans="8:8">
      <c r="H168" s="599"/>
    </row>
    <row r="169" spans="8:8">
      <c r="H169" s="599"/>
    </row>
    <row r="170" spans="8:8">
      <c r="H170" s="599"/>
    </row>
    <row r="171" spans="8:8">
      <c r="H171" s="599"/>
    </row>
    <row r="172" spans="8:8">
      <c r="H172" s="599"/>
    </row>
    <row r="173" spans="8:8">
      <c r="H173" s="599"/>
    </row>
    <row r="174" spans="8:8">
      <c r="H174" s="599"/>
    </row>
    <row r="175" spans="8:8">
      <c r="H175" s="599"/>
    </row>
    <row r="176" spans="8:8">
      <c r="H176" s="599"/>
    </row>
    <row r="177" spans="8:8">
      <c r="H177" s="599"/>
    </row>
    <row r="178" spans="8:8">
      <c r="H178" s="599"/>
    </row>
    <row r="179" spans="8:8">
      <c r="H179" s="599"/>
    </row>
    <row r="180" spans="8:8">
      <c r="H180" s="599"/>
    </row>
    <row r="181" spans="8:8">
      <c r="H181" s="599"/>
    </row>
    <row r="182" spans="8:8">
      <c r="H182" s="599"/>
    </row>
    <row r="183" spans="8:8">
      <c r="H183" s="599"/>
    </row>
    <row r="184" spans="8:8">
      <c r="H184" s="599"/>
    </row>
    <row r="185" spans="8:8">
      <c r="H185" s="599"/>
    </row>
    <row r="186" spans="8:8">
      <c r="H186" s="599"/>
    </row>
    <row r="187" spans="8:8">
      <c r="H187" s="599"/>
    </row>
    <row r="188" spans="8:8">
      <c r="H188" s="599"/>
    </row>
    <row r="189" spans="8:8">
      <c r="H189" s="599"/>
    </row>
    <row r="190" spans="8:8">
      <c r="H190" s="599"/>
    </row>
    <row r="191" spans="8:8">
      <c r="H191" s="599"/>
    </row>
    <row r="192" spans="8:8">
      <c r="H192" s="599"/>
    </row>
    <row r="193" spans="8:8">
      <c r="H193" s="599"/>
    </row>
    <row r="194" spans="8:8">
      <c r="H194" s="599"/>
    </row>
    <row r="195" spans="8:8">
      <c r="H195" s="599"/>
    </row>
    <row r="196" spans="8:8">
      <c r="H196" s="599"/>
    </row>
    <row r="197" spans="8:8">
      <c r="H197" s="599"/>
    </row>
    <row r="198" spans="8:8">
      <c r="H198" s="599"/>
    </row>
    <row r="199" spans="8:8">
      <c r="H199" s="599"/>
    </row>
    <row r="200" spans="8:8">
      <c r="H200" s="599"/>
    </row>
    <row r="201" spans="8:8">
      <c r="H201" s="599"/>
    </row>
    <row r="202" spans="8:8">
      <c r="H202" s="599"/>
    </row>
    <row r="203" spans="8:8">
      <c r="H203" s="599"/>
    </row>
    <row r="204" spans="8:8">
      <c r="H204" s="599"/>
    </row>
    <row r="205" spans="8:8">
      <c r="H205" s="599"/>
    </row>
    <row r="206" spans="8:8">
      <c r="H206" s="599"/>
    </row>
    <row r="207" spans="8:8">
      <c r="H207" s="599"/>
    </row>
    <row r="208" spans="8:8">
      <c r="H208" s="599"/>
    </row>
    <row r="209" spans="8:8">
      <c r="H209" s="599"/>
    </row>
    <row r="210" spans="8:8">
      <c r="H210" s="599"/>
    </row>
    <row r="211" spans="8:8">
      <c r="H211" s="599"/>
    </row>
    <row r="212" spans="8:8">
      <c r="H212" s="599"/>
    </row>
    <row r="213" spans="8:8">
      <c r="H213" s="599"/>
    </row>
    <row r="214" spans="8:8">
      <c r="H214" s="599"/>
    </row>
    <row r="215" spans="8:8">
      <c r="H215" s="599"/>
    </row>
    <row r="216" spans="8:8">
      <c r="H216" s="599"/>
    </row>
    <row r="217" spans="8:8">
      <c r="H217" s="599"/>
    </row>
    <row r="218" spans="8:8">
      <c r="H218" s="599"/>
    </row>
    <row r="219" spans="8:8">
      <c r="H219" s="599"/>
    </row>
    <row r="220" spans="8:8">
      <c r="H220" s="599"/>
    </row>
    <row r="221" spans="8:8">
      <c r="H221" s="599"/>
    </row>
    <row r="222" spans="8:8">
      <c r="H222" s="599"/>
    </row>
    <row r="223" spans="8:8">
      <c r="H223" s="599"/>
    </row>
    <row r="224" spans="8:8">
      <c r="H224" s="599"/>
    </row>
    <row r="225" spans="8:8">
      <c r="H225" s="599"/>
    </row>
    <row r="226" spans="8:8">
      <c r="H226" s="599"/>
    </row>
    <row r="227" spans="8:8">
      <c r="H227" s="599"/>
    </row>
    <row r="228" spans="8:8">
      <c r="H228" s="599"/>
    </row>
    <row r="229" spans="8:8">
      <c r="H229" s="599"/>
    </row>
    <row r="230" spans="8:8">
      <c r="H230" s="599"/>
    </row>
    <row r="231" spans="8:8">
      <c r="H231" s="599"/>
    </row>
    <row r="232" spans="8:8">
      <c r="H232" s="599"/>
    </row>
    <row r="233" spans="8:8">
      <c r="H233" s="599"/>
    </row>
    <row r="234" spans="8:8">
      <c r="H234" s="599"/>
    </row>
    <row r="235" spans="8:8">
      <c r="H235" s="599"/>
    </row>
    <row r="236" spans="8:8">
      <c r="H236" s="599"/>
    </row>
    <row r="237" spans="8:8">
      <c r="H237" s="599"/>
    </row>
    <row r="238" spans="8:8">
      <c r="H238" s="599"/>
    </row>
    <row r="239" spans="8:8">
      <c r="H239" s="599"/>
    </row>
    <row r="240" spans="8:8">
      <c r="H240" s="599"/>
    </row>
    <row r="241" spans="8:8">
      <c r="H241" s="599"/>
    </row>
    <row r="242" spans="8:8">
      <c r="H242" s="599"/>
    </row>
    <row r="243" spans="8:8">
      <c r="H243" s="599"/>
    </row>
    <row r="244" spans="8:8">
      <c r="H244" s="599"/>
    </row>
    <row r="245" spans="8:8">
      <c r="H245" s="599"/>
    </row>
    <row r="246" spans="8:8">
      <c r="H246" s="599"/>
    </row>
    <row r="247" spans="8:8">
      <c r="H247" s="599"/>
    </row>
    <row r="248" spans="8:8">
      <c r="H248" s="599"/>
    </row>
    <row r="249" spans="8:8">
      <c r="H249" s="599"/>
    </row>
    <row r="250" spans="8:8">
      <c r="H250" s="599"/>
    </row>
    <row r="251" spans="8:8">
      <c r="H251" s="599"/>
    </row>
    <row r="252" spans="8:8">
      <c r="H252" s="599"/>
    </row>
    <row r="253" spans="8:8">
      <c r="H253" s="599"/>
    </row>
    <row r="254" spans="8:8">
      <c r="H254" s="599"/>
    </row>
    <row r="255" spans="8:8">
      <c r="H255" s="599"/>
    </row>
    <row r="256" spans="8:8">
      <c r="H256" s="599"/>
    </row>
    <row r="257" spans="8:8">
      <c r="H257" s="599"/>
    </row>
    <row r="258" spans="8:8">
      <c r="H258" s="599"/>
    </row>
    <row r="259" spans="8:8">
      <c r="H259" s="599"/>
    </row>
    <row r="260" spans="8:8">
      <c r="H260" s="599"/>
    </row>
    <row r="261" spans="8:8">
      <c r="H261" s="599"/>
    </row>
    <row r="262" spans="8:8">
      <c r="H262" s="599"/>
    </row>
    <row r="263" spans="8:8">
      <c r="H263" s="599"/>
    </row>
    <row r="264" spans="8:8">
      <c r="H264" s="599"/>
    </row>
    <row r="265" spans="8:8">
      <c r="H265" s="599"/>
    </row>
    <row r="266" spans="8:8">
      <c r="H266" s="599"/>
    </row>
    <row r="267" spans="8:8">
      <c r="H267" s="599"/>
    </row>
    <row r="268" spans="8:8">
      <c r="H268" s="599"/>
    </row>
    <row r="269" spans="8:8">
      <c r="H269" s="599"/>
    </row>
    <row r="270" spans="8:8">
      <c r="H270" s="599"/>
    </row>
    <row r="271" spans="8:8">
      <c r="H271" s="599"/>
    </row>
    <row r="272" spans="8:8">
      <c r="H272" s="599"/>
    </row>
    <row r="273" spans="8:8">
      <c r="H273" s="599"/>
    </row>
    <row r="274" spans="8:8">
      <c r="H274" s="599"/>
    </row>
    <row r="275" spans="8:8">
      <c r="H275" s="599"/>
    </row>
    <row r="276" spans="8:8">
      <c r="H276" s="599"/>
    </row>
    <row r="277" spans="8:8">
      <c r="H277" s="599"/>
    </row>
    <row r="278" spans="8:8">
      <c r="H278" s="599"/>
    </row>
    <row r="279" spans="8:8">
      <c r="H279" s="599"/>
    </row>
    <row r="280" spans="8:8">
      <c r="H280" s="599"/>
    </row>
    <row r="281" spans="8:8">
      <c r="H281" s="599"/>
    </row>
    <row r="282" spans="8:8">
      <c r="H282" s="599"/>
    </row>
    <row r="283" spans="8:8">
      <c r="H283" s="599"/>
    </row>
    <row r="284" spans="8:8">
      <c r="H284" s="599"/>
    </row>
    <row r="285" spans="8:8">
      <c r="H285" s="599"/>
    </row>
    <row r="286" spans="8:8">
      <c r="H286" s="599"/>
    </row>
    <row r="287" spans="8:8">
      <c r="H287" s="599"/>
    </row>
    <row r="288" spans="8:8">
      <c r="H288" s="599"/>
    </row>
    <row r="289" spans="8:8">
      <c r="H289" s="599"/>
    </row>
    <row r="290" spans="8:8">
      <c r="H290" s="599"/>
    </row>
    <row r="291" spans="8:8">
      <c r="H291" s="599"/>
    </row>
    <row r="292" spans="8:8">
      <c r="H292" s="599"/>
    </row>
    <row r="293" spans="8:8">
      <c r="H293" s="599"/>
    </row>
    <row r="294" spans="8:8">
      <c r="H294" s="599"/>
    </row>
    <row r="295" spans="8:8">
      <c r="H295" s="599"/>
    </row>
    <row r="296" spans="8:8">
      <c r="H296" s="599"/>
    </row>
    <row r="297" spans="8:8">
      <c r="H297" s="599"/>
    </row>
    <row r="298" spans="8:8">
      <c r="H298" s="599"/>
    </row>
    <row r="299" spans="8:8">
      <c r="H299" s="599"/>
    </row>
    <row r="300" spans="8:8">
      <c r="H300" s="599"/>
    </row>
    <row r="301" spans="8:8">
      <c r="H301" s="599"/>
    </row>
    <row r="302" spans="8:8">
      <c r="H302" s="599"/>
    </row>
    <row r="303" spans="8:8">
      <c r="H303" s="599"/>
    </row>
    <row r="304" spans="8:8">
      <c r="H304" s="599"/>
    </row>
    <row r="305" spans="8:8">
      <c r="H305" s="599"/>
    </row>
    <row r="306" spans="8:8">
      <c r="H306" s="599"/>
    </row>
    <row r="307" spans="8:8">
      <c r="H307" s="599"/>
    </row>
    <row r="308" spans="8:8">
      <c r="H308" s="599"/>
    </row>
    <row r="309" spans="8:8">
      <c r="H309" s="599"/>
    </row>
    <row r="310" spans="8:8">
      <c r="H310" s="599"/>
    </row>
    <row r="311" spans="8:8">
      <c r="H311" s="599"/>
    </row>
    <row r="312" spans="8:8">
      <c r="H312" s="599"/>
    </row>
    <row r="313" spans="8:8">
      <c r="H313" s="599"/>
    </row>
    <row r="314" spans="8:8">
      <c r="H314" s="599"/>
    </row>
    <row r="315" spans="8:8">
      <c r="H315" s="599"/>
    </row>
    <row r="316" spans="8:8">
      <c r="H316" s="599"/>
    </row>
    <row r="317" spans="8:8">
      <c r="H317" s="599"/>
    </row>
    <row r="318" spans="8:8">
      <c r="H318" s="599"/>
    </row>
    <row r="319" spans="8:8">
      <c r="H319" s="599"/>
    </row>
    <row r="320" spans="8:8">
      <c r="H320" s="599"/>
    </row>
    <row r="321" spans="8:8">
      <c r="H321" s="599"/>
    </row>
    <row r="322" spans="8:8">
      <c r="H322" s="599"/>
    </row>
    <row r="323" spans="8:8">
      <c r="H323" s="599"/>
    </row>
    <row r="324" spans="8:8">
      <c r="H324" s="599"/>
    </row>
    <row r="325" spans="8:8">
      <c r="H325" s="599"/>
    </row>
    <row r="326" spans="8:8">
      <c r="H326" s="599"/>
    </row>
    <row r="327" spans="8:8">
      <c r="H327" s="599"/>
    </row>
    <row r="328" spans="8:8">
      <c r="H328" s="599"/>
    </row>
    <row r="329" spans="8:8">
      <c r="H329" s="599"/>
    </row>
    <row r="330" spans="8:8">
      <c r="H330" s="599"/>
    </row>
    <row r="331" spans="8:8">
      <c r="H331" s="607"/>
    </row>
    <row r="332" spans="8:8">
      <c r="H332" s="607"/>
    </row>
    <row r="333" spans="8:8">
      <c r="H333" s="607"/>
    </row>
    <row r="334" spans="8:8">
      <c r="H334" s="607"/>
    </row>
    <row r="335" spans="8:8">
      <c r="H335" s="607"/>
    </row>
    <row r="336" spans="8:8">
      <c r="H336" s="607"/>
    </row>
    <row r="337" spans="8:8">
      <c r="H337" s="607"/>
    </row>
    <row r="338" spans="8:8">
      <c r="H338" s="607"/>
    </row>
    <row r="339" spans="8:8">
      <c r="H339" s="607"/>
    </row>
    <row r="340" spans="8:8">
      <c r="H340" s="607"/>
    </row>
    <row r="341" spans="8:8">
      <c r="H341" s="607"/>
    </row>
    <row r="342" spans="8:8">
      <c r="H342" s="607"/>
    </row>
    <row r="343" spans="8:8">
      <c r="H343" s="607"/>
    </row>
    <row r="344" spans="8:8">
      <c r="H344" s="607"/>
    </row>
    <row r="345" spans="8:8">
      <c r="H345" s="607"/>
    </row>
    <row r="346" spans="8:8">
      <c r="H346" s="607"/>
    </row>
    <row r="347" spans="8:8">
      <c r="H347" s="607"/>
    </row>
    <row r="348" spans="8:8">
      <c r="H348" s="607"/>
    </row>
    <row r="349" spans="8:8">
      <c r="H349" s="607"/>
    </row>
    <row r="350" spans="8:8">
      <c r="H350" s="607"/>
    </row>
    <row r="351" spans="8:8">
      <c r="H351" s="607"/>
    </row>
    <row r="352" spans="8:8">
      <c r="H352" s="607"/>
    </row>
    <row r="353" spans="8:8">
      <c r="H353" s="607"/>
    </row>
    <row r="354" spans="8:8">
      <c r="H354" s="607"/>
    </row>
    <row r="355" spans="8:8">
      <c r="H355" s="607"/>
    </row>
    <row r="356" spans="8:8">
      <c r="H356" s="607"/>
    </row>
    <row r="357" spans="8:8">
      <c r="H357" s="607"/>
    </row>
    <row r="358" spans="8:8">
      <c r="H358" s="607"/>
    </row>
    <row r="359" spans="8:8">
      <c r="H359" s="607"/>
    </row>
    <row r="360" spans="8:8">
      <c r="H360" s="607"/>
    </row>
    <row r="361" spans="8:8">
      <c r="H361" s="607"/>
    </row>
    <row r="362" spans="8:8">
      <c r="H362" s="607"/>
    </row>
    <row r="363" spans="8:8">
      <c r="H363" s="607"/>
    </row>
    <row r="364" spans="8:8">
      <c r="H364" s="607"/>
    </row>
    <row r="365" spans="8:8">
      <c r="H365" s="607"/>
    </row>
    <row r="366" spans="8:8">
      <c r="H366" s="607"/>
    </row>
    <row r="367" spans="8:8">
      <c r="H367" s="607"/>
    </row>
    <row r="368" spans="8:8">
      <c r="H368" s="607"/>
    </row>
    <row r="369" spans="8:8">
      <c r="H369" s="607"/>
    </row>
    <row r="370" spans="8:8">
      <c r="H370" s="607"/>
    </row>
    <row r="371" spans="8:8">
      <c r="H371" s="607"/>
    </row>
    <row r="372" spans="8:8">
      <c r="H372" s="607"/>
    </row>
    <row r="373" spans="8:8">
      <c r="H373" s="607"/>
    </row>
    <row r="374" spans="8:8">
      <c r="H374" s="607"/>
    </row>
    <row r="375" spans="8:8">
      <c r="H375" s="607"/>
    </row>
    <row r="376" spans="8:8">
      <c r="H376" s="607"/>
    </row>
    <row r="377" spans="8:8">
      <c r="H377" s="607"/>
    </row>
    <row r="378" spans="8:8">
      <c r="H378" s="607"/>
    </row>
    <row r="379" spans="8:8">
      <c r="H379" s="607"/>
    </row>
    <row r="380" spans="8:8">
      <c r="H380" s="607"/>
    </row>
    <row r="381" spans="8:8">
      <c r="H381" s="607"/>
    </row>
    <row r="382" spans="8:8">
      <c r="H382" s="607"/>
    </row>
    <row r="383" spans="8:8">
      <c r="H383" s="607"/>
    </row>
    <row r="384" spans="8:8">
      <c r="H384" s="607"/>
    </row>
    <row r="385" spans="8:8">
      <c r="H385" s="607"/>
    </row>
    <row r="386" spans="8:8">
      <c r="H386" s="607"/>
    </row>
    <row r="387" spans="8:8">
      <c r="H387" s="607"/>
    </row>
    <row r="388" spans="8:8">
      <c r="H388" s="607"/>
    </row>
    <row r="389" spans="8:8">
      <c r="H389" s="607"/>
    </row>
    <row r="390" spans="8:8">
      <c r="H390" s="607"/>
    </row>
    <row r="391" spans="8:8">
      <c r="H391" s="607"/>
    </row>
    <row r="392" spans="8:8">
      <c r="H392" s="607"/>
    </row>
    <row r="393" spans="8:8">
      <c r="H393" s="607"/>
    </row>
    <row r="394" spans="8:8">
      <c r="H394" s="607"/>
    </row>
    <row r="395" spans="8:8">
      <c r="H395" s="607"/>
    </row>
    <row r="396" spans="8:8">
      <c r="H396" s="607"/>
    </row>
    <row r="397" spans="8:8">
      <c r="H397" s="607"/>
    </row>
    <row r="398" spans="8:8">
      <c r="H398" s="607"/>
    </row>
    <row r="399" spans="8:8">
      <c r="H399" s="607"/>
    </row>
    <row r="400" spans="8:8">
      <c r="H400" s="607"/>
    </row>
    <row r="401" spans="8:8">
      <c r="H401" s="607"/>
    </row>
    <row r="402" spans="8:8">
      <c r="H402" s="607"/>
    </row>
    <row r="403" spans="8:8">
      <c r="H403" s="607"/>
    </row>
    <row r="404" spans="8:8">
      <c r="H404" s="607"/>
    </row>
    <row r="405" spans="8:8">
      <c r="H405" s="607"/>
    </row>
    <row r="406" spans="8:8">
      <c r="H406" s="607"/>
    </row>
    <row r="407" spans="8:8">
      <c r="H407" s="607"/>
    </row>
    <row r="408" spans="8:8">
      <c r="H408" s="607"/>
    </row>
    <row r="409" spans="8:8">
      <c r="H409" s="607"/>
    </row>
    <row r="410" spans="8:8">
      <c r="H410" s="607"/>
    </row>
    <row r="411" spans="8:8">
      <c r="H411" s="607"/>
    </row>
    <row r="412" spans="8:8">
      <c r="H412" s="607"/>
    </row>
    <row r="413" spans="8:8">
      <c r="H413" s="607"/>
    </row>
    <row r="414" spans="8:8">
      <c r="H414" s="607"/>
    </row>
    <row r="415" spans="8:8">
      <c r="H415" s="607"/>
    </row>
    <row r="416" spans="8:8">
      <c r="H416" s="607"/>
    </row>
    <row r="417" spans="8:8">
      <c r="H417" s="607"/>
    </row>
    <row r="418" spans="8:8">
      <c r="H418" s="607"/>
    </row>
    <row r="419" spans="8:8">
      <c r="H419" s="607"/>
    </row>
    <row r="420" spans="8:8">
      <c r="H420" s="607"/>
    </row>
    <row r="421" spans="8:8">
      <c r="H421" s="607"/>
    </row>
    <row r="422" spans="8:8">
      <c r="H422" s="607"/>
    </row>
    <row r="423" spans="8:8">
      <c r="H423" s="607"/>
    </row>
    <row r="424" spans="8:8">
      <c r="H424" s="607"/>
    </row>
    <row r="425" spans="8:8">
      <c r="H425" s="607"/>
    </row>
    <row r="426" spans="8:8">
      <c r="H426" s="607"/>
    </row>
    <row r="427" spans="8:8">
      <c r="H427" s="607"/>
    </row>
    <row r="428" spans="8:8">
      <c r="H428" s="607"/>
    </row>
    <row r="429" spans="8:8">
      <c r="H429" s="607"/>
    </row>
    <row r="430" spans="8:8">
      <c r="H430" s="607"/>
    </row>
    <row r="431" spans="8:8">
      <c r="H431" s="607"/>
    </row>
    <row r="432" spans="8:8">
      <c r="H432" s="607"/>
    </row>
    <row r="433" spans="8:8">
      <c r="H433" s="607"/>
    </row>
    <row r="434" spans="8:8">
      <c r="H434" s="607"/>
    </row>
    <row r="435" spans="8:8">
      <c r="H435" s="607"/>
    </row>
    <row r="436" spans="8:8">
      <c r="H436" s="607"/>
    </row>
    <row r="437" spans="8:8">
      <c r="H437" s="607"/>
    </row>
    <row r="438" spans="8:8">
      <c r="H438" s="607"/>
    </row>
    <row r="439" spans="8:8">
      <c r="H439" s="607"/>
    </row>
    <row r="440" spans="8:8">
      <c r="H440" s="607"/>
    </row>
    <row r="441" spans="8:8">
      <c r="H441" s="607"/>
    </row>
    <row r="442" spans="8:8">
      <c r="H442" s="607"/>
    </row>
    <row r="443" spans="8:8">
      <c r="H443" s="607"/>
    </row>
    <row r="444" spans="8:8">
      <c r="H444" s="607"/>
    </row>
    <row r="445" spans="8:8">
      <c r="H445" s="607"/>
    </row>
    <row r="446" spans="8:8">
      <c r="H446" s="607"/>
    </row>
    <row r="447" spans="8:8">
      <c r="H447" s="607"/>
    </row>
    <row r="448" spans="8:8">
      <c r="H448" s="607"/>
    </row>
    <row r="449" spans="8:8">
      <c r="H449" s="607"/>
    </row>
    <row r="450" spans="8:8">
      <c r="H450" s="607"/>
    </row>
    <row r="451" spans="8:8">
      <c r="H451" s="607"/>
    </row>
    <row r="452" spans="8:8">
      <c r="H452" s="607"/>
    </row>
    <row r="453" spans="8:8">
      <c r="H453" s="607"/>
    </row>
    <row r="454" spans="8:8">
      <c r="H454" s="607"/>
    </row>
    <row r="455" spans="8:8">
      <c r="H455" s="607"/>
    </row>
    <row r="456" spans="8:8">
      <c r="H456" s="607"/>
    </row>
    <row r="457" spans="8:8">
      <c r="H457" s="607"/>
    </row>
    <row r="458" spans="8:8">
      <c r="H458" s="607"/>
    </row>
    <row r="459" spans="8:8">
      <c r="H459" s="607"/>
    </row>
    <row r="460" spans="8:8">
      <c r="H460" s="607"/>
    </row>
    <row r="461" spans="8:8">
      <c r="H461" s="607"/>
    </row>
    <row r="462" spans="8:8">
      <c r="H462" s="607"/>
    </row>
    <row r="463" spans="8:8">
      <c r="H463" s="607"/>
    </row>
    <row r="464" spans="8:8">
      <c r="H464" s="607"/>
    </row>
    <row r="465" spans="8:8">
      <c r="H465" s="607"/>
    </row>
    <row r="466" spans="8:8">
      <c r="H466" s="607"/>
    </row>
    <row r="467" spans="8:8">
      <c r="H467" s="607"/>
    </row>
    <row r="468" spans="8:8">
      <c r="H468" s="607"/>
    </row>
    <row r="469" spans="8:8">
      <c r="H469" s="607"/>
    </row>
    <row r="470" spans="8:8">
      <c r="H470" s="607"/>
    </row>
    <row r="471" spans="8:8">
      <c r="H471" s="607"/>
    </row>
    <row r="472" spans="8:8">
      <c r="H472" s="607"/>
    </row>
    <row r="473" spans="8:8">
      <c r="H473" s="607"/>
    </row>
    <row r="474" spans="8:8">
      <c r="H474" s="607"/>
    </row>
    <row r="475" spans="8:8">
      <c r="H475" s="607"/>
    </row>
    <row r="476" spans="8:8">
      <c r="H476" s="607"/>
    </row>
    <row r="477" spans="8:8">
      <c r="H477" s="607"/>
    </row>
    <row r="478" spans="8:8">
      <c r="H478" s="607"/>
    </row>
    <row r="479" spans="8:8">
      <c r="H479" s="607"/>
    </row>
    <row r="480" spans="8:8">
      <c r="H480" s="607"/>
    </row>
    <row r="481" spans="8:8">
      <c r="H481" s="607"/>
    </row>
    <row r="482" spans="8:8">
      <c r="H482" s="607"/>
    </row>
    <row r="483" spans="8:8">
      <c r="H483" s="607"/>
    </row>
    <row r="484" spans="8:8">
      <c r="H484" s="607"/>
    </row>
    <row r="485" spans="8:8">
      <c r="H485" s="607"/>
    </row>
    <row r="486" spans="8:8">
      <c r="H486" s="607"/>
    </row>
    <row r="487" spans="8:8">
      <c r="H487" s="607"/>
    </row>
    <row r="488" spans="8:8">
      <c r="H488" s="607"/>
    </row>
    <row r="489" spans="8:8">
      <c r="H489" s="607"/>
    </row>
    <row r="490" spans="8:8">
      <c r="H490" s="607"/>
    </row>
    <row r="491" spans="8:8">
      <c r="H491" s="607"/>
    </row>
    <row r="492" spans="8:8">
      <c r="H492" s="607"/>
    </row>
    <row r="493" spans="8:8">
      <c r="H493" s="607"/>
    </row>
    <row r="494" spans="8:8">
      <c r="H494" s="607"/>
    </row>
    <row r="495" spans="8:8">
      <c r="H495" s="607"/>
    </row>
    <row r="496" spans="8:8">
      <c r="H496" s="607"/>
    </row>
    <row r="497" spans="8:8">
      <c r="H497" s="607"/>
    </row>
    <row r="498" spans="8:8">
      <c r="H498" s="607"/>
    </row>
    <row r="499" spans="8:8">
      <c r="H499" s="607"/>
    </row>
    <row r="500" spans="8:8">
      <c r="H500" s="607"/>
    </row>
    <row r="501" spans="8:8">
      <c r="H501" s="607"/>
    </row>
    <row r="502" spans="8:8">
      <c r="H502" s="607"/>
    </row>
    <row r="503" spans="8:8">
      <c r="H503" s="607"/>
    </row>
    <row r="504" spans="8:8">
      <c r="H504" s="607"/>
    </row>
    <row r="505" spans="8:8">
      <c r="H505" s="607"/>
    </row>
    <row r="506" spans="8:8">
      <c r="H506" s="607"/>
    </row>
    <row r="507" spans="8:8">
      <c r="H507" s="607"/>
    </row>
    <row r="508" spans="8:8">
      <c r="H508" s="607"/>
    </row>
    <row r="509" spans="8:8">
      <c r="H509" s="607"/>
    </row>
    <row r="510" spans="8:8">
      <c r="H510" s="607"/>
    </row>
    <row r="511" spans="8:8">
      <c r="H511" s="607"/>
    </row>
    <row r="512" spans="8:8">
      <c r="H512" s="607"/>
    </row>
    <row r="513" spans="8:8">
      <c r="H513" s="607"/>
    </row>
    <row r="514" spans="8:8">
      <c r="H514" s="607"/>
    </row>
    <row r="515" spans="8:8">
      <c r="H515" s="607"/>
    </row>
    <row r="516" spans="8:8">
      <c r="H516" s="607"/>
    </row>
    <row r="517" spans="8:8">
      <c r="H517" s="607"/>
    </row>
    <row r="518" spans="8:8">
      <c r="H518" s="607"/>
    </row>
    <row r="519" spans="8:8">
      <c r="H519" s="607"/>
    </row>
    <row r="520" spans="8:8">
      <c r="H520" s="607"/>
    </row>
    <row r="521" spans="8:8">
      <c r="H521" s="607"/>
    </row>
    <row r="522" spans="8:8">
      <c r="H522" s="607"/>
    </row>
    <row r="523" spans="8:8">
      <c r="H523" s="607"/>
    </row>
    <row r="524" spans="8:8">
      <c r="H524" s="607"/>
    </row>
    <row r="525" spans="8:8">
      <c r="H525" s="607"/>
    </row>
    <row r="526" spans="8:8">
      <c r="H526" s="607"/>
    </row>
    <row r="527" spans="8:8">
      <c r="H527" s="607"/>
    </row>
    <row r="528" spans="8:8">
      <c r="H528" s="607"/>
    </row>
    <row r="529" spans="8:8">
      <c r="H529" s="607"/>
    </row>
    <row r="530" spans="8:8">
      <c r="H530" s="607"/>
    </row>
    <row r="531" spans="8:8">
      <c r="H531" s="607"/>
    </row>
    <row r="532" spans="8:8">
      <c r="H532" s="607"/>
    </row>
    <row r="533" spans="8:8">
      <c r="H533" s="607"/>
    </row>
    <row r="534" spans="8:8">
      <c r="H534" s="607"/>
    </row>
    <row r="535" spans="8:8">
      <c r="H535" s="607"/>
    </row>
    <row r="536" spans="8:8">
      <c r="H536" s="607"/>
    </row>
    <row r="537" spans="8:8">
      <c r="H537" s="607"/>
    </row>
    <row r="538" spans="8:8">
      <c r="H538" s="607"/>
    </row>
    <row r="539" spans="8:8">
      <c r="H539" s="607"/>
    </row>
    <row r="540" spans="8:8">
      <c r="H540" s="607"/>
    </row>
    <row r="541" spans="8:8">
      <c r="H541" s="607"/>
    </row>
    <row r="542" spans="8:8">
      <c r="H542" s="607"/>
    </row>
    <row r="543" spans="8:8">
      <c r="H543" s="607"/>
    </row>
    <row r="544" spans="8:8">
      <c r="H544" s="607"/>
    </row>
    <row r="545" spans="8:8">
      <c r="H545" s="607"/>
    </row>
    <row r="546" spans="8:8">
      <c r="H546" s="607"/>
    </row>
    <row r="547" spans="8:8">
      <c r="H547" s="607"/>
    </row>
    <row r="548" spans="8:8">
      <c r="H548" s="607"/>
    </row>
    <row r="549" spans="8:8">
      <c r="H549" s="607"/>
    </row>
    <row r="550" spans="8:8">
      <c r="H550" s="607"/>
    </row>
    <row r="551" spans="8:8">
      <c r="H551" s="607"/>
    </row>
    <row r="552" spans="8:8">
      <c r="H552" s="607"/>
    </row>
    <row r="553" spans="8:8">
      <c r="H553" s="607"/>
    </row>
    <row r="554" spans="8:8">
      <c r="H554" s="607"/>
    </row>
    <row r="555" spans="8:8">
      <c r="H555" s="607"/>
    </row>
    <row r="556" spans="8:8">
      <c r="H556" s="607"/>
    </row>
    <row r="557" spans="8:8">
      <c r="H557" s="607"/>
    </row>
    <row r="558" spans="8:8">
      <c r="H558" s="607"/>
    </row>
    <row r="559" spans="8:8">
      <c r="H559" s="607"/>
    </row>
    <row r="560" spans="8:8">
      <c r="H560" s="607"/>
    </row>
    <row r="561" spans="8:8">
      <c r="H561" s="607"/>
    </row>
    <row r="562" spans="8:8">
      <c r="H562" s="607"/>
    </row>
    <row r="563" spans="8:8">
      <c r="H563" s="607"/>
    </row>
    <row r="564" spans="8:8">
      <c r="H564" s="607"/>
    </row>
    <row r="565" spans="8:8">
      <c r="H565" s="607"/>
    </row>
    <row r="566" spans="8:8">
      <c r="H566" s="607"/>
    </row>
    <row r="567" spans="8:8">
      <c r="H567" s="607"/>
    </row>
    <row r="568" spans="8:8">
      <c r="H568" s="607"/>
    </row>
    <row r="569" spans="8:8">
      <c r="H569" s="607"/>
    </row>
    <row r="570" spans="8:8">
      <c r="H570" s="607"/>
    </row>
    <row r="571" spans="8:8">
      <c r="H571" s="607"/>
    </row>
    <row r="572" spans="8:8">
      <c r="H572" s="607"/>
    </row>
    <row r="573" spans="8:8">
      <c r="H573" s="607"/>
    </row>
    <row r="574" spans="8:8">
      <c r="H574" s="607"/>
    </row>
    <row r="575" spans="8:8">
      <c r="H575" s="607"/>
    </row>
    <row r="576" spans="8:8">
      <c r="H576" s="607"/>
    </row>
    <row r="577" spans="8:8">
      <c r="H577" s="607"/>
    </row>
    <row r="578" spans="8:8">
      <c r="H578" s="607"/>
    </row>
    <row r="579" spans="8:8">
      <c r="H579" s="607"/>
    </row>
    <row r="580" spans="8:8">
      <c r="H580" s="607"/>
    </row>
    <row r="581" spans="8:8">
      <c r="H581" s="607"/>
    </row>
    <row r="582" spans="8:8">
      <c r="H582" s="607"/>
    </row>
    <row r="583" spans="8:8">
      <c r="H583" s="607"/>
    </row>
    <row r="584" spans="8:8">
      <c r="H584" s="607"/>
    </row>
    <row r="585" spans="8:8">
      <c r="H585" s="607"/>
    </row>
    <row r="586" spans="8:8">
      <c r="H586" s="607"/>
    </row>
    <row r="587" spans="8:8">
      <c r="H587" s="607"/>
    </row>
    <row r="588" spans="8:8">
      <c r="H588" s="607"/>
    </row>
    <row r="589" spans="8:8">
      <c r="H589" s="607"/>
    </row>
    <row r="590" spans="8:8">
      <c r="H590" s="607"/>
    </row>
    <row r="591" spans="8:8">
      <c r="H591" s="607"/>
    </row>
    <row r="592" spans="8:8">
      <c r="H592" s="607"/>
    </row>
    <row r="593" spans="8:8">
      <c r="H593" s="607"/>
    </row>
    <row r="594" spans="8:8">
      <c r="H594" s="607"/>
    </row>
    <row r="595" spans="8:8">
      <c r="H595" s="607"/>
    </row>
    <row r="596" spans="8:8">
      <c r="H596" s="607"/>
    </row>
    <row r="597" spans="8:8">
      <c r="H597" s="607"/>
    </row>
    <row r="598" spans="8:8">
      <c r="H598" s="607"/>
    </row>
    <row r="599" spans="8:8">
      <c r="H599" s="607"/>
    </row>
    <row r="600" spans="8:8">
      <c r="H600" s="607"/>
    </row>
    <row r="601" spans="8:8">
      <c r="H601" s="607"/>
    </row>
    <row r="602" spans="8:8">
      <c r="H602" s="607"/>
    </row>
    <row r="603" spans="8:8">
      <c r="H603" s="607"/>
    </row>
    <row r="604" spans="8:8">
      <c r="H604" s="607"/>
    </row>
    <row r="605" spans="8:8">
      <c r="H605" s="607"/>
    </row>
    <row r="606" spans="8:8">
      <c r="H606" s="607"/>
    </row>
    <row r="607" spans="8:8">
      <c r="H607" s="607"/>
    </row>
    <row r="608" spans="8:8">
      <c r="H608" s="607"/>
    </row>
    <row r="609" spans="8:8">
      <c r="H609" s="607"/>
    </row>
    <row r="610" spans="8:8">
      <c r="H610" s="607"/>
    </row>
    <row r="611" spans="8:8">
      <c r="H611" s="607"/>
    </row>
    <row r="612" spans="8:8">
      <c r="H612" s="607"/>
    </row>
    <row r="613" spans="8:8">
      <c r="H613" s="607"/>
    </row>
    <row r="614" spans="8:8">
      <c r="H614" s="607"/>
    </row>
    <row r="615" spans="8:8">
      <c r="H615" s="607"/>
    </row>
    <row r="616" spans="8:8">
      <c r="H616" s="607"/>
    </row>
    <row r="617" spans="8:8">
      <c r="H617" s="607"/>
    </row>
    <row r="618" spans="8:8">
      <c r="H618" s="607"/>
    </row>
    <row r="619" spans="8:8">
      <c r="H619" s="607"/>
    </row>
    <row r="620" spans="8:8">
      <c r="H620" s="607"/>
    </row>
    <row r="621" spans="8:8">
      <c r="H621" s="607"/>
    </row>
    <row r="622" spans="8:8">
      <c r="H622" s="607"/>
    </row>
    <row r="623" spans="8:8">
      <c r="H623" s="607"/>
    </row>
    <row r="624" spans="8:8">
      <c r="H624" s="607"/>
    </row>
    <row r="625" spans="8:8">
      <c r="H625" s="607"/>
    </row>
    <row r="626" spans="8:8">
      <c r="H626" s="607"/>
    </row>
    <row r="627" spans="8:8">
      <c r="H627" s="607"/>
    </row>
    <row r="628" spans="8:8">
      <c r="H628" s="607"/>
    </row>
    <row r="629" spans="8:8">
      <c r="H629" s="607"/>
    </row>
    <row r="630" spans="8:8">
      <c r="H630" s="607"/>
    </row>
    <row r="631" spans="8:8">
      <c r="H631" s="607"/>
    </row>
    <row r="632" spans="8:8">
      <c r="H632" s="607"/>
    </row>
    <row r="633" spans="8:8">
      <c r="H633" s="607"/>
    </row>
    <row r="634" spans="8:8">
      <c r="H634" s="607"/>
    </row>
    <row r="635" spans="8:8">
      <c r="H635" s="607"/>
    </row>
    <row r="636" spans="8:8">
      <c r="H636" s="607"/>
    </row>
    <row r="637" spans="8:8">
      <c r="H637" s="607"/>
    </row>
    <row r="638" spans="8:8">
      <c r="H638" s="607"/>
    </row>
    <row r="639" spans="8:8">
      <c r="H639" s="607"/>
    </row>
    <row r="640" spans="8:8">
      <c r="H640" s="607"/>
    </row>
    <row r="641" spans="8:8">
      <c r="H641" s="607"/>
    </row>
    <row r="642" spans="8:8">
      <c r="H642" s="607"/>
    </row>
    <row r="643" spans="8:8">
      <c r="H643" s="607"/>
    </row>
    <row r="644" spans="8:8">
      <c r="H644" s="607"/>
    </row>
    <row r="645" spans="8:8">
      <c r="H645" s="607"/>
    </row>
    <row r="646" spans="8:8">
      <c r="H646" s="607"/>
    </row>
    <row r="647" spans="8:8">
      <c r="H647" s="607"/>
    </row>
    <row r="648" spans="8:8">
      <c r="H648" s="607"/>
    </row>
    <row r="649" spans="8:8">
      <c r="H649" s="607"/>
    </row>
    <row r="650" spans="8:8">
      <c r="H650" s="607"/>
    </row>
    <row r="651" spans="8:8">
      <c r="H651" s="607"/>
    </row>
    <row r="652" spans="8:8">
      <c r="H652" s="607"/>
    </row>
    <row r="653" spans="8:8">
      <c r="H653" s="607"/>
    </row>
    <row r="654" spans="8:8">
      <c r="H654" s="607"/>
    </row>
    <row r="655" spans="8:8">
      <c r="H655" s="607"/>
    </row>
    <row r="656" spans="8:8">
      <c r="H656" s="607"/>
    </row>
    <row r="657" spans="8:8">
      <c r="H657" s="607"/>
    </row>
    <row r="658" spans="8:8">
      <c r="H658" s="607"/>
    </row>
    <row r="659" spans="8:8">
      <c r="H659" s="607"/>
    </row>
    <row r="660" spans="8:8">
      <c r="H660" s="607"/>
    </row>
    <row r="661" spans="8:8">
      <c r="H661" s="607"/>
    </row>
    <row r="662" spans="8:8">
      <c r="H662" s="607"/>
    </row>
    <row r="663" spans="8:8">
      <c r="H663" s="607"/>
    </row>
    <row r="664" spans="8:8">
      <c r="H664" s="607"/>
    </row>
    <row r="665" spans="8:8">
      <c r="H665" s="607"/>
    </row>
    <row r="666" spans="8:8">
      <c r="H666" s="607"/>
    </row>
    <row r="667" spans="8:8">
      <c r="H667" s="607"/>
    </row>
    <row r="668" spans="8:8">
      <c r="H668" s="607"/>
    </row>
    <row r="669" spans="8:8">
      <c r="H669" s="607"/>
    </row>
    <row r="670" spans="8:8">
      <c r="H670" s="607"/>
    </row>
    <row r="671" spans="8:8">
      <c r="H671" s="607"/>
    </row>
    <row r="672" spans="8:8">
      <c r="H672" s="607"/>
    </row>
    <row r="673" spans="8:8">
      <c r="H673" s="607"/>
    </row>
    <row r="674" spans="8:8">
      <c r="H674" s="607"/>
    </row>
    <row r="675" spans="8:8">
      <c r="H675" s="607"/>
    </row>
    <row r="676" spans="8:8">
      <c r="H676" s="607"/>
    </row>
    <row r="677" spans="8:8">
      <c r="H677" s="607"/>
    </row>
    <row r="678" spans="8:8">
      <c r="H678" s="607"/>
    </row>
    <row r="679" spans="8:8">
      <c r="H679" s="607"/>
    </row>
    <row r="680" spans="8:8">
      <c r="H680" s="607"/>
    </row>
    <row r="681" spans="8:8">
      <c r="H681" s="607"/>
    </row>
    <row r="682" spans="8:8">
      <c r="H682" s="607"/>
    </row>
    <row r="683" spans="8:8">
      <c r="H683" s="607"/>
    </row>
    <row r="684" spans="8:8">
      <c r="H684" s="607"/>
    </row>
    <row r="685" spans="8:8">
      <c r="H685" s="607"/>
    </row>
    <row r="686" spans="8:8">
      <c r="H686" s="607"/>
    </row>
    <row r="687" spans="8:8">
      <c r="H687" s="607"/>
    </row>
    <row r="688" spans="8:8">
      <c r="H688" s="607"/>
    </row>
    <row r="689" spans="8:8">
      <c r="H689" s="607"/>
    </row>
    <row r="690" spans="8:8">
      <c r="H690" s="607"/>
    </row>
    <row r="691" spans="8:8">
      <c r="H691" s="607"/>
    </row>
    <row r="692" spans="8:8">
      <c r="H692" s="607"/>
    </row>
    <row r="693" spans="8:8">
      <c r="H693" s="607"/>
    </row>
    <row r="694" spans="8:8">
      <c r="H694" s="607"/>
    </row>
    <row r="695" spans="8:8">
      <c r="H695" s="607"/>
    </row>
    <row r="696" spans="8:8">
      <c r="H696" s="607"/>
    </row>
    <row r="697" spans="8:8">
      <c r="H697" s="607"/>
    </row>
    <row r="698" spans="8:8">
      <c r="H698" s="607"/>
    </row>
    <row r="699" spans="8:8">
      <c r="H699" s="607"/>
    </row>
    <row r="700" spans="8:8">
      <c r="H700" s="607"/>
    </row>
    <row r="701" spans="8:8">
      <c r="H701" s="607"/>
    </row>
    <row r="702" spans="8:8">
      <c r="H702" s="607"/>
    </row>
    <row r="703" spans="8:8">
      <c r="H703" s="607"/>
    </row>
    <row r="704" spans="8:8">
      <c r="H704" s="607"/>
    </row>
    <row r="705" spans="8:8">
      <c r="H705" s="607"/>
    </row>
    <row r="706" spans="8:8">
      <c r="H706" s="607"/>
    </row>
    <row r="707" spans="8:8">
      <c r="H707" s="607"/>
    </row>
    <row r="708" spans="8:8">
      <c r="H708" s="607"/>
    </row>
    <row r="709" spans="8:8">
      <c r="H709" s="607"/>
    </row>
    <row r="710" spans="8:8">
      <c r="H710" s="607"/>
    </row>
    <row r="711" spans="8:8">
      <c r="H711" s="607"/>
    </row>
    <row r="712" spans="8:8">
      <c r="H712" s="607"/>
    </row>
    <row r="713" spans="8:8">
      <c r="H713" s="607"/>
    </row>
    <row r="714" spans="8:8">
      <c r="H714" s="607"/>
    </row>
    <row r="715" spans="8:8">
      <c r="H715" s="607"/>
    </row>
    <row r="716" spans="8:8">
      <c r="H716" s="607"/>
    </row>
    <row r="717" spans="8:8">
      <c r="H717" s="607"/>
    </row>
    <row r="718" spans="8:8">
      <c r="H718" s="607"/>
    </row>
    <row r="719" spans="8:8">
      <c r="H719" s="607"/>
    </row>
    <row r="720" spans="8:8">
      <c r="H720" s="607"/>
    </row>
    <row r="721" spans="8:8">
      <c r="H721" s="607"/>
    </row>
    <row r="722" spans="8:8">
      <c r="H722" s="607"/>
    </row>
    <row r="723" spans="8:8">
      <c r="H723" s="607"/>
    </row>
    <row r="724" spans="8:8">
      <c r="H724" s="607"/>
    </row>
    <row r="725" spans="8:8">
      <c r="H725" s="607"/>
    </row>
    <row r="726" spans="8:8">
      <c r="H726" s="607"/>
    </row>
    <row r="727" spans="8:8">
      <c r="H727" s="607"/>
    </row>
    <row r="728" spans="8:8">
      <c r="H728" s="607"/>
    </row>
    <row r="729" spans="8:8">
      <c r="H729" s="607"/>
    </row>
    <row r="730" spans="8:8">
      <c r="H730" s="607"/>
    </row>
    <row r="731" spans="8:8">
      <c r="H731" s="607"/>
    </row>
    <row r="732" spans="8:8">
      <c r="H732" s="607"/>
    </row>
    <row r="733" spans="8:8">
      <c r="H733" s="607"/>
    </row>
    <row r="734" spans="8:8">
      <c r="H734" s="607"/>
    </row>
    <row r="735" spans="8:8">
      <c r="H735" s="607"/>
    </row>
    <row r="736" spans="8:8">
      <c r="H736" s="607"/>
    </row>
    <row r="737" spans="8:8">
      <c r="H737" s="607"/>
    </row>
    <row r="738" spans="8:8">
      <c r="H738" s="607"/>
    </row>
    <row r="739" spans="8:8">
      <c r="H739" s="607"/>
    </row>
    <row r="740" spans="8:8">
      <c r="H740" s="607"/>
    </row>
    <row r="741" spans="8:8">
      <c r="H741" s="607"/>
    </row>
    <row r="742" spans="8:8">
      <c r="H742" s="607"/>
    </row>
    <row r="743" spans="8:8">
      <c r="H743" s="607"/>
    </row>
    <row r="744" spans="8:8">
      <c r="H744" s="607"/>
    </row>
    <row r="745" spans="8:8">
      <c r="H745" s="607"/>
    </row>
    <row r="746" spans="8:8">
      <c r="H746" s="607"/>
    </row>
    <row r="747" spans="8:8">
      <c r="H747" s="607"/>
    </row>
    <row r="748" spans="8:8">
      <c r="H748" s="607"/>
    </row>
    <row r="749" spans="8:8">
      <c r="H749" s="607"/>
    </row>
    <row r="750" spans="8:8">
      <c r="H750" s="607"/>
    </row>
    <row r="751" spans="8:8">
      <c r="H751" s="607"/>
    </row>
    <row r="752" spans="8:8">
      <c r="H752" s="607"/>
    </row>
    <row r="753" spans="8:8">
      <c r="H753" s="607"/>
    </row>
    <row r="754" spans="8:8">
      <c r="H754" s="607"/>
    </row>
    <row r="755" spans="8:8">
      <c r="H755" s="607"/>
    </row>
    <row r="756" spans="8:8">
      <c r="H756" s="607"/>
    </row>
    <row r="757" spans="8:8">
      <c r="H757" s="607"/>
    </row>
    <row r="758" spans="8:8">
      <c r="H758" s="607"/>
    </row>
    <row r="759" spans="8:8">
      <c r="H759" s="607"/>
    </row>
    <row r="760" spans="8:8">
      <c r="H760" s="607"/>
    </row>
    <row r="761" spans="8:8">
      <c r="H761" s="607"/>
    </row>
    <row r="762" spans="8:8">
      <c r="H762" s="607"/>
    </row>
    <row r="763" spans="8:8">
      <c r="H763" s="607"/>
    </row>
    <row r="764" spans="8:8">
      <c r="H764" s="607"/>
    </row>
    <row r="765" spans="8:8">
      <c r="H765" s="607"/>
    </row>
    <row r="766" spans="8:8">
      <c r="H766" s="607"/>
    </row>
    <row r="767" spans="8:8">
      <c r="H767" s="607"/>
    </row>
    <row r="768" spans="8:8">
      <c r="H768" s="607"/>
    </row>
    <row r="769" spans="8:8">
      <c r="H769" s="607"/>
    </row>
    <row r="770" spans="8:8">
      <c r="H770" s="607"/>
    </row>
    <row r="771" spans="8:8">
      <c r="H771" s="607"/>
    </row>
    <row r="772" spans="8:8">
      <c r="H772" s="607"/>
    </row>
    <row r="773" spans="8:8">
      <c r="H773" s="607"/>
    </row>
  </sheetData>
  <mergeCells count="6">
    <mergeCell ref="A1:H1"/>
    <mergeCell ref="A2:H2"/>
    <mergeCell ref="G3:H3"/>
    <mergeCell ref="E4:H4"/>
    <mergeCell ref="E5:F5"/>
    <mergeCell ref="G5:H5"/>
  </mergeCells>
  <printOptions horizontalCentered="1"/>
  <pageMargins left="1.5" right="1" top="1.5" bottom="1" header="0.3" footer="0.3"/>
  <pageSetup paperSize="9" orientation="landscape" r:id="rId1"/>
</worksheet>
</file>

<file path=xl/worksheets/sheet43.xml><?xml version="1.0" encoding="utf-8"?>
<worksheet xmlns="http://schemas.openxmlformats.org/spreadsheetml/2006/main" xmlns:r="http://schemas.openxmlformats.org/officeDocument/2006/relationships">
  <dimension ref="A1:Q64"/>
  <sheetViews>
    <sheetView view="pageBreakPreview" zoomScaleSheetLayoutView="100" workbookViewId="0">
      <selection activeCell="D17" sqref="D17"/>
    </sheetView>
  </sheetViews>
  <sheetFormatPr defaultRowHeight="12.75"/>
  <cols>
    <col min="1" max="1" width="51.5703125" style="531" customWidth="1"/>
    <col min="2" max="4" width="8.42578125" style="531" bestFit="1" customWidth="1"/>
    <col min="5" max="5" width="7.42578125" style="531" bestFit="1" customWidth="1"/>
    <col min="6" max="6" width="6.85546875" style="531" bestFit="1" customWidth="1"/>
    <col min="7" max="7" width="7.42578125" style="531" bestFit="1" customWidth="1"/>
    <col min="8" max="8" width="6.85546875" style="531" bestFit="1" customWidth="1"/>
    <col min="9" max="9" width="1" style="531" customWidth="1"/>
    <col min="10" max="10" width="53.7109375" style="531" customWidth="1"/>
    <col min="11" max="13" width="9.42578125" style="531" bestFit="1" customWidth="1"/>
    <col min="14" max="14" width="8.42578125" style="531" customWidth="1"/>
    <col min="15" max="15" width="6.85546875" style="531" customWidth="1"/>
    <col min="16" max="16" width="8.42578125" style="531" bestFit="1" customWidth="1"/>
    <col min="17" max="17" width="6.85546875" style="531" bestFit="1" customWidth="1"/>
    <col min="18" max="256" width="9.140625" style="531"/>
    <col min="257" max="257" width="56.42578125" style="531" bestFit="1" customWidth="1"/>
    <col min="258" max="260" width="8.42578125" style="531" bestFit="1" customWidth="1"/>
    <col min="261" max="261" width="7.140625" style="531" bestFit="1" customWidth="1"/>
    <col min="262" max="262" width="7" style="531" bestFit="1" customWidth="1"/>
    <col min="263" max="263" width="7.140625" style="531" bestFit="1" customWidth="1"/>
    <col min="264" max="264" width="6.85546875" style="531" bestFit="1" customWidth="1"/>
    <col min="265" max="265" width="10.42578125" style="531" bestFit="1" customWidth="1"/>
    <col min="266" max="266" width="54.85546875" style="531" customWidth="1"/>
    <col min="267" max="268" width="9.42578125" style="531" bestFit="1" customWidth="1"/>
    <col min="269" max="269" width="10.28515625" style="531" customWidth="1"/>
    <col min="270" max="270" width="8.42578125" style="531" customWidth="1"/>
    <col min="271" max="271" width="6.85546875" style="531" customWidth="1"/>
    <col min="272" max="272" width="8.28515625" style="531" customWidth="1"/>
    <col min="273" max="273" width="6.85546875" style="531" bestFit="1" customWidth="1"/>
    <col min="274" max="512" width="9.140625" style="531"/>
    <col min="513" max="513" width="56.42578125" style="531" bestFit="1" customWidth="1"/>
    <col min="514" max="516" width="8.42578125" style="531" bestFit="1" customWidth="1"/>
    <col min="517" max="517" width="7.140625" style="531" bestFit="1" customWidth="1"/>
    <col min="518" max="518" width="7" style="531" bestFit="1" customWidth="1"/>
    <col min="519" max="519" width="7.140625" style="531" bestFit="1" customWidth="1"/>
    <col min="520" max="520" width="6.85546875" style="531" bestFit="1" customWidth="1"/>
    <col min="521" max="521" width="10.42578125" style="531" bestFit="1" customWidth="1"/>
    <col min="522" max="522" width="54.85546875" style="531" customWidth="1"/>
    <col min="523" max="524" width="9.42578125" style="531" bestFit="1" customWidth="1"/>
    <col min="525" max="525" width="10.28515625" style="531" customWidth="1"/>
    <col min="526" max="526" width="8.42578125" style="531" customWidth="1"/>
    <col min="527" max="527" width="6.85546875" style="531" customWidth="1"/>
    <col min="528" max="528" width="8.28515625" style="531" customWidth="1"/>
    <col min="529" max="529" width="6.85546875" style="531" bestFit="1" customWidth="1"/>
    <col min="530" max="768" width="9.140625" style="531"/>
    <col min="769" max="769" width="56.42578125" style="531" bestFit="1" customWidth="1"/>
    <col min="770" max="772" width="8.42578125" style="531" bestFit="1" customWidth="1"/>
    <col min="773" max="773" width="7.140625" style="531" bestFit="1" customWidth="1"/>
    <col min="774" max="774" width="7" style="531" bestFit="1" customWidth="1"/>
    <col min="775" max="775" width="7.140625" style="531" bestFit="1" customWidth="1"/>
    <col min="776" max="776" width="6.85546875" style="531" bestFit="1" customWidth="1"/>
    <col min="777" max="777" width="10.42578125" style="531" bestFit="1" customWidth="1"/>
    <col min="778" max="778" width="54.85546875" style="531" customWidth="1"/>
    <col min="779" max="780" width="9.42578125" style="531" bestFit="1" customWidth="1"/>
    <col min="781" max="781" width="10.28515625" style="531" customWidth="1"/>
    <col min="782" max="782" width="8.42578125" style="531" customWidth="1"/>
    <col min="783" max="783" width="6.85546875" style="531" customWidth="1"/>
    <col min="784" max="784" width="8.28515625" style="531" customWidth="1"/>
    <col min="785" max="785" width="6.85546875" style="531" bestFit="1" customWidth="1"/>
    <col min="786" max="1024" width="9.140625" style="531"/>
    <col min="1025" max="1025" width="56.42578125" style="531" bestFit="1" customWidth="1"/>
    <col min="1026" max="1028" width="8.42578125" style="531" bestFit="1" customWidth="1"/>
    <col min="1029" max="1029" width="7.140625" style="531" bestFit="1" customWidth="1"/>
    <col min="1030" max="1030" width="7" style="531" bestFit="1" customWidth="1"/>
    <col min="1031" max="1031" width="7.140625" style="531" bestFit="1" customWidth="1"/>
    <col min="1032" max="1032" width="6.85546875" style="531" bestFit="1" customWidth="1"/>
    <col min="1033" max="1033" width="10.42578125" style="531" bestFit="1" customWidth="1"/>
    <col min="1034" max="1034" width="54.85546875" style="531" customWidth="1"/>
    <col min="1035" max="1036" width="9.42578125" style="531" bestFit="1" customWidth="1"/>
    <col min="1037" max="1037" width="10.28515625" style="531" customWidth="1"/>
    <col min="1038" max="1038" width="8.42578125" style="531" customWidth="1"/>
    <col min="1039" max="1039" width="6.85546875" style="531" customWidth="1"/>
    <col min="1040" max="1040" width="8.28515625" style="531" customWidth="1"/>
    <col min="1041" max="1041" width="6.85546875" style="531" bestFit="1" customWidth="1"/>
    <col min="1042" max="1280" width="9.140625" style="531"/>
    <col min="1281" max="1281" width="56.42578125" style="531" bestFit="1" customWidth="1"/>
    <col min="1282" max="1284" width="8.42578125" style="531" bestFit="1" customWidth="1"/>
    <col min="1285" max="1285" width="7.140625" style="531" bestFit="1" customWidth="1"/>
    <col min="1286" max="1286" width="7" style="531" bestFit="1" customWidth="1"/>
    <col min="1287" max="1287" width="7.140625" style="531" bestFit="1" customWidth="1"/>
    <col min="1288" max="1288" width="6.85546875" style="531" bestFit="1" customWidth="1"/>
    <col min="1289" max="1289" width="10.42578125" style="531" bestFit="1" customWidth="1"/>
    <col min="1290" max="1290" width="54.85546875" style="531" customWidth="1"/>
    <col min="1291" max="1292" width="9.42578125" style="531" bestFit="1" customWidth="1"/>
    <col min="1293" max="1293" width="10.28515625" style="531" customWidth="1"/>
    <col min="1294" max="1294" width="8.42578125" style="531" customWidth="1"/>
    <col min="1295" max="1295" width="6.85546875" style="531" customWidth="1"/>
    <col min="1296" max="1296" width="8.28515625" style="531" customWidth="1"/>
    <col min="1297" max="1297" width="6.85546875" style="531" bestFit="1" customWidth="1"/>
    <col min="1298" max="1536" width="9.140625" style="531"/>
    <col min="1537" max="1537" width="56.42578125" style="531" bestFit="1" customWidth="1"/>
    <col min="1538" max="1540" width="8.42578125" style="531" bestFit="1" customWidth="1"/>
    <col min="1541" max="1541" width="7.140625" style="531" bestFit="1" customWidth="1"/>
    <col min="1542" max="1542" width="7" style="531" bestFit="1" customWidth="1"/>
    <col min="1543" max="1543" width="7.140625" style="531" bestFit="1" customWidth="1"/>
    <col min="1544" max="1544" width="6.85546875" style="531" bestFit="1" customWidth="1"/>
    <col min="1545" max="1545" width="10.42578125" style="531" bestFit="1" customWidth="1"/>
    <col min="1546" max="1546" width="54.85546875" style="531" customWidth="1"/>
    <col min="1547" max="1548" width="9.42578125" style="531" bestFit="1" customWidth="1"/>
    <col min="1549" max="1549" width="10.28515625" style="531" customWidth="1"/>
    <col min="1550" max="1550" width="8.42578125" style="531" customWidth="1"/>
    <col min="1551" max="1551" width="6.85546875" style="531" customWidth="1"/>
    <col min="1552" max="1552" width="8.28515625" style="531" customWidth="1"/>
    <col min="1553" max="1553" width="6.85546875" style="531" bestFit="1" customWidth="1"/>
    <col min="1554" max="1792" width="9.140625" style="531"/>
    <col min="1793" max="1793" width="56.42578125" style="531" bestFit="1" customWidth="1"/>
    <col min="1794" max="1796" width="8.42578125" style="531" bestFit="1" customWidth="1"/>
    <col min="1797" max="1797" width="7.140625" style="531" bestFit="1" customWidth="1"/>
    <col min="1798" max="1798" width="7" style="531" bestFit="1" customWidth="1"/>
    <col min="1799" max="1799" width="7.140625" style="531" bestFit="1" customWidth="1"/>
    <col min="1800" max="1800" width="6.85546875" style="531" bestFit="1" customWidth="1"/>
    <col min="1801" max="1801" width="10.42578125" style="531" bestFit="1" customWidth="1"/>
    <col min="1802" max="1802" width="54.85546875" style="531" customWidth="1"/>
    <col min="1803" max="1804" width="9.42578125" style="531" bestFit="1" customWidth="1"/>
    <col min="1805" max="1805" width="10.28515625" style="531" customWidth="1"/>
    <col min="1806" max="1806" width="8.42578125" style="531" customWidth="1"/>
    <col min="1807" max="1807" width="6.85546875" style="531" customWidth="1"/>
    <col min="1808" max="1808" width="8.28515625" style="531" customWidth="1"/>
    <col min="1809" max="1809" width="6.85546875" style="531" bestFit="1" customWidth="1"/>
    <col min="1810" max="2048" width="9.140625" style="531"/>
    <col min="2049" max="2049" width="56.42578125" style="531" bestFit="1" customWidth="1"/>
    <col min="2050" max="2052" width="8.42578125" style="531" bestFit="1" customWidth="1"/>
    <col min="2053" max="2053" width="7.140625" style="531" bestFit="1" customWidth="1"/>
    <col min="2054" max="2054" width="7" style="531" bestFit="1" customWidth="1"/>
    <col min="2055" max="2055" width="7.140625" style="531" bestFit="1" customWidth="1"/>
    <col min="2056" max="2056" width="6.85546875" style="531" bestFit="1" customWidth="1"/>
    <col min="2057" max="2057" width="10.42578125" style="531" bestFit="1" customWidth="1"/>
    <col min="2058" max="2058" width="54.85546875" style="531" customWidth="1"/>
    <col min="2059" max="2060" width="9.42578125" style="531" bestFit="1" customWidth="1"/>
    <col min="2061" max="2061" width="10.28515625" style="531" customWidth="1"/>
    <col min="2062" max="2062" width="8.42578125" style="531" customWidth="1"/>
    <col min="2063" max="2063" width="6.85546875" style="531" customWidth="1"/>
    <col min="2064" max="2064" width="8.28515625" style="531" customWidth="1"/>
    <col min="2065" max="2065" width="6.85546875" style="531" bestFit="1" customWidth="1"/>
    <col min="2066" max="2304" width="9.140625" style="531"/>
    <col min="2305" max="2305" width="56.42578125" style="531" bestFit="1" customWidth="1"/>
    <col min="2306" max="2308" width="8.42578125" style="531" bestFit="1" customWidth="1"/>
    <col min="2309" max="2309" width="7.140625" style="531" bestFit="1" customWidth="1"/>
    <col min="2310" max="2310" width="7" style="531" bestFit="1" customWidth="1"/>
    <col min="2311" max="2311" width="7.140625" style="531" bestFit="1" customWidth="1"/>
    <col min="2312" max="2312" width="6.85546875" style="531" bestFit="1" customWidth="1"/>
    <col min="2313" max="2313" width="10.42578125" style="531" bestFit="1" customWidth="1"/>
    <col min="2314" max="2314" width="54.85546875" style="531" customWidth="1"/>
    <col min="2315" max="2316" width="9.42578125" style="531" bestFit="1" customWidth="1"/>
    <col min="2317" max="2317" width="10.28515625" style="531" customWidth="1"/>
    <col min="2318" max="2318" width="8.42578125" style="531" customWidth="1"/>
    <col min="2319" max="2319" width="6.85546875" style="531" customWidth="1"/>
    <col min="2320" max="2320" width="8.28515625" style="531" customWidth="1"/>
    <col min="2321" max="2321" width="6.85546875" style="531" bestFit="1" customWidth="1"/>
    <col min="2322" max="2560" width="9.140625" style="531"/>
    <col min="2561" max="2561" width="56.42578125" style="531" bestFit="1" customWidth="1"/>
    <col min="2562" max="2564" width="8.42578125" style="531" bestFit="1" customWidth="1"/>
    <col min="2565" max="2565" width="7.140625" style="531" bestFit="1" customWidth="1"/>
    <col min="2566" max="2566" width="7" style="531" bestFit="1" customWidth="1"/>
    <col min="2567" max="2567" width="7.140625" style="531" bestFit="1" customWidth="1"/>
    <col min="2568" max="2568" width="6.85546875" style="531" bestFit="1" customWidth="1"/>
    <col min="2569" max="2569" width="10.42578125" style="531" bestFit="1" customWidth="1"/>
    <col min="2570" max="2570" width="54.85546875" style="531" customWidth="1"/>
    <col min="2571" max="2572" width="9.42578125" style="531" bestFit="1" customWidth="1"/>
    <col min="2573" max="2573" width="10.28515625" style="531" customWidth="1"/>
    <col min="2574" max="2574" width="8.42578125" style="531" customWidth="1"/>
    <col min="2575" max="2575" width="6.85546875" style="531" customWidth="1"/>
    <col min="2576" max="2576" width="8.28515625" style="531" customWidth="1"/>
    <col min="2577" max="2577" width="6.85546875" style="531" bestFit="1" customWidth="1"/>
    <col min="2578" max="2816" width="9.140625" style="531"/>
    <col min="2817" max="2817" width="56.42578125" style="531" bestFit="1" customWidth="1"/>
    <col min="2818" max="2820" width="8.42578125" style="531" bestFit="1" customWidth="1"/>
    <col min="2821" max="2821" width="7.140625" style="531" bestFit="1" customWidth="1"/>
    <col min="2822" max="2822" width="7" style="531" bestFit="1" customWidth="1"/>
    <col min="2823" max="2823" width="7.140625" style="531" bestFit="1" customWidth="1"/>
    <col min="2824" max="2824" width="6.85546875" style="531" bestFit="1" customWidth="1"/>
    <col min="2825" max="2825" width="10.42578125" style="531" bestFit="1" customWidth="1"/>
    <col min="2826" max="2826" width="54.85546875" style="531" customWidth="1"/>
    <col min="2827" max="2828" width="9.42578125" style="531" bestFit="1" customWidth="1"/>
    <col min="2829" max="2829" width="10.28515625" style="531" customWidth="1"/>
    <col min="2830" max="2830" width="8.42578125" style="531" customWidth="1"/>
    <col min="2831" max="2831" width="6.85546875" style="531" customWidth="1"/>
    <col min="2832" max="2832" width="8.28515625" style="531" customWidth="1"/>
    <col min="2833" max="2833" width="6.85546875" style="531" bestFit="1" customWidth="1"/>
    <col min="2834" max="3072" width="9.140625" style="531"/>
    <col min="3073" max="3073" width="56.42578125" style="531" bestFit="1" customWidth="1"/>
    <col min="3074" max="3076" width="8.42578125" style="531" bestFit="1" customWidth="1"/>
    <col min="3077" max="3077" width="7.140625" style="531" bestFit="1" customWidth="1"/>
    <col min="3078" max="3078" width="7" style="531" bestFit="1" customWidth="1"/>
    <col min="3079" max="3079" width="7.140625" style="531" bestFit="1" customWidth="1"/>
    <col min="3080" max="3080" width="6.85546875" style="531" bestFit="1" customWidth="1"/>
    <col min="3081" max="3081" width="10.42578125" style="531" bestFit="1" customWidth="1"/>
    <col min="3082" max="3082" width="54.85546875" style="531" customWidth="1"/>
    <col min="3083" max="3084" width="9.42578125" style="531" bestFit="1" customWidth="1"/>
    <col min="3085" max="3085" width="10.28515625" style="531" customWidth="1"/>
    <col min="3086" max="3086" width="8.42578125" style="531" customWidth="1"/>
    <col min="3087" max="3087" width="6.85546875" style="531" customWidth="1"/>
    <col min="3088" max="3088" width="8.28515625" style="531" customWidth="1"/>
    <col min="3089" max="3089" width="6.85546875" style="531" bestFit="1" customWidth="1"/>
    <col min="3090" max="3328" width="9.140625" style="531"/>
    <col min="3329" max="3329" width="56.42578125" style="531" bestFit="1" customWidth="1"/>
    <col min="3330" max="3332" width="8.42578125" style="531" bestFit="1" customWidth="1"/>
    <col min="3333" max="3333" width="7.140625" style="531" bestFit="1" customWidth="1"/>
    <col min="3334" max="3334" width="7" style="531" bestFit="1" customWidth="1"/>
    <col min="3335" max="3335" width="7.140625" style="531" bestFit="1" customWidth="1"/>
    <col min="3336" max="3336" width="6.85546875" style="531" bestFit="1" customWidth="1"/>
    <col min="3337" max="3337" width="10.42578125" style="531" bestFit="1" customWidth="1"/>
    <col min="3338" max="3338" width="54.85546875" style="531" customWidth="1"/>
    <col min="3339" max="3340" width="9.42578125" style="531" bestFit="1" customWidth="1"/>
    <col min="3341" max="3341" width="10.28515625" style="531" customWidth="1"/>
    <col min="3342" max="3342" width="8.42578125" style="531" customWidth="1"/>
    <col min="3343" max="3343" width="6.85546875" style="531" customWidth="1"/>
    <col min="3344" max="3344" width="8.28515625" style="531" customWidth="1"/>
    <col min="3345" max="3345" width="6.85546875" style="531" bestFit="1" customWidth="1"/>
    <col min="3346" max="3584" width="9.140625" style="531"/>
    <col min="3585" max="3585" width="56.42578125" style="531" bestFit="1" customWidth="1"/>
    <col min="3586" max="3588" width="8.42578125" style="531" bestFit="1" customWidth="1"/>
    <col min="3589" max="3589" width="7.140625" style="531" bestFit="1" customWidth="1"/>
    <col min="3590" max="3590" width="7" style="531" bestFit="1" customWidth="1"/>
    <col min="3591" max="3591" width="7.140625" style="531" bestFit="1" customWidth="1"/>
    <col min="3592" max="3592" width="6.85546875" style="531" bestFit="1" customWidth="1"/>
    <col min="3593" max="3593" width="10.42578125" style="531" bestFit="1" customWidth="1"/>
    <col min="3594" max="3594" width="54.85546875" style="531" customWidth="1"/>
    <col min="3595" max="3596" width="9.42578125" style="531" bestFit="1" customWidth="1"/>
    <col min="3597" max="3597" width="10.28515625" style="531" customWidth="1"/>
    <col min="3598" max="3598" width="8.42578125" style="531" customWidth="1"/>
    <col min="3599" max="3599" width="6.85546875" style="531" customWidth="1"/>
    <col min="3600" max="3600" width="8.28515625" style="531" customWidth="1"/>
    <col min="3601" max="3601" width="6.85546875" style="531" bestFit="1" customWidth="1"/>
    <col min="3602" max="3840" width="9.140625" style="531"/>
    <col min="3841" max="3841" width="56.42578125" style="531" bestFit="1" customWidth="1"/>
    <col min="3842" max="3844" width="8.42578125" style="531" bestFit="1" customWidth="1"/>
    <col min="3845" max="3845" width="7.140625" style="531" bestFit="1" customWidth="1"/>
    <col min="3846" max="3846" width="7" style="531" bestFit="1" customWidth="1"/>
    <col min="3847" max="3847" width="7.140625" style="531" bestFit="1" customWidth="1"/>
    <col min="3848" max="3848" width="6.85546875" style="531" bestFit="1" customWidth="1"/>
    <col min="3849" max="3849" width="10.42578125" style="531" bestFit="1" customWidth="1"/>
    <col min="3850" max="3850" width="54.85546875" style="531" customWidth="1"/>
    <col min="3851" max="3852" width="9.42578125" style="531" bestFit="1" customWidth="1"/>
    <col min="3853" max="3853" width="10.28515625" style="531" customWidth="1"/>
    <col min="3854" max="3854" width="8.42578125" style="531" customWidth="1"/>
    <col min="3855" max="3855" width="6.85546875" style="531" customWidth="1"/>
    <col min="3856" max="3856" width="8.28515625" style="531" customWidth="1"/>
    <col min="3857" max="3857" width="6.85546875" style="531" bestFit="1" customWidth="1"/>
    <col min="3858" max="4096" width="9.140625" style="531"/>
    <col min="4097" max="4097" width="56.42578125" style="531" bestFit="1" customWidth="1"/>
    <col min="4098" max="4100" width="8.42578125" style="531" bestFit="1" customWidth="1"/>
    <col min="4101" max="4101" width="7.140625" style="531" bestFit="1" customWidth="1"/>
    <col min="4102" max="4102" width="7" style="531" bestFit="1" customWidth="1"/>
    <col min="4103" max="4103" width="7.140625" style="531" bestFit="1" customWidth="1"/>
    <col min="4104" max="4104" width="6.85546875" style="531" bestFit="1" customWidth="1"/>
    <col min="4105" max="4105" width="10.42578125" style="531" bestFit="1" customWidth="1"/>
    <col min="4106" max="4106" width="54.85546875" style="531" customWidth="1"/>
    <col min="4107" max="4108" width="9.42578125" style="531" bestFit="1" customWidth="1"/>
    <col min="4109" max="4109" width="10.28515625" style="531" customWidth="1"/>
    <col min="4110" max="4110" width="8.42578125" style="531" customWidth="1"/>
    <col min="4111" max="4111" width="6.85546875" style="531" customWidth="1"/>
    <col min="4112" max="4112" width="8.28515625" style="531" customWidth="1"/>
    <col min="4113" max="4113" width="6.85546875" style="531" bestFit="1" customWidth="1"/>
    <col min="4114" max="4352" width="9.140625" style="531"/>
    <col min="4353" max="4353" width="56.42578125" style="531" bestFit="1" customWidth="1"/>
    <col min="4354" max="4356" width="8.42578125" style="531" bestFit="1" customWidth="1"/>
    <col min="4357" max="4357" width="7.140625" style="531" bestFit="1" customWidth="1"/>
    <col min="4358" max="4358" width="7" style="531" bestFit="1" customWidth="1"/>
    <col min="4359" max="4359" width="7.140625" style="531" bestFit="1" customWidth="1"/>
    <col min="4360" max="4360" width="6.85546875" style="531" bestFit="1" customWidth="1"/>
    <col min="4361" max="4361" width="10.42578125" style="531" bestFit="1" customWidth="1"/>
    <col min="4362" max="4362" width="54.85546875" style="531" customWidth="1"/>
    <col min="4363" max="4364" width="9.42578125" style="531" bestFit="1" customWidth="1"/>
    <col min="4365" max="4365" width="10.28515625" style="531" customWidth="1"/>
    <col min="4366" max="4366" width="8.42578125" style="531" customWidth="1"/>
    <col min="4367" max="4367" width="6.85546875" style="531" customWidth="1"/>
    <col min="4368" max="4368" width="8.28515625" style="531" customWidth="1"/>
    <col min="4369" max="4369" width="6.85546875" style="531" bestFit="1" customWidth="1"/>
    <col min="4370" max="4608" width="9.140625" style="531"/>
    <col min="4609" max="4609" width="56.42578125" style="531" bestFit="1" customWidth="1"/>
    <col min="4610" max="4612" width="8.42578125" style="531" bestFit="1" customWidth="1"/>
    <col min="4613" max="4613" width="7.140625" style="531" bestFit="1" customWidth="1"/>
    <col min="4614" max="4614" width="7" style="531" bestFit="1" customWidth="1"/>
    <col min="4615" max="4615" width="7.140625" style="531" bestFit="1" customWidth="1"/>
    <col min="4616" max="4616" width="6.85546875" style="531" bestFit="1" customWidth="1"/>
    <col min="4617" max="4617" width="10.42578125" style="531" bestFit="1" customWidth="1"/>
    <col min="4618" max="4618" width="54.85546875" style="531" customWidth="1"/>
    <col min="4619" max="4620" width="9.42578125" style="531" bestFit="1" customWidth="1"/>
    <col min="4621" max="4621" width="10.28515625" style="531" customWidth="1"/>
    <col min="4622" max="4622" width="8.42578125" style="531" customWidth="1"/>
    <col min="4623" max="4623" width="6.85546875" style="531" customWidth="1"/>
    <col min="4624" max="4624" width="8.28515625" style="531" customWidth="1"/>
    <col min="4625" max="4625" width="6.85546875" style="531" bestFit="1" customWidth="1"/>
    <col min="4626" max="4864" width="9.140625" style="531"/>
    <col min="4865" max="4865" width="56.42578125" style="531" bestFit="1" customWidth="1"/>
    <col min="4866" max="4868" width="8.42578125" style="531" bestFit="1" customWidth="1"/>
    <col min="4869" max="4869" width="7.140625" style="531" bestFit="1" customWidth="1"/>
    <col min="4870" max="4870" width="7" style="531" bestFit="1" customWidth="1"/>
    <col min="4871" max="4871" width="7.140625" style="531" bestFit="1" customWidth="1"/>
    <col min="4872" max="4872" width="6.85546875" style="531" bestFit="1" customWidth="1"/>
    <col min="4873" max="4873" width="10.42578125" style="531" bestFit="1" customWidth="1"/>
    <col min="4874" max="4874" width="54.85546875" style="531" customWidth="1"/>
    <col min="4875" max="4876" width="9.42578125" style="531" bestFit="1" customWidth="1"/>
    <col min="4877" max="4877" width="10.28515625" style="531" customWidth="1"/>
    <col min="4878" max="4878" width="8.42578125" style="531" customWidth="1"/>
    <col min="4879" max="4879" width="6.85546875" style="531" customWidth="1"/>
    <col min="4880" max="4880" width="8.28515625" style="531" customWidth="1"/>
    <col min="4881" max="4881" width="6.85546875" style="531" bestFit="1" customWidth="1"/>
    <col min="4882" max="5120" width="9.140625" style="531"/>
    <col min="5121" max="5121" width="56.42578125" style="531" bestFit="1" customWidth="1"/>
    <col min="5122" max="5124" width="8.42578125" style="531" bestFit="1" customWidth="1"/>
    <col min="5125" max="5125" width="7.140625" style="531" bestFit="1" customWidth="1"/>
    <col min="5126" max="5126" width="7" style="531" bestFit="1" customWidth="1"/>
    <col min="5127" max="5127" width="7.140625" style="531" bestFit="1" customWidth="1"/>
    <col min="5128" max="5128" width="6.85546875" style="531" bestFit="1" customWidth="1"/>
    <col min="5129" max="5129" width="10.42578125" style="531" bestFit="1" customWidth="1"/>
    <col min="5130" max="5130" width="54.85546875" style="531" customWidth="1"/>
    <col min="5131" max="5132" width="9.42578125" style="531" bestFit="1" customWidth="1"/>
    <col min="5133" max="5133" width="10.28515625" style="531" customWidth="1"/>
    <col min="5134" max="5134" width="8.42578125" style="531" customWidth="1"/>
    <col min="5135" max="5135" width="6.85546875" style="531" customWidth="1"/>
    <col min="5136" max="5136" width="8.28515625" style="531" customWidth="1"/>
    <col min="5137" max="5137" width="6.85546875" style="531" bestFit="1" customWidth="1"/>
    <col min="5138" max="5376" width="9.140625" style="531"/>
    <col min="5377" max="5377" width="56.42578125" style="531" bestFit="1" customWidth="1"/>
    <col min="5378" max="5380" width="8.42578125" style="531" bestFit="1" customWidth="1"/>
    <col min="5381" max="5381" width="7.140625" style="531" bestFit="1" customWidth="1"/>
    <col min="5382" max="5382" width="7" style="531" bestFit="1" customWidth="1"/>
    <col min="5383" max="5383" width="7.140625" style="531" bestFit="1" customWidth="1"/>
    <col min="5384" max="5384" width="6.85546875" style="531" bestFit="1" customWidth="1"/>
    <col min="5385" max="5385" width="10.42578125" style="531" bestFit="1" customWidth="1"/>
    <col min="5386" max="5386" width="54.85546875" style="531" customWidth="1"/>
    <col min="5387" max="5388" width="9.42578125" style="531" bestFit="1" customWidth="1"/>
    <col min="5389" max="5389" width="10.28515625" style="531" customWidth="1"/>
    <col min="5390" max="5390" width="8.42578125" style="531" customWidth="1"/>
    <col min="5391" max="5391" width="6.85546875" style="531" customWidth="1"/>
    <col min="5392" max="5392" width="8.28515625" style="531" customWidth="1"/>
    <col min="5393" max="5393" width="6.85546875" style="531" bestFit="1" customWidth="1"/>
    <col min="5394" max="5632" width="9.140625" style="531"/>
    <col min="5633" max="5633" width="56.42578125" style="531" bestFit="1" customWidth="1"/>
    <col min="5634" max="5636" width="8.42578125" style="531" bestFit="1" customWidth="1"/>
    <col min="5637" max="5637" width="7.140625" style="531" bestFit="1" customWidth="1"/>
    <col min="5638" max="5638" width="7" style="531" bestFit="1" customWidth="1"/>
    <col min="5639" max="5639" width="7.140625" style="531" bestFit="1" customWidth="1"/>
    <col min="5640" max="5640" width="6.85546875" style="531" bestFit="1" customWidth="1"/>
    <col min="5641" max="5641" width="10.42578125" style="531" bestFit="1" customWidth="1"/>
    <col min="5642" max="5642" width="54.85546875" style="531" customWidth="1"/>
    <col min="5643" max="5644" width="9.42578125" style="531" bestFit="1" customWidth="1"/>
    <col min="5645" max="5645" width="10.28515625" style="531" customWidth="1"/>
    <col min="5646" max="5646" width="8.42578125" style="531" customWidth="1"/>
    <col min="5647" max="5647" width="6.85546875" style="531" customWidth="1"/>
    <col min="5648" max="5648" width="8.28515625" style="531" customWidth="1"/>
    <col min="5649" max="5649" width="6.85546875" style="531" bestFit="1" customWidth="1"/>
    <col min="5650" max="5888" width="9.140625" style="531"/>
    <col min="5889" max="5889" width="56.42578125" style="531" bestFit="1" customWidth="1"/>
    <col min="5890" max="5892" width="8.42578125" style="531" bestFit="1" customWidth="1"/>
    <col min="5893" max="5893" width="7.140625" style="531" bestFit="1" customWidth="1"/>
    <col min="5894" max="5894" width="7" style="531" bestFit="1" customWidth="1"/>
    <col min="5895" max="5895" width="7.140625" style="531" bestFit="1" customWidth="1"/>
    <col min="5896" max="5896" width="6.85546875" style="531" bestFit="1" customWidth="1"/>
    <col min="5897" max="5897" width="10.42578125" style="531" bestFit="1" customWidth="1"/>
    <col min="5898" max="5898" width="54.85546875" style="531" customWidth="1"/>
    <col min="5899" max="5900" width="9.42578125" style="531" bestFit="1" customWidth="1"/>
    <col min="5901" max="5901" width="10.28515625" style="531" customWidth="1"/>
    <col min="5902" max="5902" width="8.42578125" style="531" customWidth="1"/>
    <col min="5903" max="5903" width="6.85546875" style="531" customWidth="1"/>
    <col min="5904" max="5904" width="8.28515625" style="531" customWidth="1"/>
    <col min="5905" max="5905" width="6.85546875" style="531" bestFit="1" customWidth="1"/>
    <col min="5906" max="6144" width="9.140625" style="531"/>
    <col min="6145" max="6145" width="56.42578125" style="531" bestFit="1" customWidth="1"/>
    <col min="6146" max="6148" width="8.42578125" style="531" bestFit="1" customWidth="1"/>
    <col min="6149" max="6149" width="7.140625" style="531" bestFit="1" customWidth="1"/>
    <col min="6150" max="6150" width="7" style="531" bestFit="1" customWidth="1"/>
    <col min="6151" max="6151" width="7.140625" style="531" bestFit="1" customWidth="1"/>
    <col min="6152" max="6152" width="6.85546875" style="531" bestFit="1" customWidth="1"/>
    <col min="6153" max="6153" width="10.42578125" style="531" bestFit="1" customWidth="1"/>
    <col min="6154" max="6154" width="54.85546875" style="531" customWidth="1"/>
    <col min="6155" max="6156" width="9.42578125" style="531" bestFit="1" customWidth="1"/>
    <col min="6157" max="6157" width="10.28515625" style="531" customWidth="1"/>
    <col min="6158" max="6158" width="8.42578125" style="531" customWidth="1"/>
    <col min="6159" max="6159" width="6.85546875" style="531" customWidth="1"/>
    <col min="6160" max="6160" width="8.28515625" style="531" customWidth="1"/>
    <col min="6161" max="6161" width="6.85546875" style="531" bestFit="1" customWidth="1"/>
    <col min="6162" max="6400" width="9.140625" style="531"/>
    <col min="6401" max="6401" width="56.42578125" style="531" bestFit="1" customWidth="1"/>
    <col min="6402" max="6404" width="8.42578125" style="531" bestFit="1" customWidth="1"/>
    <col min="6405" max="6405" width="7.140625" style="531" bestFit="1" customWidth="1"/>
    <col min="6406" max="6406" width="7" style="531" bestFit="1" customWidth="1"/>
    <col min="6407" max="6407" width="7.140625" style="531" bestFit="1" customWidth="1"/>
    <col min="6408" max="6408" width="6.85546875" style="531" bestFit="1" customWidth="1"/>
    <col min="6409" max="6409" width="10.42578125" style="531" bestFit="1" customWidth="1"/>
    <col min="6410" max="6410" width="54.85546875" style="531" customWidth="1"/>
    <col min="6411" max="6412" width="9.42578125" style="531" bestFit="1" customWidth="1"/>
    <col min="6413" max="6413" width="10.28515625" style="531" customWidth="1"/>
    <col min="6414" max="6414" width="8.42578125" style="531" customWidth="1"/>
    <col min="6415" max="6415" width="6.85546875" style="531" customWidth="1"/>
    <col min="6416" max="6416" width="8.28515625" style="531" customWidth="1"/>
    <col min="6417" max="6417" width="6.85546875" style="531" bestFit="1" customWidth="1"/>
    <col min="6418" max="6656" width="9.140625" style="531"/>
    <col min="6657" max="6657" width="56.42578125" style="531" bestFit="1" customWidth="1"/>
    <col min="6658" max="6660" width="8.42578125" style="531" bestFit="1" customWidth="1"/>
    <col min="6661" max="6661" width="7.140625" style="531" bestFit="1" customWidth="1"/>
    <col min="6662" max="6662" width="7" style="531" bestFit="1" customWidth="1"/>
    <col min="6663" max="6663" width="7.140625" style="531" bestFit="1" customWidth="1"/>
    <col min="6664" max="6664" width="6.85546875" style="531" bestFit="1" customWidth="1"/>
    <col min="6665" max="6665" width="10.42578125" style="531" bestFit="1" customWidth="1"/>
    <col min="6666" max="6666" width="54.85546875" style="531" customWidth="1"/>
    <col min="6667" max="6668" width="9.42578125" style="531" bestFit="1" customWidth="1"/>
    <col min="6669" max="6669" width="10.28515625" style="531" customWidth="1"/>
    <col min="6670" max="6670" width="8.42578125" style="531" customWidth="1"/>
    <col min="6671" max="6671" width="6.85546875" style="531" customWidth="1"/>
    <col min="6672" max="6672" width="8.28515625" style="531" customWidth="1"/>
    <col min="6673" max="6673" width="6.85546875" style="531" bestFit="1" customWidth="1"/>
    <col min="6674" max="6912" width="9.140625" style="531"/>
    <col min="6913" max="6913" width="56.42578125" style="531" bestFit="1" customWidth="1"/>
    <col min="6914" max="6916" width="8.42578125" style="531" bestFit="1" customWidth="1"/>
    <col min="6917" max="6917" width="7.140625" style="531" bestFit="1" customWidth="1"/>
    <col min="6918" max="6918" width="7" style="531" bestFit="1" customWidth="1"/>
    <col min="6919" max="6919" width="7.140625" style="531" bestFit="1" customWidth="1"/>
    <col min="6920" max="6920" width="6.85546875" style="531" bestFit="1" customWidth="1"/>
    <col min="6921" max="6921" width="10.42578125" style="531" bestFit="1" customWidth="1"/>
    <col min="6922" max="6922" width="54.85546875" style="531" customWidth="1"/>
    <col min="6923" max="6924" width="9.42578125" style="531" bestFit="1" customWidth="1"/>
    <col min="6925" max="6925" width="10.28515625" style="531" customWidth="1"/>
    <col min="6926" max="6926" width="8.42578125" style="531" customWidth="1"/>
    <col min="6927" max="6927" width="6.85546875" style="531" customWidth="1"/>
    <col min="6928" max="6928" width="8.28515625" style="531" customWidth="1"/>
    <col min="6929" max="6929" width="6.85546875" style="531" bestFit="1" customWidth="1"/>
    <col min="6930" max="7168" width="9.140625" style="531"/>
    <col min="7169" max="7169" width="56.42578125" style="531" bestFit="1" customWidth="1"/>
    <col min="7170" max="7172" width="8.42578125" style="531" bestFit="1" customWidth="1"/>
    <col min="7173" max="7173" width="7.140625" style="531" bestFit="1" customWidth="1"/>
    <col min="7174" max="7174" width="7" style="531" bestFit="1" customWidth="1"/>
    <col min="7175" max="7175" width="7.140625" style="531" bestFit="1" customWidth="1"/>
    <col min="7176" max="7176" width="6.85546875" style="531" bestFit="1" customWidth="1"/>
    <col min="7177" max="7177" width="10.42578125" style="531" bestFit="1" customWidth="1"/>
    <col min="7178" max="7178" width="54.85546875" style="531" customWidth="1"/>
    <col min="7179" max="7180" width="9.42578125" style="531" bestFit="1" customWidth="1"/>
    <col min="7181" max="7181" width="10.28515625" style="531" customWidth="1"/>
    <col min="7182" max="7182" width="8.42578125" style="531" customWidth="1"/>
    <col min="7183" max="7183" width="6.85546875" style="531" customWidth="1"/>
    <col min="7184" max="7184" width="8.28515625" style="531" customWidth="1"/>
    <col min="7185" max="7185" width="6.85546875" style="531" bestFit="1" customWidth="1"/>
    <col min="7186" max="7424" width="9.140625" style="531"/>
    <col min="7425" max="7425" width="56.42578125" style="531" bestFit="1" customWidth="1"/>
    <col min="7426" max="7428" width="8.42578125" style="531" bestFit="1" customWidth="1"/>
    <col min="7429" max="7429" width="7.140625" style="531" bestFit="1" customWidth="1"/>
    <col min="7430" max="7430" width="7" style="531" bestFit="1" customWidth="1"/>
    <col min="7431" max="7431" width="7.140625" style="531" bestFit="1" customWidth="1"/>
    <col min="7432" max="7432" width="6.85546875" style="531" bestFit="1" customWidth="1"/>
    <col min="7433" max="7433" width="10.42578125" style="531" bestFit="1" customWidth="1"/>
    <col min="7434" max="7434" width="54.85546875" style="531" customWidth="1"/>
    <col min="7435" max="7436" width="9.42578125" style="531" bestFit="1" customWidth="1"/>
    <col min="7437" max="7437" width="10.28515625" style="531" customWidth="1"/>
    <col min="7438" max="7438" width="8.42578125" style="531" customWidth="1"/>
    <col min="7439" max="7439" width="6.85546875" style="531" customWidth="1"/>
    <col min="7440" max="7440" width="8.28515625" style="531" customWidth="1"/>
    <col min="7441" max="7441" width="6.85546875" style="531" bestFit="1" customWidth="1"/>
    <col min="7442" max="7680" width="9.140625" style="531"/>
    <col min="7681" max="7681" width="56.42578125" style="531" bestFit="1" customWidth="1"/>
    <col min="7682" max="7684" width="8.42578125" style="531" bestFit="1" customWidth="1"/>
    <col min="7685" max="7685" width="7.140625" style="531" bestFit="1" customWidth="1"/>
    <col min="7686" max="7686" width="7" style="531" bestFit="1" customWidth="1"/>
    <col min="7687" max="7687" width="7.140625" style="531" bestFit="1" customWidth="1"/>
    <col min="7688" max="7688" width="6.85546875" style="531" bestFit="1" customWidth="1"/>
    <col min="7689" max="7689" width="10.42578125" style="531" bestFit="1" customWidth="1"/>
    <col min="7690" max="7690" width="54.85546875" style="531" customWidth="1"/>
    <col min="7691" max="7692" width="9.42578125" style="531" bestFit="1" customWidth="1"/>
    <col min="7693" max="7693" width="10.28515625" style="531" customWidth="1"/>
    <col min="7694" max="7694" width="8.42578125" style="531" customWidth="1"/>
    <col min="7695" max="7695" width="6.85546875" style="531" customWidth="1"/>
    <col min="7696" max="7696" width="8.28515625" style="531" customWidth="1"/>
    <col min="7697" max="7697" width="6.85546875" style="531" bestFit="1" customWidth="1"/>
    <col min="7698" max="7936" width="9.140625" style="531"/>
    <col min="7937" max="7937" width="56.42578125" style="531" bestFit="1" customWidth="1"/>
    <col min="7938" max="7940" width="8.42578125" style="531" bestFit="1" customWidth="1"/>
    <col min="7941" max="7941" width="7.140625" style="531" bestFit="1" customWidth="1"/>
    <col min="7942" max="7942" width="7" style="531" bestFit="1" customWidth="1"/>
    <col min="7943" max="7943" width="7.140625" style="531" bestFit="1" customWidth="1"/>
    <col min="7944" max="7944" width="6.85546875" style="531" bestFit="1" customWidth="1"/>
    <col min="7945" max="7945" width="10.42578125" style="531" bestFit="1" customWidth="1"/>
    <col min="7946" max="7946" width="54.85546875" style="531" customWidth="1"/>
    <col min="7947" max="7948" width="9.42578125" style="531" bestFit="1" customWidth="1"/>
    <col min="7949" max="7949" width="10.28515625" style="531" customWidth="1"/>
    <col min="7950" max="7950" width="8.42578125" style="531" customWidth="1"/>
    <col min="7951" max="7951" width="6.85546875" style="531" customWidth="1"/>
    <col min="7952" max="7952" width="8.28515625" style="531" customWidth="1"/>
    <col min="7953" max="7953" width="6.85546875" style="531" bestFit="1" customWidth="1"/>
    <col min="7954" max="8192" width="9.140625" style="531"/>
    <col min="8193" max="8193" width="56.42578125" style="531" bestFit="1" customWidth="1"/>
    <col min="8194" max="8196" width="8.42578125" style="531" bestFit="1" customWidth="1"/>
    <col min="8197" max="8197" width="7.140625" style="531" bestFit="1" customWidth="1"/>
    <col min="8198" max="8198" width="7" style="531" bestFit="1" customWidth="1"/>
    <col min="8199" max="8199" width="7.140625" style="531" bestFit="1" customWidth="1"/>
    <col min="8200" max="8200" width="6.85546875" style="531" bestFit="1" customWidth="1"/>
    <col min="8201" max="8201" width="10.42578125" style="531" bestFit="1" customWidth="1"/>
    <col min="8202" max="8202" width="54.85546875" style="531" customWidth="1"/>
    <col min="8203" max="8204" width="9.42578125" style="531" bestFit="1" customWidth="1"/>
    <col min="8205" max="8205" width="10.28515625" style="531" customWidth="1"/>
    <col min="8206" max="8206" width="8.42578125" style="531" customWidth="1"/>
    <col min="8207" max="8207" width="6.85546875" style="531" customWidth="1"/>
    <col min="8208" max="8208" width="8.28515625" style="531" customWidth="1"/>
    <col min="8209" max="8209" width="6.85546875" style="531" bestFit="1" customWidth="1"/>
    <col min="8210" max="8448" width="9.140625" style="531"/>
    <col min="8449" max="8449" width="56.42578125" style="531" bestFit="1" customWidth="1"/>
    <col min="8450" max="8452" width="8.42578125" style="531" bestFit="1" customWidth="1"/>
    <col min="8453" max="8453" width="7.140625" style="531" bestFit="1" customWidth="1"/>
    <col min="8454" max="8454" width="7" style="531" bestFit="1" customWidth="1"/>
    <col min="8455" max="8455" width="7.140625" style="531" bestFit="1" customWidth="1"/>
    <col min="8456" max="8456" width="6.85546875" style="531" bestFit="1" customWidth="1"/>
    <col min="8457" max="8457" width="10.42578125" style="531" bestFit="1" customWidth="1"/>
    <col min="8458" max="8458" width="54.85546875" style="531" customWidth="1"/>
    <col min="8459" max="8460" width="9.42578125" style="531" bestFit="1" customWidth="1"/>
    <col min="8461" max="8461" width="10.28515625" style="531" customWidth="1"/>
    <col min="8462" max="8462" width="8.42578125" style="531" customWidth="1"/>
    <col min="8463" max="8463" width="6.85546875" style="531" customWidth="1"/>
    <col min="8464" max="8464" width="8.28515625" style="531" customWidth="1"/>
    <col min="8465" max="8465" width="6.85546875" style="531" bestFit="1" customWidth="1"/>
    <col min="8466" max="8704" width="9.140625" style="531"/>
    <col min="8705" max="8705" width="56.42578125" style="531" bestFit="1" customWidth="1"/>
    <col min="8706" max="8708" width="8.42578125" style="531" bestFit="1" customWidth="1"/>
    <col min="8709" max="8709" width="7.140625" style="531" bestFit="1" customWidth="1"/>
    <col min="8710" max="8710" width="7" style="531" bestFit="1" customWidth="1"/>
    <col min="8711" max="8711" width="7.140625" style="531" bestFit="1" customWidth="1"/>
    <col min="8712" max="8712" width="6.85546875" style="531" bestFit="1" customWidth="1"/>
    <col min="8713" max="8713" width="10.42578125" style="531" bestFit="1" customWidth="1"/>
    <col min="8714" max="8714" width="54.85546875" style="531" customWidth="1"/>
    <col min="8715" max="8716" width="9.42578125" style="531" bestFit="1" customWidth="1"/>
    <col min="8717" max="8717" width="10.28515625" style="531" customWidth="1"/>
    <col min="8718" max="8718" width="8.42578125" style="531" customWidth="1"/>
    <col min="8719" max="8719" width="6.85546875" style="531" customWidth="1"/>
    <col min="8720" max="8720" width="8.28515625" style="531" customWidth="1"/>
    <col min="8721" max="8721" width="6.85546875" style="531" bestFit="1" customWidth="1"/>
    <col min="8722" max="8960" width="9.140625" style="531"/>
    <col min="8961" max="8961" width="56.42578125" style="531" bestFit="1" customWidth="1"/>
    <col min="8962" max="8964" width="8.42578125" style="531" bestFit="1" customWidth="1"/>
    <col min="8965" max="8965" width="7.140625" style="531" bestFit="1" customWidth="1"/>
    <col min="8966" max="8966" width="7" style="531" bestFit="1" customWidth="1"/>
    <col min="8967" max="8967" width="7.140625" style="531" bestFit="1" customWidth="1"/>
    <col min="8968" max="8968" width="6.85546875" style="531" bestFit="1" customWidth="1"/>
    <col min="8969" max="8969" width="10.42578125" style="531" bestFit="1" customWidth="1"/>
    <col min="8970" max="8970" width="54.85546875" style="531" customWidth="1"/>
    <col min="8971" max="8972" width="9.42578125" style="531" bestFit="1" customWidth="1"/>
    <col min="8973" max="8973" width="10.28515625" style="531" customWidth="1"/>
    <col min="8974" max="8974" width="8.42578125" style="531" customWidth="1"/>
    <col min="8975" max="8975" width="6.85546875" style="531" customWidth="1"/>
    <col min="8976" max="8976" width="8.28515625" style="531" customWidth="1"/>
    <col min="8977" max="8977" width="6.85546875" style="531" bestFit="1" customWidth="1"/>
    <col min="8978" max="9216" width="9.140625" style="531"/>
    <col min="9217" max="9217" width="56.42578125" style="531" bestFit="1" customWidth="1"/>
    <col min="9218" max="9220" width="8.42578125" style="531" bestFit="1" customWidth="1"/>
    <col min="9221" max="9221" width="7.140625" style="531" bestFit="1" customWidth="1"/>
    <col min="9222" max="9222" width="7" style="531" bestFit="1" customWidth="1"/>
    <col min="9223" max="9223" width="7.140625" style="531" bestFit="1" customWidth="1"/>
    <col min="9224" max="9224" width="6.85546875" style="531" bestFit="1" customWidth="1"/>
    <col min="9225" max="9225" width="10.42578125" style="531" bestFit="1" customWidth="1"/>
    <col min="9226" max="9226" width="54.85546875" style="531" customWidth="1"/>
    <col min="9227" max="9228" width="9.42578125" style="531" bestFit="1" customWidth="1"/>
    <col min="9229" max="9229" width="10.28515625" style="531" customWidth="1"/>
    <col min="9230" max="9230" width="8.42578125" style="531" customWidth="1"/>
    <col min="9231" max="9231" width="6.85546875" style="531" customWidth="1"/>
    <col min="9232" max="9232" width="8.28515625" style="531" customWidth="1"/>
    <col min="9233" max="9233" width="6.85546875" style="531" bestFit="1" customWidth="1"/>
    <col min="9234" max="9472" width="9.140625" style="531"/>
    <col min="9473" max="9473" width="56.42578125" style="531" bestFit="1" customWidth="1"/>
    <col min="9474" max="9476" width="8.42578125" style="531" bestFit="1" customWidth="1"/>
    <col min="9477" max="9477" width="7.140625" style="531" bestFit="1" customWidth="1"/>
    <col min="9478" max="9478" width="7" style="531" bestFit="1" customWidth="1"/>
    <col min="9479" max="9479" width="7.140625" style="531" bestFit="1" customWidth="1"/>
    <col min="9480" max="9480" width="6.85546875" style="531" bestFit="1" customWidth="1"/>
    <col min="9481" max="9481" width="10.42578125" style="531" bestFit="1" customWidth="1"/>
    <col min="9482" max="9482" width="54.85546875" style="531" customWidth="1"/>
    <col min="9483" max="9484" width="9.42578125" style="531" bestFit="1" customWidth="1"/>
    <col min="9485" max="9485" width="10.28515625" style="531" customWidth="1"/>
    <col min="9486" max="9486" width="8.42578125" style="531" customWidth="1"/>
    <col min="9487" max="9487" width="6.85546875" style="531" customWidth="1"/>
    <col min="9488" max="9488" width="8.28515625" style="531" customWidth="1"/>
    <col min="9489" max="9489" width="6.85546875" style="531" bestFit="1" customWidth="1"/>
    <col min="9490" max="9728" width="9.140625" style="531"/>
    <col min="9729" max="9729" width="56.42578125" style="531" bestFit="1" customWidth="1"/>
    <col min="9730" max="9732" width="8.42578125" style="531" bestFit="1" customWidth="1"/>
    <col min="9733" max="9733" width="7.140625" style="531" bestFit="1" customWidth="1"/>
    <col min="9734" max="9734" width="7" style="531" bestFit="1" customWidth="1"/>
    <col min="9735" max="9735" width="7.140625" style="531" bestFit="1" customWidth="1"/>
    <col min="9736" max="9736" width="6.85546875" style="531" bestFit="1" customWidth="1"/>
    <col min="9737" max="9737" width="10.42578125" style="531" bestFit="1" customWidth="1"/>
    <col min="9738" max="9738" width="54.85546875" style="531" customWidth="1"/>
    <col min="9739" max="9740" width="9.42578125" style="531" bestFit="1" customWidth="1"/>
    <col min="9741" max="9741" width="10.28515625" style="531" customWidth="1"/>
    <col min="9742" max="9742" width="8.42578125" style="531" customWidth="1"/>
    <col min="9743" max="9743" width="6.85546875" style="531" customWidth="1"/>
    <col min="9744" max="9744" width="8.28515625" style="531" customWidth="1"/>
    <col min="9745" max="9745" width="6.85546875" style="531" bestFit="1" customWidth="1"/>
    <col min="9746" max="9984" width="9.140625" style="531"/>
    <col min="9985" max="9985" width="56.42578125" style="531" bestFit="1" customWidth="1"/>
    <col min="9986" max="9988" width="8.42578125" style="531" bestFit="1" customWidth="1"/>
    <col min="9989" max="9989" width="7.140625" style="531" bestFit="1" customWidth="1"/>
    <col min="9990" max="9990" width="7" style="531" bestFit="1" customWidth="1"/>
    <col min="9991" max="9991" width="7.140625" style="531" bestFit="1" customWidth="1"/>
    <col min="9992" max="9992" width="6.85546875" style="531" bestFit="1" customWidth="1"/>
    <col min="9993" max="9993" width="10.42578125" style="531" bestFit="1" customWidth="1"/>
    <col min="9994" max="9994" width="54.85546875" style="531" customWidth="1"/>
    <col min="9995" max="9996" width="9.42578125" style="531" bestFit="1" customWidth="1"/>
    <col min="9997" max="9997" width="10.28515625" style="531" customWidth="1"/>
    <col min="9998" max="9998" width="8.42578125" style="531" customWidth="1"/>
    <col min="9999" max="9999" width="6.85546875" style="531" customWidth="1"/>
    <col min="10000" max="10000" width="8.28515625" style="531" customWidth="1"/>
    <col min="10001" max="10001" width="6.85546875" style="531" bestFit="1" customWidth="1"/>
    <col min="10002" max="10240" width="9.140625" style="531"/>
    <col min="10241" max="10241" width="56.42578125" style="531" bestFit="1" customWidth="1"/>
    <col min="10242" max="10244" width="8.42578125" style="531" bestFit="1" customWidth="1"/>
    <col min="10245" max="10245" width="7.140625" style="531" bestFit="1" customWidth="1"/>
    <col min="10246" max="10246" width="7" style="531" bestFit="1" customWidth="1"/>
    <col min="10247" max="10247" width="7.140625" style="531" bestFit="1" customWidth="1"/>
    <col min="10248" max="10248" width="6.85546875" style="531" bestFit="1" customWidth="1"/>
    <col min="10249" max="10249" width="10.42578125" style="531" bestFit="1" customWidth="1"/>
    <col min="10250" max="10250" width="54.85546875" style="531" customWidth="1"/>
    <col min="10251" max="10252" width="9.42578125" style="531" bestFit="1" customWidth="1"/>
    <col min="10253" max="10253" width="10.28515625" style="531" customWidth="1"/>
    <col min="10254" max="10254" width="8.42578125" style="531" customWidth="1"/>
    <col min="10255" max="10255" width="6.85546875" style="531" customWidth="1"/>
    <col min="10256" max="10256" width="8.28515625" style="531" customWidth="1"/>
    <col min="10257" max="10257" width="6.85546875" style="531" bestFit="1" customWidth="1"/>
    <col min="10258" max="10496" width="9.140625" style="531"/>
    <col min="10497" max="10497" width="56.42578125" style="531" bestFit="1" customWidth="1"/>
    <col min="10498" max="10500" width="8.42578125" style="531" bestFit="1" customWidth="1"/>
    <col min="10501" max="10501" width="7.140625" style="531" bestFit="1" customWidth="1"/>
    <col min="10502" max="10502" width="7" style="531" bestFit="1" customWidth="1"/>
    <col min="10503" max="10503" width="7.140625" style="531" bestFit="1" customWidth="1"/>
    <col min="10504" max="10504" width="6.85546875" style="531" bestFit="1" customWidth="1"/>
    <col min="10505" max="10505" width="10.42578125" style="531" bestFit="1" customWidth="1"/>
    <col min="10506" max="10506" width="54.85546875" style="531" customWidth="1"/>
    <col min="10507" max="10508" width="9.42578125" style="531" bestFit="1" customWidth="1"/>
    <col min="10509" max="10509" width="10.28515625" style="531" customWidth="1"/>
    <col min="10510" max="10510" width="8.42578125" style="531" customWidth="1"/>
    <col min="10511" max="10511" width="6.85546875" style="531" customWidth="1"/>
    <col min="10512" max="10512" width="8.28515625" style="531" customWidth="1"/>
    <col min="10513" max="10513" width="6.85546875" style="531" bestFit="1" customWidth="1"/>
    <col min="10514" max="10752" width="9.140625" style="531"/>
    <col min="10753" max="10753" width="56.42578125" style="531" bestFit="1" customWidth="1"/>
    <col min="10754" max="10756" width="8.42578125" style="531" bestFit="1" customWidth="1"/>
    <col min="10757" max="10757" width="7.140625" style="531" bestFit="1" customWidth="1"/>
    <col min="10758" max="10758" width="7" style="531" bestFit="1" customWidth="1"/>
    <col min="10759" max="10759" width="7.140625" style="531" bestFit="1" customWidth="1"/>
    <col min="10760" max="10760" width="6.85546875" style="531" bestFit="1" customWidth="1"/>
    <col min="10761" max="10761" width="10.42578125" style="531" bestFit="1" customWidth="1"/>
    <col min="10762" max="10762" width="54.85546875" style="531" customWidth="1"/>
    <col min="10763" max="10764" width="9.42578125" style="531" bestFit="1" customWidth="1"/>
    <col min="10765" max="10765" width="10.28515625" style="531" customWidth="1"/>
    <col min="10766" max="10766" width="8.42578125" style="531" customWidth="1"/>
    <col min="10767" max="10767" width="6.85546875" style="531" customWidth="1"/>
    <col min="10768" max="10768" width="8.28515625" style="531" customWidth="1"/>
    <col min="10769" max="10769" width="6.85546875" style="531" bestFit="1" customWidth="1"/>
    <col min="10770" max="11008" width="9.140625" style="531"/>
    <col min="11009" max="11009" width="56.42578125" style="531" bestFit="1" customWidth="1"/>
    <col min="11010" max="11012" width="8.42578125" style="531" bestFit="1" customWidth="1"/>
    <col min="11013" max="11013" width="7.140625" style="531" bestFit="1" customWidth="1"/>
    <col min="11014" max="11014" width="7" style="531" bestFit="1" customWidth="1"/>
    <col min="11015" max="11015" width="7.140625" style="531" bestFit="1" customWidth="1"/>
    <col min="11016" max="11016" width="6.85546875" style="531" bestFit="1" customWidth="1"/>
    <col min="11017" max="11017" width="10.42578125" style="531" bestFit="1" customWidth="1"/>
    <col min="11018" max="11018" width="54.85546875" style="531" customWidth="1"/>
    <col min="11019" max="11020" width="9.42578125" style="531" bestFit="1" customWidth="1"/>
    <col min="11021" max="11021" width="10.28515625" style="531" customWidth="1"/>
    <col min="11022" max="11022" width="8.42578125" style="531" customWidth="1"/>
    <col min="11023" max="11023" width="6.85546875" style="531" customWidth="1"/>
    <col min="11024" max="11024" width="8.28515625" style="531" customWidth="1"/>
    <col min="11025" max="11025" width="6.85546875" style="531" bestFit="1" customWidth="1"/>
    <col min="11026" max="11264" width="9.140625" style="531"/>
    <col min="11265" max="11265" width="56.42578125" style="531" bestFit="1" customWidth="1"/>
    <col min="11266" max="11268" width="8.42578125" style="531" bestFit="1" customWidth="1"/>
    <col min="11269" max="11269" width="7.140625" style="531" bestFit="1" customWidth="1"/>
    <col min="11270" max="11270" width="7" style="531" bestFit="1" customWidth="1"/>
    <col min="11271" max="11271" width="7.140625" style="531" bestFit="1" customWidth="1"/>
    <col min="11272" max="11272" width="6.85546875" style="531" bestFit="1" customWidth="1"/>
    <col min="11273" max="11273" width="10.42578125" style="531" bestFit="1" customWidth="1"/>
    <col min="11274" max="11274" width="54.85546875" style="531" customWidth="1"/>
    <col min="11275" max="11276" width="9.42578125" style="531" bestFit="1" customWidth="1"/>
    <col min="11277" max="11277" width="10.28515625" style="531" customWidth="1"/>
    <col min="11278" max="11278" width="8.42578125" style="531" customWidth="1"/>
    <col min="11279" max="11279" width="6.85546875" style="531" customWidth="1"/>
    <col min="11280" max="11280" width="8.28515625" style="531" customWidth="1"/>
    <col min="11281" max="11281" width="6.85546875" style="531" bestFit="1" customWidth="1"/>
    <col min="11282" max="11520" width="9.140625" style="531"/>
    <col min="11521" max="11521" width="56.42578125" style="531" bestFit="1" customWidth="1"/>
    <col min="11522" max="11524" width="8.42578125" style="531" bestFit="1" customWidth="1"/>
    <col min="11525" max="11525" width="7.140625" style="531" bestFit="1" customWidth="1"/>
    <col min="11526" max="11526" width="7" style="531" bestFit="1" customWidth="1"/>
    <col min="11527" max="11527" width="7.140625" style="531" bestFit="1" customWidth="1"/>
    <col min="11528" max="11528" width="6.85546875" style="531" bestFit="1" customWidth="1"/>
    <col min="11529" max="11529" width="10.42578125" style="531" bestFit="1" customWidth="1"/>
    <col min="11530" max="11530" width="54.85546875" style="531" customWidth="1"/>
    <col min="11531" max="11532" width="9.42578125" style="531" bestFit="1" customWidth="1"/>
    <col min="11533" max="11533" width="10.28515625" style="531" customWidth="1"/>
    <col min="11534" max="11534" width="8.42578125" style="531" customWidth="1"/>
    <col min="11535" max="11535" width="6.85546875" style="531" customWidth="1"/>
    <col min="11536" max="11536" width="8.28515625" style="531" customWidth="1"/>
    <col min="11537" max="11537" width="6.85546875" style="531" bestFit="1" customWidth="1"/>
    <col min="11538" max="11776" width="9.140625" style="531"/>
    <col min="11777" max="11777" width="56.42578125" style="531" bestFit="1" customWidth="1"/>
    <col min="11778" max="11780" width="8.42578125" style="531" bestFit="1" customWidth="1"/>
    <col min="11781" max="11781" width="7.140625" style="531" bestFit="1" customWidth="1"/>
    <col min="11782" max="11782" width="7" style="531" bestFit="1" customWidth="1"/>
    <col min="11783" max="11783" width="7.140625" style="531" bestFit="1" customWidth="1"/>
    <col min="11784" max="11784" width="6.85546875" style="531" bestFit="1" customWidth="1"/>
    <col min="11785" max="11785" width="10.42578125" style="531" bestFit="1" customWidth="1"/>
    <col min="11786" max="11786" width="54.85546875" style="531" customWidth="1"/>
    <col min="11787" max="11788" width="9.42578125" style="531" bestFit="1" customWidth="1"/>
    <col min="11789" max="11789" width="10.28515625" style="531" customWidth="1"/>
    <col min="11790" max="11790" width="8.42578125" style="531" customWidth="1"/>
    <col min="11791" max="11791" width="6.85546875" style="531" customWidth="1"/>
    <col min="11792" max="11792" width="8.28515625" style="531" customWidth="1"/>
    <col min="11793" max="11793" width="6.85546875" style="531" bestFit="1" customWidth="1"/>
    <col min="11794" max="12032" width="9.140625" style="531"/>
    <col min="12033" max="12033" width="56.42578125" style="531" bestFit="1" customWidth="1"/>
    <col min="12034" max="12036" width="8.42578125" style="531" bestFit="1" customWidth="1"/>
    <col min="12037" max="12037" width="7.140625" style="531" bestFit="1" customWidth="1"/>
    <col min="12038" max="12038" width="7" style="531" bestFit="1" customWidth="1"/>
    <col min="12039" max="12039" width="7.140625" style="531" bestFit="1" customWidth="1"/>
    <col min="12040" max="12040" width="6.85546875" style="531" bestFit="1" customWidth="1"/>
    <col min="12041" max="12041" width="10.42578125" style="531" bestFit="1" customWidth="1"/>
    <col min="12042" max="12042" width="54.85546875" style="531" customWidth="1"/>
    <col min="12043" max="12044" width="9.42578125" style="531" bestFit="1" customWidth="1"/>
    <col min="12045" max="12045" width="10.28515625" style="531" customWidth="1"/>
    <col min="12046" max="12046" width="8.42578125" style="531" customWidth="1"/>
    <col min="12047" max="12047" width="6.85546875" style="531" customWidth="1"/>
    <col min="12048" max="12048" width="8.28515625" style="531" customWidth="1"/>
    <col min="12049" max="12049" width="6.85546875" style="531" bestFit="1" customWidth="1"/>
    <col min="12050" max="12288" width="9.140625" style="531"/>
    <col min="12289" max="12289" width="56.42578125" style="531" bestFit="1" customWidth="1"/>
    <col min="12290" max="12292" width="8.42578125" style="531" bestFit="1" customWidth="1"/>
    <col min="12293" max="12293" width="7.140625" style="531" bestFit="1" customWidth="1"/>
    <col min="12294" max="12294" width="7" style="531" bestFit="1" customWidth="1"/>
    <col min="12295" max="12295" width="7.140625" style="531" bestFit="1" customWidth="1"/>
    <col min="12296" max="12296" width="6.85546875" style="531" bestFit="1" customWidth="1"/>
    <col min="12297" max="12297" width="10.42578125" style="531" bestFit="1" customWidth="1"/>
    <col min="12298" max="12298" width="54.85546875" style="531" customWidth="1"/>
    <col min="12299" max="12300" width="9.42578125" style="531" bestFit="1" customWidth="1"/>
    <col min="12301" max="12301" width="10.28515625" style="531" customWidth="1"/>
    <col min="12302" max="12302" width="8.42578125" style="531" customWidth="1"/>
    <col min="12303" max="12303" width="6.85546875" style="531" customWidth="1"/>
    <col min="12304" max="12304" width="8.28515625" style="531" customWidth="1"/>
    <col min="12305" max="12305" width="6.85546875" style="531" bestFit="1" customWidth="1"/>
    <col min="12306" max="12544" width="9.140625" style="531"/>
    <col min="12545" max="12545" width="56.42578125" style="531" bestFit="1" customWidth="1"/>
    <col min="12546" max="12548" width="8.42578125" style="531" bestFit="1" customWidth="1"/>
    <col min="12549" max="12549" width="7.140625" style="531" bestFit="1" customWidth="1"/>
    <col min="12550" max="12550" width="7" style="531" bestFit="1" customWidth="1"/>
    <col min="12551" max="12551" width="7.140625" style="531" bestFit="1" customWidth="1"/>
    <col min="12552" max="12552" width="6.85546875" style="531" bestFit="1" customWidth="1"/>
    <col min="12553" max="12553" width="10.42578125" style="531" bestFit="1" customWidth="1"/>
    <col min="12554" max="12554" width="54.85546875" style="531" customWidth="1"/>
    <col min="12555" max="12556" width="9.42578125" style="531" bestFit="1" customWidth="1"/>
    <col min="12557" max="12557" width="10.28515625" style="531" customWidth="1"/>
    <col min="12558" max="12558" width="8.42578125" style="531" customWidth="1"/>
    <col min="12559" max="12559" width="6.85546875" style="531" customWidth="1"/>
    <col min="12560" max="12560" width="8.28515625" style="531" customWidth="1"/>
    <col min="12561" max="12561" width="6.85546875" style="531" bestFit="1" customWidth="1"/>
    <col min="12562" max="12800" width="9.140625" style="531"/>
    <col min="12801" max="12801" width="56.42578125" style="531" bestFit="1" customWidth="1"/>
    <col min="12802" max="12804" width="8.42578125" style="531" bestFit="1" customWidth="1"/>
    <col min="12805" max="12805" width="7.140625" style="531" bestFit="1" customWidth="1"/>
    <col min="12806" max="12806" width="7" style="531" bestFit="1" customWidth="1"/>
    <col min="12807" max="12807" width="7.140625" style="531" bestFit="1" customWidth="1"/>
    <col min="12808" max="12808" width="6.85546875" style="531" bestFit="1" customWidth="1"/>
    <col min="12809" max="12809" width="10.42578125" style="531" bestFit="1" customWidth="1"/>
    <col min="12810" max="12810" width="54.85546875" style="531" customWidth="1"/>
    <col min="12811" max="12812" width="9.42578125" style="531" bestFit="1" customWidth="1"/>
    <col min="12813" max="12813" width="10.28515625" style="531" customWidth="1"/>
    <col min="12814" max="12814" width="8.42578125" style="531" customWidth="1"/>
    <col min="12815" max="12815" width="6.85546875" style="531" customWidth="1"/>
    <col min="12816" max="12816" width="8.28515625" style="531" customWidth="1"/>
    <col min="12817" max="12817" width="6.85546875" style="531" bestFit="1" customWidth="1"/>
    <col min="12818" max="13056" width="9.140625" style="531"/>
    <col min="13057" max="13057" width="56.42578125" style="531" bestFit="1" customWidth="1"/>
    <col min="13058" max="13060" width="8.42578125" style="531" bestFit="1" customWidth="1"/>
    <col min="13061" max="13061" width="7.140625" style="531" bestFit="1" customWidth="1"/>
    <col min="13062" max="13062" width="7" style="531" bestFit="1" customWidth="1"/>
    <col min="13063" max="13063" width="7.140625" style="531" bestFit="1" customWidth="1"/>
    <col min="13064" max="13064" width="6.85546875" style="531" bestFit="1" customWidth="1"/>
    <col min="13065" max="13065" width="10.42578125" style="531" bestFit="1" customWidth="1"/>
    <col min="13066" max="13066" width="54.85546875" style="531" customWidth="1"/>
    <col min="13067" max="13068" width="9.42578125" style="531" bestFit="1" customWidth="1"/>
    <col min="13069" max="13069" width="10.28515625" style="531" customWidth="1"/>
    <col min="13070" max="13070" width="8.42578125" style="531" customWidth="1"/>
    <col min="13071" max="13071" width="6.85546875" style="531" customWidth="1"/>
    <col min="13072" max="13072" width="8.28515625" style="531" customWidth="1"/>
    <col min="13073" max="13073" width="6.85546875" style="531" bestFit="1" customWidth="1"/>
    <col min="13074" max="13312" width="9.140625" style="531"/>
    <col min="13313" max="13313" width="56.42578125" style="531" bestFit="1" customWidth="1"/>
    <col min="13314" max="13316" width="8.42578125" style="531" bestFit="1" customWidth="1"/>
    <col min="13317" max="13317" width="7.140625" style="531" bestFit="1" customWidth="1"/>
    <col min="13318" max="13318" width="7" style="531" bestFit="1" customWidth="1"/>
    <col min="13319" max="13319" width="7.140625" style="531" bestFit="1" customWidth="1"/>
    <col min="13320" max="13320" width="6.85546875" style="531" bestFit="1" customWidth="1"/>
    <col min="13321" max="13321" width="10.42578125" style="531" bestFit="1" customWidth="1"/>
    <col min="13322" max="13322" width="54.85546875" style="531" customWidth="1"/>
    <col min="13323" max="13324" width="9.42578125" style="531" bestFit="1" customWidth="1"/>
    <col min="13325" max="13325" width="10.28515625" style="531" customWidth="1"/>
    <col min="13326" max="13326" width="8.42578125" style="531" customWidth="1"/>
    <col min="13327" max="13327" width="6.85546875" style="531" customWidth="1"/>
    <col min="13328" max="13328" width="8.28515625" style="531" customWidth="1"/>
    <col min="13329" max="13329" width="6.85546875" style="531" bestFit="1" customWidth="1"/>
    <col min="13330" max="13568" width="9.140625" style="531"/>
    <col min="13569" max="13569" width="56.42578125" style="531" bestFit="1" customWidth="1"/>
    <col min="13570" max="13572" width="8.42578125" style="531" bestFit="1" customWidth="1"/>
    <col min="13573" max="13573" width="7.140625" style="531" bestFit="1" customWidth="1"/>
    <col min="13574" max="13574" width="7" style="531" bestFit="1" customWidth="1"/>
    <col min="13575" max="13575" width="7.140625" style="531" bestFit="1" customWidth="1"/>
    <col min="13576" max="13576" width="6.85546875" style="531" bestFit="1" customWidth="1"/>
    <col min="13577" max="13577" width="10.42578125" style="531" bestFit="1" customWidth="1"/>
    <col min="13578" max="13578" width="54.85546875" style="531" customWidth="1"/>
    <col min="13579" max="13580" width="9.42578125" style="531" bestFit="1" customWidth="1"/>
    <col min="13581" max="13581" width="10.28515625" style="531" customWidth="1"/>
    <col min="13582" max="13582" width="8.42578125" style="531" customWidth="1"/>
    <col min="13583" max="13583" width="6.85546875" style="531" customWidth="1"/>
    <col min="13584" max="13584" width="8.28515625" style="531" customWidth="1"/>
    <col min="13585" max="13585" width="6.85546875" style="531" bestFit="1" customWidth="1"/>
    <col min="13586" max="13824" width="9.140625" style="531"/>
    <col min="13825" max="13825" width="56.42578125" style="531" bestFit="1" customWidth="1"/>
    <col min="13826" max="13828" width="8.42578125" style="531" bestFit="1" customWidth="1"/>
    <col min="13829" max="13829" width="7.140625" style="531" bestFit="1" customWidth="1"/>
    <col min="13830" max="13830" width="7" style="531" bestFit="1" customWidth="1"/>
    <col min="13831" max="13831" width="7.140625" style="531" bestFit="1" customWidth="1"/>
    <col min="13832" max="13832" width="6.85546875" style="531" bestFit="1" customWidth="1"/>
    <col min="13833" max="13833" width="10.42578125" style="531" bestFit="1" customWidth="1"/>
    <col min="13834" max="13834" width="54.85546875" style="531" customWidth="1"/>
    <col min="13835" max="13836" width="9.42578125" style="531" bestFit="1" customWidth="1"/>
    <col min="13837" max="13837" width="10.28515625" style="531" customWidth="1"/>
    <col min="13838" max="13838" width="8.42578125" style="531" customWidth="1"/>
    <col min="13839" max="13839" width="6.85546875" style="531" customWidth="1"/>
    <col min="13840" max="13840" width="8.28515625" style="531" customWidth="1"/>
    <col min="13841" max="13841" width="6.85546875" style="531" bestFit="1" customWidth="1"/>
    <col min="13842" max="14080" width="9.140625" style="531"/>
    <col min="14081" max="14081" width="56.42578125" style="531" bestFit="1" customWidth="1"/>
    <col min="14082" max="14084" width="8.42578125" style="531" bestFit="1" customWidth="1"/>
    <col min="14085" max="14085" width="7.140625" style="531" bestFit="1" customWidth="1"/>
    <col min="14086" max="14086" width="7" style="531" bestFit="1" customWidth="1"/>
    <col min="14087" max="14087" width="7.140625" style="531" bestFit="1" customWidth="1"/>
    <col min="14088" max="14088" width="6.85546875" style="531" bestFit="1" customWidth="1"/>
    <col min="14089" max="14089" width="10.42578125" style="531" bestFit="1" customWidth="1"/>
    <col min="14090" max="14090" width="54.85546875" style="531" customWidth="1"/>
    <col min="14091" max="14092" width="9.42578125" style="531" bestFit="1" customWidth="1"/>
    <col min="14093" max="14093" width="10.28515625" style="531" customWidth="1"/>
    <col min="14094" max="14094" width="8.42578125" style="531" customWidth="1"/>
    <col min="14095" max="14095" width="6.85546875" style="531" customWidth="1"/>
    <col min="14096" max="14096" width="8.28515625" style="531" customWidth="1"/>
    <col min="14097" max="14097" width="6.85546875" style="531" bestFit="1" customWidth="1"/>
    <col min="14098" max="14336" width="9.140625" style="531"/>
    <col min="14337" max="14337" width="56.42578125" style="531" bestFit="1" customWidth="1"/>
    <col min="14338" max="14340" width="8.42578125" style="531" bestFit="1" customWidth="1"/>
    <col min="14341" max="14341" width="7.140625" style="531" bestFit="1" customWidth="1"/>
    <col min="14342" max="14342" width="7" style="531" bestFit="1" customWidth="1"/>
    <col min="14343" max="14343" width="7.140625" style="531" bestFit="1" customWidth="1"/>
    <col min="14344" max="14344" width="6.85546875" style="531" bestFit="1" customWidth="1"/>
    <col min="14345" max="14345" width="10.42578125" style="531" bestFit="1" customWidth="1"/>
    <col min="14346" max="14346" width="54.85546875" style="531" customWidth="1"/>
    <col min="14347" max="14348" width="9.42578125" style="531" bestFit="1" customWidth="1"/>
    <col min="14349" max="14349" width="10.28515625" style="531" customWidth="1"/>
    <col min="14350" max="14350" width="8.42578125" style="531" customWidth="1"/>
    <col min="14351" max="14351" width="6.85546875" style="531" customWidth="1"/>
    <col min="14352" max="14352" width="8.28515625" style="531" customWidth="1"/>
    <col min="14353" max="14353" width="6.85546875" style="531" bestFit="1" customWidth="1"/>
    <col min="14354" max="14592" width="9.140625" style="531"/>
    <col min="14593" max="14593" width="56.42578125" style="531" bestFit="1" customWidth="1"/>
    <col min="14594" max="14596" width="8.42578125" style="531" bestFit="1" customWidth="1"/>
    <col min="14597" max="14597" width="7.140625" style="531" bestFit="1" customWidth="1"/>
    <col min="14598" max="14598" width="7" style="531" bestFit="1" customWidth="1"/>
    <col min="14599" max="14599" width="7.140625" style="531" bestFit="1" customWidth="1"/>
    <col min="14600" max="14600" width="6.85546875" style="531" bestFit="1" customWidth="1"/>
    <col min="14601" max="14601" width="10.42578125" style="531" bestFit="1" customWidth="1"/>
    <col min="14602" max="14602" width="54.85546875" style="531" customWidth="1"/>
    <col min="14603" max="14604" width="9.42578125" style="531" bestFit="1" customWidth="1"/>
    <col min="14605" max="14605" width="10.28515625" style="531" customWidth="1"/>
    <col min="14606" max="14606" width="8.42578125" style="531" customWidth="1"/>
    <col min="14607" max="14607" width="6.85546875" style="531" customWidth="1"/>
    <col min="14608" max="14608" width="8.28515625" style="531" customWidth="1"/>
    <col min="14609" max="14609" width="6.85546875" style="531" bestFit="1" customWidth="1"/>
    <col min="14610" max="14848" width="9.140625" style="531"/>
    <col min="14849" max="14849" width="56.42578125" style="531" bestFit="1" customWidth="1"/>
    <col min="14850" max="14852" width="8.42578125" style="531" bestFit="1" customWidth="1"/>
    <col min="14853" max="14853" width="7.140625" style="531" bestFit="1" customWidth="1"/>
    <col min="14854" max="14854" width="7" style="531" bestFit="1" customWidth="1"/>
    <col min="14855" max="14855" width="7.140625" style="531" bestFit="1" customWidth="1"/>
    <col min="14856" max="14856" width="6.85546875" style="531" bestFit="1" customWidth="1"/>
    <col min="14857" max="14857" width="10.42578125" style="531" bestFit="1" customWidth="1"/>
    <col min="14858" max="14858" width="54.85546875" style="531" customWidth="1"/>
    <col min="14859" max="14860" width="9.42578125" style="531" bestFit="1" customWidth="1"/>
    <col min="14861" max="14861" width="10.28515625" style="531" customWidth="1"/>
    <col min="14862" max="14862" width="8.42578125" style="531" customWidth="1"/>
    <col min="14863" max="14863" width="6.85546875" style="531" customWidth="1"/>
    <col min="14864" max="14864" width="8.28515625" style="531" customWidth="1"/>
    <col min="14865" max="14865" width="6.85546875" style="531" bestFit="1" customWidth="1"/>
    <col min="14866" max="15104" width="9.140625" style="531"/>
    <col min="15105" max="15105" width="56.42578125" style="531" bestFit="1" customWidth="1"/>
    <col min="15106" max="15108" width="8.42578125" style="531" bestFit="1" customWidth="1"/>
    <col min="15109" max="15109" width="7.140625" style="531" bestFit="1" customWidth="1"/>
    <col min="15110" max="15110" width="7" style="531" bestFit="1" customWidth="1"/>
    <col min="15111" max="15111" width="7.140625" style="531" bestFit="1" customWidth="1"/>
    <col min="15112" max="15112" width="6.85546875" style="531" bestFit="1" customWidth="1"/>
    <col min="15113" max="15113" width="10.42578125" style="531" bestFit="1" customWidth="1"/>
    <col min="15114" max="15114" width="54.85546875" style="531" customWidth="1"/>
    <col min="15115" max="15116" width="9.42578125" style="531" bestFit="1" customWidth="1"/>
    <col min="15117" max="15117" width="10.28515625" style="531" customWidth="1"/>
    <col min="15118" max="15118" width="8.42578125" style="531" customWidth="1"/>
    <col min="15119" max="15119" width="6.85546875" style="531" customWidth="1"/>
    <col min="15120" max="15120" width="8.28515625" style="531" customWidth="1"/>
    <col min="15121" max="15121" width="6.85546875" style="531" bestFit="1" customWidth="1"/>
    <col min="15122" max="15360" width="9.140625" style="531"/>
    <col min="15361" max="15361" width="56.42578125" style="531" bestFit="1" customWidth="1"/>
    <col min="15362" max="15364" width="8.42578125" style="531" bestFit="1" customWidth="1"/>
    <col min="15365" max="15365" width="7.140625" style="531" bestFit="1" customWidth="1"/>
    <col min="15366" max="15366" width="7" style="531" bestFit="1" customWidth="1"/>
    <col min="15367" max="15367" width="7.140625" style="531" bestFit="1" customWidth="1"/>
    <col min="15368" max="15368" width="6.85546875" style="531" bestFit="1" customWidth="1"/>
    <col min="15369" max="15369" width="10.42578125" style="531" bestFit="1" customWidth="1"/>
    <col min="15370" max="15370" width="54.85546875" style="531" customWidth="1"/>
    <col min="15371" max="15372" width="9.42578125" style="531" bestFit="1" customWidth="1"/>
    <col min="15373" max="15373" width="10.28515625" style="531" customWidth="1"/>
    <col min="15374" max="15374" width="8.42578125" style="531" customWidth="1"/>
    <col min="15375" max="15375" width="6.85546875" style="531" customWidth="1"/>
    <col min="15376" max="15376" width="8.28515625" style="531" customWidth="1"/>
    <col min="15377" max="15377" width="6.85546875" style="531" bestFit="1" customWidth="1"/>
    <col min="15378" max="15616" width="9.140625" style="531"/>
    <col min="15617" max="15617" width="56.42578125" style="531" bestFit="1" customWidth="1"/>
    <col min="15618" max="15620" width="8.42578125" style="531" bestFit="1" customWidth="1"/>
    <col min="15621" max="15621" width="7.140625" style="531" bestFit="1" customWidth="1"/>
    <col min="15622" max="15622" width="7" style="531" bestFit="1" customWidth="1"/>
    <col min="15623" max="15623" width="7.140625" style="531" bestFit="1" customWidth="1"/>
    <col min="15624" max="15624" width="6.85546875" style="531" bestFit="1" customWidth="1"/>
    <col min="15625" max="15625" width="10.42578125" style="531" bestFit="1" customWidth="1"/>
    <col min="15626" max="15626" width="54.85546875" style="531" customWidth="1"/>
    <col min="15627" max="15628" width="9.42578125" style="531" bestFit="1" customWidth="1"/>
    <col min="15629" max="15629" width="10.28515625" style="531" customWidth="1"/>
    <col min="15630" max="15630" width="8.42578125" style="531" customWidth="1"/>
    <col min="15631" max="15631" width="6.85546875" style="531" customWidth="1"/>
    <col min="15632" max="15632" width="8.28515625" style="531" customWidth="1"/>
    <col min="15633" max="15633" width="6.85546875" style="531" bestFit="1" customWidth="1"/>
    <col min="15634" max="15872" width="9.140625" style="531"/>
    <col min="15873" max="15873" width="56.42578125" style="531" bestFit="1" customWidth="1"/>
    <col min="15874" max="15876" width="8.42578125" style="531" bestFit="1" customWidth="1"/>
    <col min="15877" max="15877" width="7.140625" style="531" bestFit="1" customWidth="1"/>
    <col min="15878" max="15878" width="7" style="531" bestFit="1" customWidth="1"/>
    <col min="15879" max="15879" width="7.140625" style="531" bestFit="1" customWidth="1"/>
    <col min="15880" max="15880" width="6.85546875" style="531" bestFit="1" customWidth="1"/>
    <col min="15881" max="15881" width="10.42578125" style="531" bestFit="1" customWidth="1"/>
    <col min="15882" max="15882" width="54.85546875" style="531" customWidth="1"/>
    <col min="15883" max="15884" width="9.42578125" style="531" bestFit="1" customWidth="1"/>
    <col min="15885" max="15885" width="10.28515625" style="531" customWidth="1"/>
    <col min="15886" max="15886" width="8.42578125" style="531" customWidth="1"/>
    <col min="15887" max="15887" width="6.85546875" style="531" customWidth="1"/>
    <col min="15888" max="15888" width="8.28515625" style="531" customWidth="1"/>
    <col min="15889" max="15889" width="6.85546875" style="531" bestFit="1" customWidth="1"/>
    <col min="15890" max="16128" width="9.140625" style="531"/>
    <col min="16129" max="16129" width="56.42578125" style="531" bestFit="1" customWidth="1"/>
    <col min="16130" max="16132" width="8.42578125" style="531" bestFit="1" customWidth="1"/>
    <col min="16133" max="16133" width="7.140625" style="531" bestFit="1" customWidth="1"/>
    <col min="16134" max="16134" width="7" style="531" bestFit="1" customWidth="1"/>
    <col min="16135" max="16135" width="7.140625" style="531" bestFit="1" customWidth="1"/>
    <col min="16136" max="16136" width="6.85546875" style="531" bestFit="1" customWidth="1"/>
    <col min="16137" max="16137" width="10.42578125" style="531" bestFit="1" customWidth="1"/>
    <col min="16138" max="16138" width="54.85546875" style="531" customWidth="1"/>
    <col min="16139" max="16140" width="9.42578125" style="531" bestFit="1" customWidth="1"/>
    <col min="16141" max="16141" width="10.28515625" style="531" customWidth="1"/>
    <col min="16142" max="16142" width="8.42578125" style="531" customWidth="1"/>
    <col min="16143" max="16143" width="6.85546875" style="531" customWidth="1"/>
    <col min="16144" max="16144" width="8.28515625" style="531" customWidth="1"/>
    <col min="16145" max="16145" width="6.85546875" style="531" bestFit="1" customWidth="1"/>
    <col min="16146" max="16384" width="9.140625" style="531"/>
  </cols>
  <sheetData>
    <row r="1" spans="1:17" s="1964" customFormat="1" ht="23.25">
      <c r="A1" s="1966" t="s">
        <v>798</v>
      </c>
      <c r="B1" s="1966"/>
      <c r="C1" s="1966"/>
      <c r="D1" s="1966"/>
      <c r="E1" s="1966"/>
      <c r="F1" s="1966"/>
      <c r="G1" s="1966"/>
      <c r="H1" s="1966"/>
      <c r="I1" s="1967"/>
      <c r="J1" s="1967"/>
      <c r="K1" s="1967"/>
      <c r="L1" s="1967"/>
      <c r="M1" s="1967"/>
      <c r="N1" s="1967"/>
      <c r="O1" s="1967"/>
      <c r="P1" s="1967"/>
      <c r="Q1" s="1967"/>
    </row>
    <row r="2" spans="1:17" s="1964" customFormat="1" ht="23.25">
      <c r="A2" s="1966" t="s">
        <v>591</v>
      </c>
      <c r="B2" s="1966"/>
      <c r="C2" s="1966"/>
      <c r="D2" s="1966"/>
      <c r="E2" s="1966"/>
      <c r="F2" s="1966"/>
      <c r="G2" s="1966"/>
      <c r="H2" s="1966"/>
      <c r="I2" s="1967"/>
      <c r="J2" s="1967"/>
      <c r="K2" s="1967"/>
      <c r="L2" s="1967"/>
      <c r="M2" s="1967"/>
      <c r="N2" s="1967"/>
      <c r="O2" s="1967"/>
      <c r="P2" s="1967"/>
      <c r="Q2" s="1967"/>
    </row>
    <row r="3" spans="1:17" ht="13.5" thickBot="1">
      <c r="A3" s="608"/>
      <c r="B3" s="608"/>
      <c r="C3" s="608"/>
      <c r="D3" s="608"/>
      <c r="E3" s="608"/>
      <c r="F3" s="608"/>
      <c r="G3" s="2409" t="s">
        <v>213</v>
      </c>
      <c r="H3" s="2409"/>
      <c r="J3" s="608"/>
      <c r="K3" s="608"/>
      <c r="L3" s="608"/>
      <c r="M3" s="608"/>
      <c r="N3" s="608"/>
      <c r="O3" s="608"/>
      <c r="P3" s="2409" t="s">
        <v>213</v>
      </c>
      <c r="Q3" s="2409"/>
    </row>
    <row r="4" spans="1:17" ht="13.5" customHeight="1" thickTop="1">
      <c r="A4" s="609"/>
      <c r="B4" s="569">
        <f>Deposits!B4</f>
        <v>2015</v>
      </c>
      <c r="C4" s="570">
        <f>Deposits!C4</f>
        <v>2016</v>
      </c>
      <c r="D4" s="571">
        <f>Deposits!D4</f>
        <v>2017</v>
      </c>
      <c r="E4" s="2403" t="str">
        <f>Deposits!E4</f>
        <v>Changes during the fiscal year</v>
      </c>
      <c r="F4" s="2404"/>
      <c r="G4" s="2404"/>
      <c r="H4" s="2405"/>
      <c r="J4" s="609"/>
      <c r="K4" s="569">
        <f t="shared" ref="K4:N5" si="0">B4</f>
        <v>2015</v>
      </c>
      <c r="L4" s="570">
        <f t="shared" si="0"/>
        <v>2016</v>
      </c>
      <c r="M4" s="571">
        <f t="shared" si="0"/>
        <v>2017</v>
      </c>
      <c r="N4" s="2403" t="str">
        <f t="shared" si="0"/>
        <v>Changes during the fiscal year</v>
      </c>
      <c r="O4" s="2404"/>
      <c r="P4" s="2404"/>
      <c r="Q4" s="2405"/>
    </row>
    <row r="5" spans="1:17">
      <c r="A5" s="610" t="s">
        <v>486</v>
      </c>
      <c r="B5" s="573" t="str">
        <f>Deposits!B5</f>
        <v xml:space="preserve">Jul </v>
      </c>
      <c r="C5" s="573" t="str">
        <f>Deposits!C5</f>
        <v>Jul ( R )</v>
      </c>
      <c r="D5" s="574" t="str">
        <f>Deposits!D5</f>
        <v>Jul ( P )</v>
      </c>
      <c r="E5" s="2406" t="str">
        <f>Deposits!E5</f>
        <v>2015/16</v>
      </c>
      <c r="F5" s="2407"/>
      <c r="G5" s="2406" t="str">
        <f>Deposits!G5</f>
        <v>2016/17</v>
      </c>
      <c r="H5" s="2408"/>
      <c r="J5" s="610" t="s">
        <v>486</v>
      </c>
      <c r="K5" s="573" t="str">
        <f t="shared" si="0"/>
        <v xml:space="preserve">Jul </v>
      </c>
      <c r="L5" s="573" t="str">
        <f t="shared" si="0"/>
        <v>Jul ( R )</v>
      </c>
      <c r="M5" s="574" t="str">
        <f t="shared" si="0"/>
        <v>Jul ( P )</v>
      </c>
      <c r="N5" s="2406" t="str">
        <f t="shared" si="0"/>
        <v>2015/16</v>
      </c>
      <c r="O5" s="2407"/>
      <c r="P5" s="2406" t="str">
        <f>G5</f>
        <v>2016/17</v>
      </c>
      <c r="Q5" s="2408"/>
    </row>
    <row r="6" spans="1:17">
      <c r="A6" s="611"/>
      <c r="B6" s="612"/>
      <c r="C6" s="613"/>
      <c r="D6" s="613"/>
      <c r="E6" s="613" t="s">
        <v>451</v>
      </c>
      <c r="F6" s="613" t="s">
        <v>592</v>
      </c>
      <c r="G6" s="613" t="s">
        <v>451</v>
      </c>
      <c r="H6" s="614" t="s">
        <v>592</v>
      </c>
      <c r="J6" s="611"/>
      <c r="K6" s="612"/>
      <c r="L6" s="613"/>
      <c r="M6" s="613"/>
      <c r="N6" s="613" t="s">
        <v>451</v>
      </c>
      <c r="O6" s="613" t="s">
        <v>592</v>
      </c>
      <c r="P6" s="613" t="s">
        <v>451</v>
      </c>
      <c r="Q6" s="614" t="s">
        <v>592</v>
      </c>
    </row>
    <row r="7" spans="1:17" s="608" customFormat="1">
      <c r="A7" s="615" t="s">
        <v>593</v>
      </c>
      <c r="B7" s="616">
        <v>65159.776093844128</v>
      </c>
      <c r="C7" s="617">
        <v>78791.454301178601</v>
      </c>
      <c r="D7" s="617">
        <v>90041.163963841056</v>
      </c>
      <c r="E7" s="617">
        <v>13631.678207334473</v>
      </c>
      <c r="F7" s="617">
        <v>20.920388350785483</v>
      </c>
      <c r="G7" s="617">
        <v>11249.709662662455</v>
      </c>
      <c r="H7" s="618">
        <v>14.277829699221806</v>
      </c>
      <c r="I7" s="601"/>
      <c r="J7" s="615" t="s">
        <v>594</v>
      </c>
      <c r="K7" s="619">
        <v>23002.465491631418</v>
      </c>
      <c r="L7" s="620">
        <v>29942.067053997056</v>
      </c>
      <c r="M7" s="620">
        <v>33692.491801106589</v>
      </c>
      <c r="N7" s="620">
        <v>6939.6015623656385</v>
      </c>
      <c r="O7" s="620">
        <v>30.1689467369937</v>
      </c>
      <c r="P7" s="620">
        <v>3750.4247471095332</v>
      </c>
      <c r="Q7" s="621">
        <v>12.525603995028387</v>
      </c>
    </row>
    <row r="8" spans="1:17" s="494" customFormat="1">
      <c r="A8" s="622" t="s">
        <v>595</v>
      </c>
      <c r="B8" s="623">
        <v>7998.3237936732321</v>
      </c>
      <c r="C8" s="624">
        <v>10347.911532059999</v>
      </c>
      <c r="D8" s="624">
        <v>11443.927111926099</v>
      </c>
      <c r="E8" s="625">
        <v>2349.5877383867673</v>
      </c>
      <c r="F8" s="625">
        <v>29.376001759835212</v>
      </c>
      <c r="G8" s="625">
        <v>1096.0155798660999</v>
      </c>
      <c r="H8" s="626">
        <v>10.591659741875583</v>
      </c>
      <c r="I8" s="564"/>
      <c r="J8" s="622" t="s">
        <v>596</v>
      </c>
      <c r="K8" s="627">
        <v>14342.269260266698</v>
      </c>
      <c r="L8" s="628">
        <v>18943.62419662</v>
      </c>
      <c r="M8" s="628">
        <v>20785.778497327086</v>
      </c>
      <c r="N8" s="629">
        <v>4601.354936353302</v>
      </c>
      <c r="O8" s="629">
        <v>32.082474905841636</v>
      </c>
      <c r="P8" s="629">
        <v>1842.1543007070868</v>
      </c>
      <c r="Q8" s="630">
        <v>9.724402688666995</v>
      </c>
    </row>
    <row r="9" spans="1:17" s="494" customFormat="1">
      <c r="A9" s="622" t="s">
        <v>597</v>
      </c>
      <c r="B9" s="631">
        <v>3479.8611558051589</v>
      </c>
      <c r="C9" s="625">
        <v>3421.7982416800005</v>
      </c>
      <c r="D9" s="625">
        <v>2959.2410274899999</v>
      </c>
      <c r="E9" s="631">
        <v>-58.062914125158386</v>
      </c>
      <c r="F9" s="625">
        <v>-1.668541114874567</v>
      </c>
      <c r="G9" s="625">
        <v>-462.55721419000065</v>
      </c>
      <c r="H9" s="626">
        <v>-13.51795697816768</v>
      </c>
      <c r="J9" s="622" t="s">
        <v>598</v>
      </c>
      <c r="K9" s="632">
        <v>44.920723449999997</v>
      </c>
      <c r="L9" s="629">
        <v>49.519275039999997</v>
      </c>
      <c r="M9" s="629">
        <v>27.260503960000001</v>
      </c>
      <c r="N9" s="632">
        <v>4.5985515899999996</v>
      </c>
      <c r="O9" s="629">
        <v>10.237038134789879</v>
      </c>
      <c r="P9" s="629">
        <v>-22.258771079999995</v>
      </c>
      <c r="Q9" s="630">
        <v>-44.949711121619032</v>
      </c>
    </row>
    <row r="10" spans="1:17" s="494" customFormat="1">
      <c r="A10" s="622" t="s">
        <v>599</v>
      </c>
      <c r="B10" s="631">
        <v>20730.12233032415</v>
      </c>
      <c r="C10" s="625">
        <v>28761.712302441654</v>
      </c>
      <c r="D10" s="625">
        <v>32324.876146634997</v>
      </c>
      <c r="E10" s="631">
        <v>8031.5899721175047</v>
      </c>
      <c r="F10" s="625">
        <v>38.743572489048198</v>
      </c>
      <c r="G10" s="625">
        <v>3563.1638441933428</v>
      </c>
      <c r="H10" s="626">
        <v>12.388566461986537</v>
      </c>
      <c r="J10" s="622" t="s">
        <v>600</v>
      </c>
      <c r="K10" s="632">
        <v>6466.2278675740008</v>
      </c>
      <c r="L10" s="629">
        <v>7273.6232158500006</v>
      </c>
      <c r="M10" s="629">
        <v>8732.5246681595017</v>
      </c>
      <c r="N10" s="632">
        <v>807.39534827599982</v>
      </c>
      <c r="O10" s="629">
        <v>12.486342343807912</v>
      </c>
      <c r="P10" s="629">
        <v>1458.9014523095011</v>
      </c>
      <c r="Q10" s="630">
        <v>20.057424051474086</v>
      </c>
    </row>
    <row r="11" spans="1:17" s="494" customFormat="1">
      <c r="A11" s="622" t="s">
        <v>601</v>
      </c>
      <c r="B11" s="631">
        <v>1769.2807420700001</v>
      </c>
      <c r="C11" s="625">
        <v>2010.0968664000006</v>
      </c>
      <c r="D11" s="625">
        <v>1826.9595200699998</v>
      </c>
      <c r="E11" s="631">
        <v>240.81612433000055</v>
      </c>
      <c r="F11" s="625">
        <v>13.610961709121053</v>
      </c>
      <c r="G11" s="625">
        <v>-183.13734633000081</v>
      </c>
      <c r="H11" s="626">
        <v>-9.1108716893824191</v>
      </c>
      <c r="J11" s="622" t="s">
        <v>602</v>
      </c>
      <c r="K11" s="633">
        <v>2149.0476403407201</v>
      </c>
      <c r="L11" s="634">
        <v>3675.3003664870571</v>
      </c>
      <c r="M11" s="634">
        <v>4146.92813166</v>
      </c>
      <c r="N11" s="629">
        <v>1526.252726146337</v>
      </c>
      <c r="O11" s="629">
        <v>71.019957747626179</v>
      </c>
      <c r="P11" s="629">
        <v>471.62776517294287</v>
      </c>
      <c r="Q11" s="630">
        <v>12.832359756863529</v>
      </c>
    </row>
    <row r="12" spans="1:17" s="494" customFormat="1">
      <c r="A12" s="622" t="s">
        <v>603</v>
      </c>
      <c r="B12" s="635">
        <v>31182.188071971588</v>
      </c>
      <c r="C12" s="636">
        <v>34249.935358596929</v>
      </c>
      <c r="D12" s="636">
        <v>41486.160157719947</v>
      </c>
      <c r="E12" s="625">
        <v>3067.7472866253411</v>
      </c>
      <c r="F12" s="625">
        <v>9.8381399007172803</v>
      </c>
      <c r="G12" s="625">
        <v>7236.2247991230179</v>
      </c>
      <c r="H12" s="626">
        <v>21.12770352223945</v>
      </c>
      <c r="J12" s="615" t="s">
        <v>604</v>
      </c>
      <c r="K12" s="619">
        <v>60042.013868701571</v>
      </c>
      <c r="L12" s="620">
        <v>83966.814373449117</v>
      </c>
      <c r="M12" s="620">
        <v>105100.41508861403</v>
      </c>
      <c r="N12" s="620">
        <v>23924.800504747545</v>
      </c>
      <c r="O12" s="620">
        <v>39.84676556163776</v>
      </c>
      <c r="P12" s="620">
        <v>21133.60071516491</v>
      </c>
      <c r="Q12" s="621">
        <v>25.168991908126387</v>
      </c>
    </row>
    <row r="13" spans="1:17" s="608" customFormat="1">
      <c r="A13" s="615" t="s">
        <v>605</v>
      </c>
      <c r="B13" s="616">
        <v>3526.16618513</v>
      </c>
      <c r="C13" s="617">
        <v>3404.0254247600001</v>
      </c>
      <c r="D13" s="617">
        <v>3894.4797711739998</v>
      </c>
      <c r="E13" s="617">
        <v>-122.14076036999995</v>
      </c>
      <c r="F13" s="617">
        <v>-3.4638401583303979</v>
      </c>
      <c r="G13" s="617">
        <v>490.4543464139997</v>
      </c>
      <c r="H13" s="618">
        <v>14.408069424116569</v>
      </c>
      <c r="J13" s="622" t="s">
        <v>606</v>
      </c>
      <c r="K13" s="627">
        <v>10938.141335183493</v>
      </c>
      <c r="L13" s="628">
        <v>15317.699804687185</v>
      </c>
      <c r="M13" s="628">
        <v>15215.767211950006</v>
      </c>
      <c r="N13" s="629">
        <v>4379.5584695036923</v>
      </c>
      <c r="O13" s="629">
        <v>40.03932967492802</v>
      </c>
      <c r="P13" s="629">
        <v>-101.93259273717922</v>
      </c>
      <c r="Q13" s="630">
        <v>-0.66545626325688956</v>
      </c>
    </row>
    <row r="14" spans="1:17" s="494" customFormat="1">
      <c r="A14" s="622" t="s">
        <v>607</v>
      </c>
      <c r="B14" s="623">
        <v>1064.9545842500002</v>
      </c>
      <c r="C14" s="624">
        <v>1624.5139974299998</v>
      </c>
      <c r="D14" s="624">
        <v>1449.5635857780001</v>
      </c>
      <c r="E14" s="625">
        <v>559.55941317999964</v>
      </c>
      <c r="F14" s="625">
        <v>52.543030609523342</v>
      </c>
      <c r="G14" s="625">
        <v>-174.95041165199973</v>
      </c>
      <c r="H14" s="626">
        <v>-10.769400074654532</v>
      </c>
      <c r="J14" s="622" t="s">
        <v>608</v>
      </c>
      <c r="K14" s="632">
        <v>6241.1166349097848</v>
      </c>
      <c r="L14" s="629">
        <v>10873.652292877894</v>
      </c>
      <c r="M14" s="629">
        <v>13977.515579923998</v>
      </c>
      <c r="N14" s="632">
        <v>4632.5356579681093</v>
      </c>
      <c r="O14" s="629">
        <v>74.226070893403076</v>
      </c>
      <c r="P14" s="629">
        <v>3103.8632870461042</v>
      </c>
      <c r="Q14" s="630">
        <v>28.544809080193744</v>
      </c>
    </row>
    <row r="15" spans="1:17" s="494" customFormat="1">
      <c r="A15" s="622" t="s">
        <v>609</v>
      </c>
      <c r="B15" s="631">
        <v>796.04308353999988</v>
      </c>
      <c r="C15" s="625">
        <v>511.91883568000009</v>
      </c>
      <c r="D15" s="625">
        <v>581.56760937599995</v>
      </c>
      <c r="E15" s="631">
        <v>-284.1242478599998</v>
      </c>
      <c r="F15" s="625">
        <v>-35.69206915240072</v>
      </c>
      <c r="G15" s="625">
        <v>69.648773695999864</v>
      </c>
      <c r="H15" s="626">
        <v>13.60543290099551</v>
      </c>
      <c r="J15" s="622" t="s">
        <v>610</v>
      </c>
      <c r="K15" s="632">
        <v>0</v>
      </c>
      <c r="L15" s="629">
        <v>0</v>
      </c>
      <c r="M15" s="629">
        <v>0</v>
      </c>
      <c r="N15" s="637">
        <v>0</v>
      </c>
      <c r="O15" s="638"/>
      <c r="P15" s="638">
        <v>0</v>
      </c>
      <c r="Q15" s="639"/>
    </row>
    <row r="16" spans="1:17" s="494" customFormat="1">
      <c r="A16" s="622" t="s">
        <v>611</v>
      </c>
      <c r="B16" s="631">
        <v>241.57251959000001</v>
      </c>
      <c r="C16" s="625">
        <v>254.76278612000002</v>
      </c>
      <c r="D16" s="625">
        <v>575.03229275000001</v>
      </c>
      <c r="E16" s="631">
        <v>13.190266530000002</v>
      </c>
      <c r="F16" s="625">
        <v>5.4601684630299392</v>
      </c>
      <c r="G16" s="625">
        <v>320.26950663000002</v>
      </c>
      <c r="H16" s="626">
        <v>125.71282937655761</v>
      </c>
      <c r="J16" s="622" t="s">
        <v>612</v>
      </c>
      <c r="K16" s="632">
        <v>0</v>
      </c>
      <c r="L16" s="629">
        <v>0</v>
      </c>
      <c r="M16" s="629">
        <v>0</v>
      </c>
      <c r="N16" s="637">
        <v>0</v>
      </c>
      <c r="O16" s="638"/>
      <c r="P16" s="638">
        <v>0</v>
      </c>
      <c r="Q16" s="639"/>
    </row>
    <row r="17" spans="1:17" s="494" customFormat="1">
      <c r="A17" s="622" t="s">
        <v>613</v>
      </c>
      <c r="B17" s="631">
        <v>11.854953219999999</v>
      </c>
      <c r="C17" s="625">
        <v>14.135019659999999</v>
      </c>
      <c r="D17" s="625">
        <v>7.3199999999999994</v>
      </c>
      <c r="E17" s="631">
        <v>2.2800664400000006</v>
      </c>
      <c r="F17" s="625">
        <v>19.233027728472141</v>
      </c>
      <c r="G17" s="625">
        <v>-6.8150196599999999</v>
      </c>
      <c r="H17" s="626">
        <v>-48.213726078397265</v>
      </c>
      <c r="I17" s="564"/>
      <c r="J17" s="622" t="s">
        <v>614</v>
      </c>
      <c r="K17" s="632">
        <v>31477.382981504998</v>
      </c>
      <c r="L17" s="629">
        <v>42207.085875954006</v>
      </c>
      <c r="M17" s="629">
        <v>58209.597537530019</v>
      </c>
      <c r="N17" s="632">
        <v>10729.702894449008</v>
      </c>
      <c r="O17" s="640">
        <v>34.087023374063222</v>
      </c>
      <c r="P17" s="640">
        <v>16002.511661576013</v>
      </c>
      <c r="Q17" s="641">
        <v>37.914277495032842</v>
      </c>
    </row>
    <row r="18" spans="1:17" s="494" customFormat="1">
      <c r="A18" s="622" t="s">
        <v>615</v>
      </c>
      <c r="B18" s="631">
        <v>16.026268829999999</v>
      </c>
      <c r="C18" s="625">
        <v>27.84733919</v>
      </c>
      <c r="D18" s="625">
        <v>32.251591149999996</v>
      </c>
      <c r="E18" s="631">
        <v>11.82107036</v>
      </c>
      <c r="F18" s="625">
        <v>73.760589475897376</v>
      </c>
      <c r="G18" s="625">
        <v>4.4042519599999963</v>
      </c>
      <c r="H18" s="626">
        <v>15.815701205598726</v>
      </c>
      <c r="J18" s="622" t="s">
        <v>616</v>
      </c>
      <c r="K18" s="632">
        <v>3063.0504860332953</v>
      </c>
      <c r="L18" s="629">
        <v>4210.6796657599998</v>
      </c>
      <c r="M18" s="629">
        <v>5158.7032163699996</v>
      </c>
      <c r="N18" s="632">
        <v>1147.6291797267045</v>
      </c>
      <c r="O18" s="640">
        <v>37.466871178245079</v>
      </c>
      <c r="P18" s="640">
        <v>948.0235506099998</v>
      </c>
      <c r="Q18" s="641">
        <v>22.514739326267126</v>
      </c>
    </row>
    <row r="19" spans="1:17" s="494" customFormat="1">
      <c r="A19" s="622" t="s">
        <v>617</v>
      </c>
      <c r="B19" s="631">
        <v>517.13052965999998</v>
      </c>
      <c r="C19" s="625">
        <v>511.20403726000012</v>
      </c>
      <c r="D19" s="625">
        <v>437.9450478199999</v>
      </c>
      <c r="E19" s="631">
        <v>-5.9264923999998587</v>
      </c>
      <c r="F19" s="625">
        <v>-1.1460341364677067</v>
      </c>
      <c r="G19" s="625">
        <v>-73.258989440000221</v>
      </c>
      <c r="H19" s="626">
        <v>-14.33067505347976</v>
      </c>
      <c r="J19" s="622" t="s">
        <v>618</v>
      </c>
      <c r="K19" s="633">
        <v>8322.3224310699989</v>
      </c>
      <c r="L19" s="634">
        <v>11357.696734170016</v>
      </c>
      <c r="M19" s="634">
        <v>12538.831542840011</v>
      </c>
      <c r="N19" s="629">
        <v>3035.3743031000176</v>
      </c>
      <c r="O19" s="640">
        <v>36.472683295325773</v>
      </c>
      <c r="P19" s="640">
        <v>1181.1348086699945</v>
      </c>
      <c r="Q19" s="641">
        <v>10.399421963050926</v>
      </c>
    </row>
    <row r="20" spans="1:17" s="494" customFormat="1">
      <c r="A20" s="622" t="s">
        <v>619</v>
      </c>
      <c r="B20" s="635">
        <v>878.58424604000004</v>
      </c>
      <c r="C20" s="636">
        <v>459.64340942000001</v>
      </c>
      <c r="D20" s="636">
        <v>810.79964430000007</v>
      </c>
      <c r="E20" s="625">
        <v>-418.94083662000003</v>
      </c>
      <c r="F20" s="625">
        <v>-47.683627211422426</v>
      </c>
      <c r="G20" s="625">
        <v>351.15623488000006</v>
      </c>
      <c r="H20" s="626">
        <v>76.397535063780367</v>
      </c>
      <c r="I20" s="564"/>
      <c r="J20" s="615" t="s">
        <v>620</v>
      </c>
      <c r="K20" s="619">
        <v>297464.8425950582</v>
      </c>
      <c r="L20" s="620">
        <v>374349.8277711696</v>
      </c>
      <c r="M20" s="620">
        <v>434697.5632333465</v>
      </c>
      <c r="N20" s="620">
        <v>76884.985176111397</v>
      </c>
      <c r="O20" s="642">
        <v>25.846746965245799</v>
      </c>
      <c r="P20" s="642">
        <v>60347.735462176905</v>
      </c>
      <c r="Q20" s="643">
        <v>16.120679371346185</v>
      </c>
    </row>
    <row r="21" spans="1:17" s="608" customFormat="1">
      <c r="A21" s="615" t="s">
        <v>621</v>
      </c>
      <c r="B21" s="616">
        <v>255565.55740765922</v>
      </c>
      <c r="C21" s="617">
        <v>296111.19728122093</v>
      </c>
      <c r="D21" s="617">
        <v>329800.05582544114</v>
      </c>
      <c r="E21" s="617">
        <v>40545.639873561711</v>
      </c>
      <c r="F21" s="617">
        <v>15.865064246073784</v>
      </c>
      <c r="G21" s="617">
        <v>33688.858544220217</v>
      </c>
      <c r="H21" s="618">
        <v>11.377097135649834</v>
      </c>
      <c r="I21" s="601"/>
      <c r="J21" s="622" t="s">
        <v>622</v>
      </c>
      <c r="K21" s="627">
        <v>66556.965644598677</v>
      </c>
      <c r="L21" s="628">
        <v>75449.720605735507</v>
      </c>
      <c r="M21" s="628">
        <v>90137.665558502005</v>
      </c>
      <c r="N21" s="629">
        <v>8892.7549611368304</v>
      </c>
      <c r="O21" s="640">
        <v>13.361118366817415</v>
      </c>
      <c r="P21" s="640">
        <v>14687.944952766498</v>
      </c>
      <c r="Q21" s="641">
        <v>19.467195948304088</v>
      </c>
    </row>
    <row r="22" spans="1:17" s="494" customFormat="1">
      <c r="A22" s="622" t="s">
        <v>623</v>
      </c>
      <c r="B22" s="623">
        <v>49144.707336350497</v>
      </c>
      <c r="C22" s="624">
        <v>59646.213291206157</v>
      </c>
      <c r="D22" s="624">
        <v>68366.714637647994</v>
      </c>
      <c r="E22" s="625">
        <v>10501.50595485566</v>
      </c>
      <c r="F22" s="625">
        <v>21.368539002547056</v>
      </c>
      <c r="G22" s="625">
        <v>8720.5013464418371</v>
      </c>
      <c r="H22" s="626">
        <v>14.620377162698322</v>
      </c>
      <c r="I22" s="564"/>
      <c r="J22" s="622" t="s">
        <v>624</v>
      </c>
      <c r="K22" s="632">
        <v>48139.079228488103</v>
      </c>
      <c r="L22" s="629">
        <v>59146.077144251867</v>
      </c>
      <c r="M22" s="629">
        <v>70383.149777159837</v>
      </c>
      <c r="N22" s="632">
        <v>11006.997915763764</v>
      </c>
      <c r="O22" s="640">
        <v>22.864994703201472</v>
      </c>
      <c r="P22" s="640">
        <v>11237.07263290797</v>
      </c>
      <c r="Q22" s="641">
        <v>18.998846881259393</v>
      </c>
    </row>
    <row r="23" spans="1:17" s="494" customFormat="1">
      <c r="A23" s="622" t="s">
        <v>625</v>
      </c>
      <c r="B23" s="631">
        <v>14607.971609179998</v>
      </c>
      <c r="C23" s="625">
        <v>19602.753444843507</v>
      </c>
      <c r="D23" s="625">
        <v>17376.885927485997</v>
      </c>
      <c r="E23" s="631">
        <v>4994.7818356635089</v>
      </c>
      <c r="F23" s="625">
        <v>34.192165546958407</v>
      </c>
      <c r="G23" s="625">
        <v>-2225.8675173575102</v>
      </c>
      <c r="H23" s="626">
        <v>-11.354871771562394</v>
      </c>
      <c r="J23" s="622" t="s">
        <v>626</v>
      </c>
      <c r="K23" s="632">
        <v>26139.835300735725</v>
      </c>
      <c r="L23" s="629">
        <v>39671.87261881226</v>
      </c>
      <c r="M23" s="629">
        <v>41261.564200699999</v>
      </c>
      <c r="N23" s="632">
        <v>13532.037318076535</v>
      </c>
      <c r="O23" s="640">
        <v>51.76787520805712</v>
      </c>
      <c r="P23" s="640">
        <v>1589.6915818877387</v>
      </c>
      <c r="Q23" s="641">
        <v>4.0070999349143728</v>
      </c>
    </row>
    <row r="24" spans="1:17" s="494" customFormat="1">
      <c r="A24" s="622" t="s">
        <v>627</v>
      </c>
      <c r="B24" s="631">
        <v>9952.8695671039495</v>
      </c>
      <c r="C24" s="625">
        <v>13697.186892970001</v>
      </c>
      <c r="D24" s="625">
        <v>16175.157851436998</v>
      </c>
      <c r="E24" s="631">
        <v>3744.3173258660518</v>
      </c>
      <c r="F24" s="625">
        <v>37.62048021046818</v>
      </c>
      <c r="G24" s="625">
        <v>2477.9709584669963</v>
      </c>
      <c r="H24" s="644">
        <v>18.091094016821803</v>
      </c>
      <c r="J24" s="622" t="s">
        <v>628</v>
      </c>
      <c r="K24" s="632">
        <v>119664.8019044213</v>
      </c>
      <c r="L24" s="629">
        <v>150233.75500248134</v>
      </c>
      <c r="M24" s="629">
        <v>178184.44643950532</v>
      </c>
      <c r="N24" s="632">
        <v>30568.953098060039</v>
      </c>
      <c r="O24" s="640">
        <v>25.545484228918109</v>
      </c>
      <c r="P24" s="640">
        <v>27950.691437023983</v>
      </c>
      <c r="Q24" s="641">
        <v>18.604801189028613</v>
      </c>
    </row>
    <row r="25" spans="1:17" s="494" customFormat="1">
      <c r="A25" s="622" t="s">
        <v>629</v>
      </c>
      <c r="B25" s="631">
        <v>5640.7019754739467</v>
      </c>
      <c r="C25" s="625">
        <v>9577.1869013099986</v>
      </c>
      <c r="D25" s="625">
        <v>12308.176647816999</v>
      </c>
      <c r="E25" s="631">
        <v>3936.4849258360518</v>
      </c>
      <c r="F25" s="625">
        <v>69.78714604941166</v>
      </c>
      <c r="G25" s="625">
        <v>2730.9897465070007</v>
      </c>
      <c r="H25" s="626">
        <v>28.51557325391078</v>
      </c>
      <c r="J25" s="622" t="s">
        <v>630</v>
      </c>
      <c r="K25" s="632">
        <v>35801.55782196435</v>
      </c>
      <c r="L25" s="629">
        <v>48367.846879668592</v>
      </c>
      <c r="M25" s="629">
        <v>53330.805764029348</v>
      </c>
      <c r="N25" s="632">
        <v>12566.289057704242</v>
      </c>
      <c r="O25" s="640">
        <v>35.099838728232072</v>
      </c>
      <c r="P25" s="640">
        <v>4962.9588843607562</v>
      </c>
      <c r="Q25" s="641">
        <v>10.260863785621464</v>
      </c>
    </row>
    <row r="26" spans="1:17" s="494" customFormat="1">
      <c r="A26" s="622" t="s">
        <v>631</v>
      </c>
      <c r="B26" s="631">
        <v>4312.167591630001</v>
      </c>
      <c r="C26" s="625">
        <v>4119.9999916600018</v>
      </c>
      <c r="D26" s="625">
        <v>3866.9812036199996</v>
      </c>
      <c r="E26" s="631">
        <v>-192.16759996999917</v>
      </c>
      <c r="F26" s="625">
        <v>-4.4564037896625388</v>
      </c>
      <c r="G26" s="625">
        <v>-253.01878804000216</v>
      </c>
      <c r="H26" s="626">
        <v>-6.1412327318490503</v>
      </c>
      <c r="J26" s="622" t="s">
        <v>632</v>
      </c>
      <c r="K26" s="633">
        <v>1162.6026948499998</v>
      </c>
      <c r="L26" s="634">
        <v>1480.5555202200196</v>
      </c>
      <c r="M26" s="634">
        <v>1399.9314934499996</v>
      </c>
      <c r="N26" s="629">
        <v>317.95282537001981</v>
      </c>
      <c r="O26" s="640">
        <v>27.348364731860737</v>
      </c>
      <c r="P26" s="640">
        <v>-80.624026770020009</v>
      </c>
      <c r="Q26" s="641">
        <v>-5.445525390229121</v>
      </c>
    </row>
    <row r="27" spans="1:17" s="494" customFormat="1">
      <c r="A27" s="622" t="s">
        <v>633</v>
      </c>
      <c r="B27" s="631">
        <v>1277.4018440000004</v>
      </c>
      <c r="C27" s="625">
        <v>494.77012422999985</v>
      </c>
      <c r="D27" s="625">
        <v>429.82810351000006</v>
      </c>
      <c r="E27" s="631">
        <v>-782.63171977000059</v>
      </c>
      <c r="F27" s="625">
        <v>-61.267464380613525</v>
      </c>
      <c r="G27" s="625">
        <v>-64.942020719999789</v>
      </c>
      <c r="H27" s="626">
        <v>-13.125695659386805</v>
      </c>
      <c r="J27" s="615" t="s">
        <v>634</v>
      </c>
      <c r="K27" s="619">
        <v>107252.81507546373</v>
      </c>
      <c r="L27" s="620">
        <v>135056.38298246288</v>
      </c>
      <c r="M27" s="620">
        <v>165393.32964811832</v>
      </c>
      <c r="N27" s="620">
        <v>27803.567906999146</v>
      </c>
      <c r="O27" s="642">
        <v>25.92339220880719</v>
      </c>
      <c r="P27" s="642">
        <v>30336.946665655443</v>
      </c>
      <c r="Q27" s="643">
        <v>22.462430871997146</v>
      </c>
    </row>
    <row r="28" spans="1:17" s="494" customFormat="1">
      <c r="A28" s="622" t="s">
        <v>635</v>
      </c>
      <c r="B28" s="631">
        <v>5944.7057402490782</v>
      </c>
      <c r="C28" s="625">
        <v>6808.2353451999998</v>
      </c>
      <c r="D28" s="625">
        <v>7980.9211584220038</v>
      </c>
      <c r="E28" s="631">
        <v>863.52960495092157</v>
      </c>
      <c r="F28" s="625">
        <v>14.526027741025588</v>
      </c>
      <c r="G28" s="625">
        <v>1172.6858132220041</v>
      </c>
      <c r="H28" s="626">
        <v>17.224519332293369</v>
      </c>
      <c r="J28" s="622" t="s">
        <v>636</v>
      </c>
      <c r="K28" s="627">
        <v>2160.3991930699999</v>
      </c>
      <c r="L28" s="628">
        <v>1497.29522539</v>
      </c>
      <c r="M28" s="628">
        <v>1273.1897967</v>
      </c>
      <c r="N28" s="629">
        <v>-663.10396767999987</v>
      </c>
      <c r="O28" s="640">
        <v>-30.693585232167525</v>
      </c>
      <c r="P28" s="640">
        <v>-224.10542869000005</v>
      </c>
      <c r="Q28" s="641">
        <v>-14.967350786257091</v>
      </c>
    </row>
    <row r="29" spans="1:17" s="494" customFormat="1">
      <c r="A29" s="622" t="s">
        <v>637</v>
      </c>
      <c r="B29" s="631">
        <v>0</v>
      </c>
      <c r="C29" s="625">
        <v>0</v>
      </c>
      <c r="D29" s="625">
        <v>0</v>
      </c>
      <c r="E29" s="645">
        <v>0</v>
      </c>
      <c r="F29" s="646"/>
      <c r="G29" s="646">
        <v>0</v>
      </c>
      <c r="H29" s="647"/>
      <c r="I29" s="564"/>
      <c r="J29" s="648" t="s">
        <v>638</v>
      </c>
      <c r="K29" s="632">
        <v>131.60030004000001</v>
      </c>
      <c r="L29" s="629">
        <v>158.91970232</v>
      </c>
      <c r="M29" s="629">
        <v>174.83791459</v>
      </c>
      <c r="N29" s="632">
        <v>27.319402279999991</v>
      </c>
      <c r="O29" s="640">
        <v>20.759376894806653</v>
      </c>
      <c r="P29" s="640">
        <v>15.918212269999998</v>
      </c>
      <c r="Q29" s="641">
        <v>10.016512765640069</v>
      </c>
    </row>
    <row r="30" spans="1:17" s="494" customFormat="1">
      <c r="A30" s="622" t="s">
        <v>639</v>
      </c>
      <c r="B30" s="631">
        <v>13283.049057741999</v>
      </c>
      <c r="C30" s="625">
        <v>15064.411486055002</v>
      </c>
      <c r="D30" s="625">
        <v>15944.989547361003</v>
      </c>
      <c r="E30" s="631">
        <v>1781.362428313003</v>
      </c>
      <c r="F30" s="649">
        <v>13.41079461928765</v>
      </c>
      <c r="G30" s="649">
        <v>880.57806130600147</v>
      </c>
      <c r="H30" s="650">
        <v>5.8454195978458579</v>
      </c>
      <c r="J30" s="622" t="s">
        <v>640</v>
      </c>
      <c r="K30" s="632">
        <v>567.73356982999996</v>
      </c>
      <c r="L30" s="629">
        <v>507.23868614000003</v>
      </c>
      <c r="M30" s="629">
        <v>1200.2112925900003</v>
      </c>
      <c r="N30" s="632">
        <v>-60.494883689999938</v>
      </c>
      <c r="O30" s="640">
        <v>-10.655505840197947</v>
      </c>
      <c r="P30" s="640">
        <v>692.97260645000028</v>
      </c>
      <c r="Q30" s="641">
        <v>136.6166708859302</v>
      </c>
    </row>
    <row r="31" spans="1:17" s="494" customFormat="1">
      <c r="A31" s="622" t="s">
        <v>641</v>
      </c>
      <c r="B31" s="631">
        <v>11736.549682733475</v>
      </c>
      <c r="C31" s="625">
        <v>13731.801656999</v>
      </c>
      <c r="D31" s="625">
        <v>16168.125606502997</v>
      </c>
      <c r="E31" s="631">
        <v>1995.251974265524</v>
      </c>
      <c r="F31" s="649">
        <v>17.000328275360943</v>
      </c>
      <c r="G31" s="649">
        <v>2436.3239495039979</v>
      </c>
      <c r="H31" s="650">
        <v>17.742201718025992</v>
      </c>
      <c r="J31" s="622" t="s">
        <v>642</v>
      </c>
      <c r="K31" s="632">
        <v>30965.701122430008</v>
      </c>
      <c r="L31" s="629">
        <v>40879.620896200009</v>
      </c>
      <c r="M31" s="629">
        <v>54019.435589350003</v>
      </c>
      <c r="N31" s="632">
        <v>9913.9197737700015</v>
      </c>
      <c r="O31" s="640">
        <v>32.015809151464211</v>
      </c>
      <c r="P31" s="640">
        <v>13139.814693149994</v>
      </c>
      <c r="Q31" s="641">
        <v>32.142701926013736</v>
      </c>
    </row>
    <row r="32" spans="1:17" s="494" customFormat="1">
      <c r="A32" s="622" t="s">
        <v>643</v>
      </c>
      <c r="B32" s="631">
        <v>3889.9394175924995</v>
      </c>
      <c r="C32" s="625">
        <v>4792.5171924058332</v>
      </c>
      <c r="D32" s="625">
        <v>5910.252578300001</v>
      </c>
      <c r="E32" s="631">
        <v>902.57777481333369</v>
      </c>
      <c r="F32" s="649">
        <v>23.20287485021921</v>
      </c>
      <c r="G32" s="649">
        <v>1117.7353858941678</v>
      </c>
      <c r="H32" s="650">
        <v>23.322511761988423</v>
      </c>
      <c r="J32" s="622" t="s">
        <v>644</v>
      </c>
      <c r="K32" s="632">
        <v>3379.172844783744</v>
      </c>
      <c r="L32" s="629">
        <v>4013.5000495628806</v>
      </c>
      <c r="M32" s="629">
        <v>4050.7289513899996</v>
      </c>
      <c r="N32" s="632">
        <v>634.32720477913654</v>
      </c>
      <c r="O32" s="640">
        <v>18.771670876744732</v>
      </c>
      <c r="P32" s="640">
        <v>37.228901827118989</v>
      </c>
      <c r="Q32" s="641">
        <v>0.9275919114831872</v>
      </c>
    </row>
    <row r="33" spans="1:17" s="494" customFormat="1">
      <c r="A33" s="622" t="s">
        <v>645</v>
      </c>
      <c r="B33" s="631">
        <v>6546.3175204399986</v>
      </c>
      <c r="C33" s="625">
        <v>7318.6586114084985</v>
      </c>
      <c r="D33" s="625">
        <v>7777.8760425200007</v>
      </c>
      <c r="E33" s="631">
        <v>772.34109096849988</v>
      </c>
      <c r="F33" s="649">
        <v>11.79810005483187</v>
      </c>
      <c r="G33" s="649">
        <v>459.21743111150226</v>
      </c>
      <c r="H33" s="650">
        <v>6.2746119950951567</v>
      </c>
      <c r="J33" s="622" t="s">
        <v>646</v>
      </c>
      <c r="K33" s="632">
        <v>40.993670499999993</v>
      </c>
      <c r="L33" s="629">
        <v>75.750901909999996</v>
      </c>
      <c r="M33" s="629">
        <v>106.64442317</v>
      </c>
      <c r="N33" s="632">
        <v>34.757231410000003</v>
      </c>
      <c r="O33" s="640">
        <v>84.786824370850141</v>
      </c>
      <c r="P33" s="640">
        <v>30.89352126</v>
      </c>
      <c r="Q33" s="641">
        <v>40.783040836536493</v>
      </c>
    </row>
    <row r="34" spans="1:17" s="494" customFormat="1">
      <c r="A34" s="622" t="s">
        <v>647</v>
      </c>
      <c r="B34" s="631">
        <v>0</v>
      </c>
      <c r="C34" s="625">
        <v>0</v>
      </c>
      <c r="D34" s="625">
        <v>0</v>
      </c>
      <c r="E34" s="645">
        <v>0</v>
      </c>
      <c r="F34" s="646"/>
      <c r="G34" s="646">
        <v>0</v>
      </c>
      <c r="H34" s="647"/>
      <c r="J34" s="622" t="s">
        <v>648</v>
      </c>
      <c r="K34" s="632">
        <v>3323.2612199799996</v>
      </c>
      <c r="L34" s="629">
        <v>5434.4995479699992</v>
      </c>
      <c r="M34" s="629">
        <v>5511.1981904200011</v>
      </c>
      <c r="N34" s="632">
        <v>2111.2383279899996</v>
      </c>
      <c r="O34" s="640">
        <v>63.529111563571448</v>
      </c>
      <c r="P34" s="640">
        <v>76.698642450001898</v>
      </c>
      <c r="Q34" s="641">
        <v>1.4113285275486291</v>
      </c>
    </row>
    <row r="35" spans="1:17" s="494" customFormat="1">
      <c r="A35" s="622" t="s">
        <v>649</v>
      </c>
      <c r="B35" s="631">
        <v>8346.0753699999987</v>
      </c>
      <c r="C35" s="625">
        <v>9756.6369618300014</v>
      </c>
      <c r="D35" s="625">
        <v>10746.803177829997</v>
      </c>
      <c r="E35" s="631">
        <v>1410.5615918300027</v>
      </c>
      <c r="F35" s="625">
        <v>16.900896880230341</v>
      </c>
      <c r="G35" s="625">
        <v>990.16621599999598</v>
      </c>
      <c r="H35" s="626">
        <v>10.148642609884254</v>
      </c>
      <c r="J35" s="622" t="s">
        <v>650</v>
      </c>
      <c r="K35" s="632">
        <v>0</v>
      </c>
      <c r="L35" s="629">
        <v>0</v>
      </c>
      <c r="M35" s="629">
        <v>0</v>
      </c>
      <c r="N35" s="637">
        <v>0</v>
      </c>
      <c r="O35" s="638"/>
      <c r="P35" s="638">
        <v>0</v>
      </c>
      <c r="Q35" s="639"/>
    </row>
    <row r="36" spans="1:17" s="494" customFormat="1">
      <c r="A36" s="622" t="s">
        <v>651</v>
      </c>
      <c r="B36" s="631">
        <v>1650.7727841995002</v>
      </c>
      <c r="C36" s="625">
        <v>1607.0436244189998</v>
      </c>
      <c r="D36" s="625">
        <v>1427.4127736004998</v>
      </c>
      <c r="E36" s="631">
        <v>-43.729159780500368</v>
      </c>
      <c r="F36" s="625">
        <v>-2.6490114326488423</v>
      </c>
      <c r="G36" s="625">
        <v>-179.63085081849999</v>
      </c>
      <c r="H36" s="626">
        <v>-11.177720883802552</v>
      </c>
      <c r="J36" s="622" t="s">
        <v>652</v>
      </c>
      <c r="K36" s="632">
        <v>3358.7018524999999</v>
      </c>
      <c r="L36" s="629">
        <v>1614.92240128</v>
      </c>
      <c r="M36" s="629">
        <v>2890.9113391400001</v>
      </c>
      <c r="N36" s="632">
        <v>-1743.7794512199998</v>
      </c>
      <c r="O36" s="640">
        <v>-51.918256749167647</v>
      </c>
      <c r="P36" s="640">
        <v>1275.9889378600001</v>
      </c>
      <c r="Q36" s="641">
        <v>79.012399409943242</v>
      </c>
    </row>
    <row r="37" spans="1:17" s="494" customFormat="1">
      <c r="A37" s="622" t="s">
        <v>653</v>
      </c>
      <c r="B37" s="631">
        <v>804.17682712000021</v>
      </c>
      <c r="C37" s="625">
        <v>991.1339984</v>
      </c>
      <c r="D37" s="625">
        <v>1141.79956171</v>
      </c>
      <c r="E37" s="631">
        <v>186.95717127999978</v>
      </c>
      <c r="F37" s="625">
        <v>23.248266422889827</v>
      </c>
      <c r="G37" s="625">
        <v>150.66556331000004</v>
      </c>
      <c r="H37" s="626">
        <v>15.201331359152379</v>
      </c>
      <c r="J37" s="622" t="s">
        <v>654</v>
      </c>
      <c r="K37" s="632">
        <v>783.9566853</v>
      </c>
      <c r="L37" s="629">
        <v>811.31831507999993</v>
      </c>
      <c r="M37" s="629">
        <v>832.46635490000006</v>
      </c>
      <c r="N37" s="632">
        <v>27.36162977999993</v>
      </c>
      <c r="O37" s="640">
        <v>3.4901966260456518</v>
      </c>
      <c r="P37" s="640">
        <v>21.148039820000122</v>
      </c>
      <c r="Q37" s="641">
        <v>2.6066266996468359</v>
      </c>
    </row>
    <row r="38" spans="1:17" s="494" customFormat="1">
      <c r="A38" s="622" t="s">
        <v>655</v>
      </c>
      <c r="B38" s="631">
        <v>589.60718425000005</v>
      </c>
      <c r="C38" s="625">
        <v>476.60258767000005</v>
      </c>
      <c r="D38" s="625">
        <v>588.41508036000005</v>
      </c>
      <c r="E38" s="631">
        <v>-113.00459658</v>
      </c>
      <c r="F38" s="625">
        <v>-19.16608202862141</v>
      </c>
      <c r="G38" s="625">
        <v>111.81249269</v>
      </c>
      <c r="H38" s="626">
        <v>23.460320103721099</v>
      </c>
      <c r="J38" s="622" t="s">
        <v>656</v>
      </c>
      <c r="K38" s="632">
        <v>56501.032569479983</v>
      </c>
      <c r="L38" s="629">
        <v>68126.247831810004</v>
      </c>
      <c r="M38" s="629">
        <v>85054.80704698831</v>
      </c>
      <c r="N38" s="632">
        <v>11625.215262330021</v>
      </c>
      <c r="O38" s="640">
        <v>20.575226210307495</v>
      </c>
      <c r="P38" s="640">
        <v>16928.559215178306</v>
      </c>
      <c r="Q38" s="641">
        <v>24.848806082747302</v>
      </c>
    </row>
    <row r="39" spans="1:17" s="494" customFormat="1">
      <c r="A39" s="622" t="s">
        <v>657</v>
      </c>
      <c r="B39" s="631">
        <v>1541.6826397700002</v>
      </c>
      <c r="C39" s="625">
        <v>1822.8033438570001</v>
      </c>
      <c r="D39" s="625">
        <v>1885.2721999929997</v>
      </c>
      <c r="E39" s="631">
        <v>281.12070408699992</v>
      </c>
      <c r="F39" s="625">
        <v>18.234667553170322</v>
      </c>
      <c r="G39" s="625">
        <v>62.468856135999658</v>
      </c>
      <c r="H39" s="626">
        <v>3.427076011601851</v>
      </c>
      <c r="J39" s="622" t="s">
        <v>658</v>
      </c>
      <c r="K39" s="633">
        <v>6040.2620475499971</v>
      </c>
      <c r="L39" s="634">
        <v>11937.0694248</v>
      </c>
      <c r="M39" s="634">
        <v>10278.898748879996</v>
      </c>
      <c r="N39" s="629">
        <v>5896.8073772500029</v>
      </c>
      <c r="O39" s="640">
        <v>97.625025716257113</v>
      </c>
      <c r="P39" s="640">
        <v>-1658.1706759200042</v>
      </c>
      <c r="Q39" s="641">
        <v>-13.890936015459976</v>
      </c>
    </row>
    <row r="40" spans="1:17" s="494" customFormat="1">
      <c r="A40" s="622" t="s">
        <v>659</v>
      </c>
      <c r="B40" s="631">
        <v>12615.068088548751</v>
      </c>
      <c r="C40" s="625">
        <v>14252.240938379999</v>
      </c>
      <c r="D40" s="625">
        <v>15998.723864708501</v>
      </c>
      <c r="E40" s="631">
        <v>1637.1728498312477</v>
      </c>
      <c r="F40" s="625">
        <v>12.977915286223315</v>
      </c>
      <c r="G40" s="625">
        <v>1746.4829263285028</v>
      </c>
      <c r="H40" s="626">
        <v>12.254093471191482</v>
      </c>
      <c r="J40" s="615" t="s">
        <v>660</v>
      </c>
      <c r="K40" s="619">
        <v>107993.85060592178</v>
      </c>
      <c r="L40" s="620">
        <v>126574.73428609353</v>
      </c>
      <c r="M40" s="620">
        <v>156122.2882613235</v>
      </c>
      <c r="N40" s="620">
        <v>18580.883680171755</v>
      </c>
      <c r="O40" s="642">
        <v>17.205501587284715</v>
      </c>
      <c r="P40" s="642">
        <v>29547.553975229966</v>
      </c>
      <c r="Q40" s="643">
        <v>23.343958920304274</v>
      </c>
    </row>
    <row r="41" spans="1:17" s="494" customFormat="1">
      <c r="A41" s="622" t="s">
        <v>661</v>
      </c>
      <c r="B41" s="631">
        <v>35459.97253626999</v>
      </c>
      <c r="C41" s="625">
        <v>38608.395599509997</v>
      </c>
      <c r="D41" s="625">
        <v>47267.529103182504</v>
      </c>
      <c r="E41" s="631">
        <v>3148.4230632400067</v>
      </c>
      <c r="F41" s="625">
        <v>8.8788085214100594</v>
      </c>
      <c r="G41" s="625">
        <v>8659.1335036725068</v>
      </c>
      <c r="H41" s="626">
        <v>22.428110179699893</v>
      </c>
      <c r="J41" s="622" t="s">
        <v>662</v>
      </c>
      <c r="K41" s="627">
        <v>11154.811679539996</v>
      </c>
      <c r="L41" s="628">
        <v>11478.185984962998</v>
      </c>
      <c r="M41" s="628">
        <v>12074.975327048003</v>
      </c>
      <c r="N41" s="629">
        <v>323.37430542300172</v>
      </c>
      <c r="O41" s="640">
        <v>2.898966963432744</v>
      </c>
      <c r="P41" s="640">
        <v>596.78934208500505</v>
      </c>
      <c r="Q41" s="641">
        <v>5.1993350070022313</v>
      </c>
    </row>
    <row r="42" spans="1:17" s="494" customFormat="1">
      <c r="A42" s="622" t="s">
        <v>663</v>
      </c>
      <c r="B42" s="631">
        <v>5652.9988508020997</v>
      </c>
      <c r="C42" s="625">
        <v>7090.8318297399992</v>
      </c>
      <c r="D42" s="625">
        <v>9533.9626331380005</v>
      </c>
      <c r="E42" s="631">
        <v>1437.8329789378995</v>
      </c>
      <c r="F42" s="625">
        <v>25.434871240667007</v>
      </c>
      <c r="G42" s="625">
        <v>2443.1308033980013</v>
      </c>
      <c r="H42" s="626">
        <v>34.454784178509904</v>
      </c>
      <c r="J42" s="622" t="s">
        <v>664</v>
      </c>
      <c r="K42" s="632">
        <v>30110.321948470006</v>
      </c>
      <c r="L42" s="629">
        <v>39907.145148835887</v>
      </c>
      <c r="M42" s="629">
        <v>50929.034126069535</v>
      </c>
      <c r="N42" s="632">
        <v>9796.8232003658813</v>
      </c>
      <c r="O42" s="640">
        <v>32.536427930368532</v>
      </c>
      <c r="P42" s="640">
        <v>11021.888977233648</v>
      </c>
      <c r="Q42" s="641">
        <v>27.618836015773386</v>
      </c>
    </row>
    <row r="43" spans="1:17" s="494" customFormat="1">
      <c r="A43" s="622" t="s">
        <v>665</v>
      </c>
      <c r="B43" s="631">
        <v>38116.092331713007</v>
      </c>
      <c r="C43" s="625">
        <v>41259.998918947495</v>
      </c>
      <c r="D43" s="625">
        <v>41177.272594663613</v>
      </c>
      <c r="E43" s="631">
        <v>3143.9065872344872</v>
      </c>
      <c r="F43" s="625">
        <v>8.2482395096380916</v>
      </c>
      <c r="G43" s="625">
        <v>-82.726324283881695</v>
      </c>
      <c r="H43" s="626">
        <v>-0.20050006410904669</v>
      </c>
      <c r="J43" s="622" t="s">
        <v>666</v>
      </c>
      <c r="K43" s="632">
        <v>1011.4556164499999</v>
      </c>
      <c r="L43" s="629">
        <v>1022.18701226</v>
      </c>
      <c r="M43" s="629">
        <v>1483.35433272</v>
      </c>
      <c r="N43" s="632">
        <v>10.731395810000095</v>
      </c>
      <c r="O43" s="640">
        <v>1.0609853398871891</v>
      </c>
      <c r="P43" s="640">
        <v>461.16732046000004</v>
      </c>
      <c r="Q43" s="641">
        <v>45.115748383496296</v>
      </c>
    </row>
    <row r="44" spans="1:17" s="494" customFormat="1">
      <c r="A44" s="622" t="s">
        <v>667</v>
      </c>
      <c r="B44" s="631">
        <v>3864.3572224248001</v>
      </c>
      <c r="C44" s="625">
        <v>4113.2320763216994</v>
      </c>
      <c r="D44" s="625">
        <v>5047.5928216425</v>
      </c>
      <c r="E44" s="631">
        <v>248.87485389689937</v>
      </c>
      <c r="F44" s="625">
        <v>6.4402652128711795</v>
      </c>
      <c r="G44" s="625">
        <v>934.36074532080056</v>
      </c>
      <c r="H44" s="626">
        <v>22.715974396376932</v>
      </c>
      <c r="J44" s="622" t="s">
        <v>668</v>
      </c>
      <c r="K44" s="632">
        <v>1863.5778728299995</v>
      </c>
      <c r="L44" s="629">
        <v>1973.4139351400001</v>
      </c>
      <c r="M44" s="629">
        <v>2929.0406959200004</v>
      </c>
      <c r="N44" s="632">
        <v>109.83606231000067</v>
      </c>
      <c r="O44" s="640">
        <v>5.8938273474563951</v>
      </c>
      <c r="P44" s="640">
        <v>955.62676078000027</v>
      </c>
      <c r="Q44" s="641">
        <v>48.425053850255964</v>
      </c>
    </row>
    <row r="45" spans="1:17" s="494" customFormat="1">
      <c r="A45" s="622" t="s">
        <v>669</v>
      </c>
      <c r="B45" s="635">
        <v>30541.24179716959</v>
      </c>
      <c r="C45" s="636">
        <v>34975.729356827804</v>
      </c>
      <c r="D45" s="636">
        <v>38854.52056142551</v>
      </c>
      <c r="E45" s="625">
        <v>4434.4875596582133</v>
      </c>
      <c r="F45" s="625">
        <v>14.519670120516121</v>
      </c>
      <c r="G45" s="625">
        <v>3878.7912045977064</v>
      </c>
      <c r="H45" s="626">
        <v>11.089950877151633</v>
      </c>
      <c r="J45" s="622" t="s">
        <v>670</v>
      </c>
      <c r="K45" s="632">
        <v>17695.735656157649</v>
      </c>
      <c r="L45" s="629">
        <v>21023.335356708365</v>
      </c>
      <c r="M45" s="629">
        <v>23914.127947180001</v>
      </c>
      <c r="N45" s="632">
        <v>3327.5997005507161</v>
      </c>
      <c r="O45" s="640">
        <v>18.804528758841393</v>
      </c>
      <c r="P45" s="640">
        <v>2890.7925904716358</v>
      </c>
      <c r="Q45" s="641">
        <v>13.750399455760995</v>
      </c>
    </row>
    <row r="46" spans="1:17" s="608" customFormat="1">
      <c r="A46" s="615" t="s">
        <v>671</v>
      </c>
      <c r="B46" s="616">
        <v>152872.33680894147</v>
      </c>
      <c r="C46" s="617">
        <v>182872.14447774141</v>
      </c>
      <c r="D46" s="617">
        <v>212185.50825047004</v>
      </c>
      <c r="E46" s="617">
        <v>29999.807668799942</v>
      </c>
      <c r="F46" s="617">
        <v>19.624091771615582</v>
      </c>
      <c r="G46" s="617">
        <v>29313.363772728626</v>
      </c>
      <c r="H46" s="618">
        <v>16.029430756905981</v>
      </c>
      <c r="J46" s="622" t="s">
        <v>672</v>
      </c>
      <c r="K46" s="632">
        <v>25902.419926873616</v>
      </c>
      <c r="L46" s="629">
        <v>27130.412025736256</v>
      </c>
      <c r="M46" s="629">
        <v>29810.215481134004</v>
      </c>
      <c r="N46" s="632">
        <v>1227.99209886264</v>
      </c>
      <c r="O46" s="640">
        <v>4.7408392819259531</v>
      </c>
      <c r="P46" s="640">
        <v>2679.8034553977486</v>
      </c>
      <c r="Q46" s="641">
        <v>9.877488970147791</v>
      </c>
    </row>
    <row r="47" spans="1:17" s="494" customFormat="1">
      <c r="A47" s="622" t="s">
        <v>673</v>
      </c>
      <c r="B47" s="623">
        <v>126107.459511857</v>
      </c>
      <c r="C47" s="624">
        <v>149442.77513241951</v>
      </c>
      <c r="D47" s="624">
        <v>176838.37856853809</v>
      </c>
      <c r="E47" s="625">
        <v>23335.315620562513</v>
      </c>
      <c r="F47" s="625">
        <v>18.504310300825985</v>
      </c>
      <c r="G47" s="625">
        <v>27395.603436118574</v>
      </c>
      <c r="H47" s="626">
        <v>18.331835320806675</v>
      </c>
      <c r="J47" s="622" t="s">
        <v>674</v>
      </c>
      <c r="K47" s="632">
        <v>2766.5871358700001</v>
      </c>
      <c r="L47" s="629">
        <v>3048.4579758499995</v>
      </c>
      <c r="M47" s="629">
        <v>3524.7618459499995</v>
      </c>
      <c r="N47" s="632">
        <v>281.87083997999935</v>
      </c>
      <c r="O47" s="640">
        <v>10.188395526221527</v>
      </c>
      <c r="P47" s="640">
        <v>476.30387010000004</v>
      </c>
      <c r="Q47" s="641">
        <v>15.624419751667808</v>
      </c>
    </row>
    <row r="48" spans="1:17" s="494" customFormat="1">
      <c r="A48" s="622" t="s">
        <v>675</v>
      </c>
      <c r="B48" s="631">
        <v>11680.472307719998</v>
      </c>
      <c r="C48" s="625">
        <v>13822.840305757914</v>
      </c>
      <c r="D48" s="625">
        <v>14969.161282877936</v>
      </c>
      <c r="E48" s="631">
        <v>2142.3679980379165</v>
      </c>
      <c r="F48" s="625">
        <v>18.34145008521579</v>
      </c>
      <c r="G48" s="625">
        <v>1146.3209771200218</v>
      </c>
      <c r="H48" s="626">
        <v>8.2929481334058455</v>
      </c>
      <c r="J48" s="622" t="s">
        <v>676</v>
      </c>
      <c r="K48" s="633">
        <v>17488.940769730503</v>
      </c>
      <c r="L48" s="634">
        <v>20991.596846599998</v>
      </c>
      <c r="M48" s="634">
        <v>31456.778505301998</v>
      </c>
      <c r="N48" s="629">
        <v>3502.6560768694944</v>
      </c>
      <c r="O48" s="638">
        <v>20.027834292467954</v>
      </c>
      <c r="P48" s="640">
        <v>10465.181658702</v>
      </c>
      <c r="Q48" s="641">
        <v>49.854147519973175</v>
      </c>
    </row>
    <row r="49" spans="1:17" s="494" customFormat="1">
      <c r="A49" s="622" t="s">
        <v>677</v>
      </c>
      <c r="B49" s="635">
        <v>15084.404989364477</v>
      </c>
      <c r="C49" s="636">
        <v>19606.529039563993</v>
      </c>
      <c r="D49" s="636">
        <v>20377.968399053996</v>
      </c>
      <c r="E49" s="625">
        <v>4522.1240501995162</v>
      </c>
      <c r="F49" s="625">
        <v>29.97880296496891</v>
      </c>
      <c r="G49" s="625">
        <v>771.43935949000297</v>
      </c>
      <c r="H49" s="626">
        <v>3.9346044265831872</v>
      </c>
      <c r="J49" s="615" t="s">
        <v>678</v>
      </c>
      <c r="K49" s="619">
        <v>58687.866354016878</v>
      </c>
      <c r="L49" s="620">
        <v>65186.970792073036</v>
      </c>
      <c r="M49" s="620">
        <v>85338.972948454437</v>
      </c>
      <c r="N49" s="620">
        <v>6499.104438056158</v>
      </c>
      <c r="O49" s="642">
        <v>11.074017240381968</v>
      </c>
      <c r="P49" s="642">
        <v>20152.002156381401</v>
      </c>
      <c r="Q49" s="643">
        <v>30.914156481761161</v>
      </c>
    </row>
    <row r="50" spans="1:17" s="608" customFormat="1">
      <c r="A50" s="615" t="s">
        <v>679</v>
      </c>
      <c r="B50" s="616">
        <v>16208.358571580195</v>
      </c>
      <c r="C50" s="617">
        <v>19473.464319079496</v>
      </c>
      <c r="D50" s="617">
        <v>25027.059758277504</v>
      </c>
      <c r="E50" s="617">
        <v>3265.1057474993013</v>
      </c>
      <c r="F50" s="617">
        <v>20.144579928188111</v>
      </c>
      <c r="G50" s="617">
        <v>5553.5954391980085</v>
      </c>
      <c r="H50" s="618">
        <v>28.518785092371925</v>
      </c>
      <c r="J50" s="622" t="s">
        <v>680</v>
      </c>
      <c r="K50" s="627">
        <v>32646.192379403477</v>
      </c>
      <c r="L50" s="628">
        <v>31271.072266219999</v>
      </c>
      <c r="M50" s="628">
        <v>38626.74104097901</v>
      </c>
      <c r="N50" s="629">
        <v>-1375.1201131834787</v>
      </c>
      <c r="O50" s="640">
        <v>-4.2121914163902421</v>
      </c>
      <c r="P50" s="640">
        <v>7355.6687747590113</v>
      </c>
      <c r="Q50" s="641">
        <v>23.522278712216842</v>
      </c>
    </row>
    <row r="51" spans="1:17" s="494" customFormat="1">
      <c r="A51" s="622" t="s">
        <v>681</v>
      </c>
      <c r="B51" s="623">
        <v>3481.4254344400001</v>
      </c>
      <c r="C51" s="624">
        <v>3887.3781986699992</v>
      </c>
      <c r="D51" s="624">
        <v>5484.9336908934984</v>
      </c>
      <c r="E51" s="625">
        <v>405.95276422999905</v>
      </c>
      <c r="F51" s="625">
        <v>11.660533074013633</v>
      </c>
      <c r="G51" s="625">
        <v>1597.5554922234992</v>
      </c>
      <c r="H51" s="626">
        <v>41.09596264058063</v>
      </c>
      <c r="J51" s="622" t="s">
        <v>682</v>
      </c>
      <c r="K51" s="632">
        <v>7280.0603892459239</v>
      </c>
      <c r="L51" s="629">
        <v>7501.0507342409865</v>
      </c>
      <c r="M51" s="629">
        <v>17443.313639898217</v>
      </c>
      <c r="N51" s="632">
        <v>220.99034499506251</v>
      </c>
      <c r="O51" s="640">
        <v>3.035556481392772</v>
      </c>
      <c r="P51" s="640">
        <v>9942.2629056572296</v>
      </c>
      <c r="Q51" s="641">
        <v>132.54493614171326</v>
      </c>
    </row>
    <row r="52" spans="1:17" s="494" customFormat="1">
      <c r="A52" s="622" t="s">
        <v>683</v>
      </c>
      <c r="B52" s="631">
        <v>105</v>
      </c>
      <c r="C52" s="625">
        <v>91.5</v>
      </c>
      <c r="D52" s="625">
        <v>100.30000000000001</v>
      </c>
      <c r="E52" s="631">
        <v>-13.5</v>
      </c>
      <c r="F52" s="625">
        <v>-12.857142857142856</v>
      </c>
      <c r="G52" s="625">
        <v>8.8000000000000114</v>
      </c>
      <c r="H52" s="626">
        <v>9.6174863387978267</v>
      </c>
      <c r="J52" s="622" t="s">
        <v>684</v>
      </c>
      <c r="K52" s="632">
        <v>18336.651318759999</v>
      </c>
      <c r="L52" s="629">
        <v>25868.472679219867</v>
      </c>
      <c r="M52" s="629">
        <v>28363.100666419999</v>
      </c>
      <c r="N52" s="632">
        <v>7531.8213604598677</v>
      </c>
      <c r="O52" s="640">
        <v>41.075228129326732</v>
      </c>
      <c r="P52" s="640">
        <v>2494.6279872001323</v>
      </c>
      <c r="Q52" s="641">
        <v>9.6435070525213735</v>
      </c>
    </row>
    <row r="53" spans="1:17" s="494" customFormat="1">
      <c r="A53" s="622" t="s">
        <v>685</v>
      </c>
      <c r="B53" s="631">
        <v>1058.8240239400002</v>
      </c>
      <c r="C53" s="625">
        <v>1009.2920061000003</v>
      </c>
      <c r="D53" s="625">
        <v>2675.3091348700009</v>
      </c>
      <c r="E53" s="631">
        <v>-49.532017839999867</v>
      </c>
      <c r="F53" s="625">
        <v>-4.6780217222202607</v>
      </c>
      <c r="G53" s="625">
        <v>1666.0171287700005</v>
      </c>
      <c r="H53" s="626">
        <v>165.06790093460148</v>
      </c>
      <c r="J53" s="622" t="s">
        <v>686</v>
      </c>
      <c r="K53" s="633">
        <v>424.96226660747988</v>
      </c>
      <c r="L53" s="634">
        <v>546.3751123921819</v>
      </c>
      <c r="M53" s="634">
        <v>905.81760115722693</v>
      </c>
      <c r="N53" s="629">
        <v>121.41284578470203</v>
      </c>
      <c r="O53" s="640">
        <v>28.570265015281009</v>
      </c>
      <c r="P53" s="640">
        <v>359.44248876504503</v>
      </c>
      <c r="Q53" s="641">
        <v>65.786760892403393</v>
      </c>
    </row>
    <row r="54" spans="1:17" s="494" customFormat="1">
      <c r="A54" s="622" t="s">
        <v>687</v>
      </c>
      <c r="B54" s="631">
        <v>588.85996012999999</v>
      </c>
      <c r="C54" s="625">
        <v>970.18571304000011</v>
      </c>
      <c r="D54" s="625">
        <v>666.31954827000004</v>
      </c>
      <c r="E54" s="631">
        <v>381.32575291000012</v>
      </c>
      <c r="F54" s="625">
        <v>64.756610863101741</v>
      </c>
      <c r="G54" s="625">
        <v>-303.86616477000007</v>
      </c>
      <c r="H54" s="626">
        <v>-31.320412235082241</v>
      </c>
      <c r="J54" s="615" t="s">
        <v>688</v>
      </c>
      <c r="K54" s="619">
        <v>1715.20585942</v>
      </c>
      <c r="L54" s="620">
        <v>1654.9809354899999</v>
      </c>
      <c r="M54" s="620">
        <v>1583.80948373</v>
      </c>
      <c r="N54" s="620">
        <v>-60.224923930000159</v>
      </c>
      <c r="O54" s="642">
        <v>-3.511235902048826</v>
      </c>
      <c r="P54" s="642">
        <v>-71.171451759999854</v>
      </c>
      <c r="Q54" s="643">
        <v>-4.3004393726703389</v>
      </c>
    </row>
    <row r="55" spans="1:17" s="494" customFormat="1">
      <c r="A55" s="622" t="s">
        <v>689</v>
      </c>
      <c r="B55" s="631">
        <v>398.30915320000003</v>
      </c>
      <c r="C55" s="625">
        <v>543.40985409999996</v>
      </c>
      <c r="D55" s="625">
        <v>591.08299421000004</v>
      </c>
      <c r="E55" s="631">
        <v>145.10070089999994</v>
      </c>
      <c r="F55" s="625">
        <v>36.429165570077075</v>
      </c>
      <c r="G55" s="625">
        <v>47.673140110000077</v>
      </c>
      <c r="H55" s="626">
        <v>8.7729620194239466</v>
      </c>
      <c r="J55" s="615" t="s">
        <v>690</v>
      </c>
      <c r="K55" s="619">
        <v>212595.52070235155</v>
      </c>
      <c r="L55" s="619">
        <v>284468.66294568294</v>
      </c>
      <c r="M55" s="619">
        <v>343347.97696838086</v>
      </c>
      <c r="N55" s="620">
        <v>71873.142243331386</v>
      </c>
      <c r="O55" s="642">
        <v>33.807458410169779</v>
      </c>
      <c r="P55" s="642">
        <v>58879.314022697916</v>
      </c>
      <c r="Q55" s="643">
        <v>20.69799654309918</v>
      </c>
    </row>
    <row r="56" spans="1:17" s="494" customFormat="1" ht="13.5" thickBot="1">
      <c r="A56" s="622" t="s">
        <v>691</v>
      </c>
      <c r="B56" s="631">
        <v>1385.9421205899998</v>
      </c>
      <c r="C56" s="625">
        <v>1475.18554584</v>
      </c>
      <c r="D56" s="625">
        <v>2092.3804161399999</v>
      </c>
      <c r="E56" s="631">
        <v>89.2434252500002</v>
      </c>
      <c r="F56" s="625">
        <v>6.4391884714499472</v>
      </c>
      <c r="G56" s="625">
        <v>617.19487029999982</v>
      </c>
      <c r="H56" s="626">
        <v>41.838457002271994</v>
      </c>
      <c r="J56" s="651" t="s">
        <v>692</v>
      </c>
      <c r="K56" s="652">
        <v>1362086.7756197201</v>
      </c>
      <c r="L56" s="652">
        <v>1681852.7269443984</v>
      </c>
      <c r="M56" s="652">
        <v>1986225.1150022778</v>
      </c>
      <c r="N56" s="652">
        <v>319765.95132467843</v>
      </c>
      <c r="O56" s="653">
        <v>23.476180596437537</v>
      </c>
      <c r="P56" s="653">
        <v>304372.38805787941</v>
      </c>
      <c r="Q56" s="654">
        <v>18.09744594051735</v>
      </c>
    </row>
    <row r="57" spans="1:17" s="494" customFormat="1" ht="13.5" thickTop="1">
      <c r="A57" s="622" t="s">
        <v>693</v>
      </c>
      <c r="B57" s="631">
        <v>3501.7259398301962</v>
      </c>
      <c r="C57" s="625">
        <v>3634.4989916394998</v>
      </c>
      <c r="D57" s="625">
        <v>3466.174055902</v>
      </c>
      <c r="E57" s="631">
        <v>132.77305180930352</v>
      </c>
      <c r="F57" s="625">
        <v>3.7916460080180312</v>
      </c>
      <c r="G57" s="625">
        <v>-168.3249357374998</v>
      </c>
      <c r="H57" s="626">
        <v>-4.6313105637035674</v>
      </c>
      <c r="J57" s="602" t="s">
        <v>589</v>
      </c>
    </row>
    <row r="58" spans="1:17" s="494" customFormat="1">
      <c r="A58" s="622" t="s">
        <v>694</v>
      </c>
      <c r="B58" s="631">
        <v>2301.5686457199995</v>
      </c>
      <c r="C58" s="625">
        <v>2955.3369070400004</v>
      </c>
      <c r="D58" s="625">
        <v>2997.7223488409991</v>
      </c>
      <c r="E58" s="631">
        <v>653.76826132000087</v>
      </c>
      <c r="F58" s="625">
        <v>28.405334011468625</v>
      </c>
      <c r="G58" s="625">
        <v>42.385441800998706</v>
      </c>
      <c r="H58" s="626">
        <v>1.4341999959473664</v>
      </c>
    </row>
    <row r="59" spans="1:17" s="494" customFormat="1">
      <c r="A59" s="622" t="s">
        <v>695</v>
      </c>
      <c r="B59" s="631">
        <v>670.02099745999976</v>
      </c>
      <c r="C59" s="625">
        <v>1918.6132841600004</v>
      </c>
      <c r="D59" s="625">
        <v>3376.8731346009999</v>
      </c>
      <c r="E59" s="631">
        <v>1248.5922867000006</v>
      </c>
      <c r="F59" s="625">
        <v>186.35121756382591</v>
      </c>
      <c r="G59" s="625">
        <v>1458.2598504409996</v>
      </c>
      <c r="H59" s="626">
        <v>76.005928994672274</v>
      </c>
    </row>
    <row r="60" spans="1:17" s="494" customFormat="1">
      <c r="A60" s="622" t="s">
        <v>696</v>
      </c>
      <c r="B60" s="631">
        <v>1998.9845559299993</v>
      </c>
      <c r="C60" s="625">
        <v>2239.3474177900002</v>
      </c>
      <c r="D60" s="625">
        <v>2721.2001818100002</v>
      </c>
      <c r="E60" s="631">
        <v>240.36286186000098</v>
      </c>
      <c r="F60" s="625">
        <v>12.024248068698839</v>
      </c>
      <c r="G60" s="625">
        <v>481.85276402</v>
      </c>
      <c r="H60" s="626">
        <v>21.51755284562044</v>
      </c>
    </row>
    <row r="61" spans="1:17" s="494" customFormat="1">
      <c r="A61" s="622" t="s">
        <v>697</v>
      </c>
      <c r="B61" s="631">
        <v>611.52664983</v>
      </c>
      <c r="C61" s="625">
        <v>675.67252008999992</v>
      </c>
      <c r="D61" s="625">
        <v>777.87812006000013</v>
      </c>
      <c r="E61" s="631">
        <v>64.145870259999924</v>
      </c>
      <c r="F61" s="625">
        <v>10.489464404835344</v>
      </c>
      <c r="G61" s="625">
        <v>102.20559997000021</v>
      </c>
      <c r="H61" s="626">
        <v>15.126499440348168</v>
      </c>
    </row>
    <row r="62" spans="1:17" s="494" customFormat="1">
      <c r="A62" s="622" t="s">
        <v>698</v>
      </c>
      <c r="B62" s="631">
        <v>101.79091411</v>
      </c>
      <c r="C62" s="625">
        <v>63.511422489999987</v>
      </c>
      <c r="D62" s="625">
        <v>69.900637559999993</v>
      </c>
      <c r="E62" s="631">
        <v>-38.279491620000016</v>
      </c>
      <c r="F62" s="625">
        <v>-37.606000451703785</v>
      </c>
      <c r="G62" s="625">
        <v>6.3892150700000059</v>
      </c>
      <c r="H62" s="626">
        <v>10.059946415160205</v>
      </c>
    </row>
    <row r="63" spans="1:17" s="494" customFormat="1" ht="13.5" thickBot="1">
      <c r="A63" s="655" t="s">
        <v>699</v>
      </c>
      <c r="B63" s="656">
        <v>4.4153975499999945</v>
      </c>
      <c r="C63" s="656">
        <v>9.5646649999999962</v>
      </c>
      <c r="D63" s="656">
        <v>6.9854959999999968</v>
      </c>
      <c r="E63" s="656">
        <v>5.1492674500000017</v>
      </c>
      <c r="F63" s="656">
        <v>116.62069817473193</v>
      </c>
      <c r="G63" s="656">
        <v>-2.5791689999999994</v>
      </c>
      <c r="H63" s="657">
        <v>-26.965596808670249</v>
      </c>
    </row>
    <row r="64" spans="1:17" ht="13.5" thickTop="1">
      <c r="A64" s="602" t="s">
        <v>589</v>
      </c>
      <c r="B64" s="532"/>
      <c r="C64" s="532"/>
      <c r="D64" s="532"/>
      <c r="H64" s="1965" t="s">
        <v>1701</v>
      </c>
    </row>
  </sheetData>
  <mergeCells count="8">
    <mergeCell ref="E5:F5"/>
    <mergeCell ref="G5:H5"/>
    <mergeCell ref="N5:O5"/>
    <mergeCell ref="P5:Q5"/>
    <mergeCell ref="G3:H3"/>
    <mergeCell ref="P3:Q3"/>
    <mergeCell ref="E4:H4"/>
    <mergeCell ref="N4:Q4"/>
  </mergeCells>
  <printOptions horizontalCentered="1"/>
  <pageMargins left="1.5" right="1" top="1.5" bottom="1" header="0.3" footer="0.3"/>
  <pageSetup paperSize="9" scale="65" orientation="portrait" r:id="rId1"/>
  <colBreaks count="1" manualBreakCount="1">
    <brk id="9" max="1048575" man="1"/>
  </colBreaks>
</worksheet>
</file>

<file path=xl/worksheets/sheet44.xml><?xml version="1.0" encoding="utf-8"?>
<worksheet xmlns="http://schemas.openxmlformats.org/spreadsheetml/2006/main" xmlns:r="http://schemas.openxmlformats.org/officeDocument/2006/relationships">
  <sheetPr>
    <pageSetUpPr fitToPage="1"/>
  </sheetPr>
  <dimension ref="A1:I55"/>
  <sheetViews>
    <sheetView view="pageBreakPreview" zoomScaleSheetLayoutView="100" workbookViewId="0">
      <selection activeCell="K17" sqref="K17"/>
    </sheetView>
  </sheetViews>
  <sheetFormatPr defaultRowHeight="12.75"/>
  <cols>
    <col min="1" max="1" width="34.42578125" style="531" bestFit="1" customWidth="1"/>
    <col min="2" max="4" width="9.7109375" style="531" customWidth="1"/>
    <col min="5" max="5" width="8.42578125" style="531" bestFit="1" customWidth="1"/>
    <col min="6" max="6" width="7.140625" style="531" bestFit="1" customWidth="1"/>
    <col min="7" max="7" width="8.42578125" style="531" bestFit="1" customWidth="1"/>
    <col min="8" max="8" width="7.140625" style="531" bestFit="1" customWidth="1"/>
    <col min="9" max="256" width="9.140625" style="531"/>
    <col min="257" max="257" width="34.42578125" style="531" bestFit="1" customWidth="1"/>
    <col min="258" max="259" width="9.42578125" style="531" bestFit="1" customWidth="1"/>
    <col min="260" max="261" width="9.140625" style="531"/>
    <col min="262" max="262" width="7.28515625" style="531" bestFit="1" customWidth="1"/>
    <col min="263" max="263" width="9.5703125" style="531" customWidth="1"/>
    <col min="264" max="264" width="7.28515625" style="531" bestFit="1" customWidth="1"/>
    <col min="265" max="512" width="9.140625" style="531"/>
    <col min="513" max="513" width="34.42578125" style="531" bestFit="1" customWidth="1"/>
    <col min="514" max="515" width="9.42578125" style="531" bestFit="1" customWidth="1"/>
    <col min="516" max="517" width="9.140625" style="531"/>
    <col min="518" max="518" width="7.28515625" style="531" bestFit="1" customWidth="1"/>
    <col min="519" max="519" width="9.5703125" style="531" customWidth="1"/>
    <col min="520" max="520" width="7.28515625" style="531" bestFit="1" customWidth="1"/>
    <col min="521" max="768" width="9.140625" style="531"/>
    <col min="769" max="769" width="34.42578125" style="531" bestFit="1" customWidth="1"/>
    <col min="770" max="771" width="9.42578125" style="531" bestFit="1" customWidth="1"/>
    <col min="772" max="773" width="9.140625" style="531"/>
    <col min="774" max="774" width="7.28515625" style="531" bestFit="1" customWidth="1"/>
    <col min="775" max="775" width="9.5703125" style="531" customWidth="1"/>
    <col min="776" max="776" width="7.28515625" style="531" bestFit="1" customWidth="1"/>
    <col min="777" max="1024" width="9.140625" style="531"/>
    <col min="1025" max="1025" width="34.42578125" style="531" bestFit="1" customWidth="1"/>
    <col min="1026" max="1027" width="9.42578125" style="531" bestFit="1" customWidth="1"/>
    <col min="1028" max="1029" width="9.140625" style="531"/>
    <col min="1030" max="1030" width="7.28515625" style="531" bestFit="1" customWidth="1"/>
    <col min="1031" max="1031" width="9.5703125" style="531" customWidth="1"/>
    <col min="1032" max="1032" width="7.28515625" style="531" bestFit="1" customWidth="1"/>
    <col min="1033" max="1280" width="9.140625" style="531"/>
    <col min="1281" max="1281" width="34.42578125" style="531" bestFit="1" customWidth="1"/>
    <col min="1282" max="1283" width="9.42578125" style="531" bestFit="1" customWidth="1"/>
    <col min="1284" max="1285" width="9.140625" style="531"/>
    <col min="1286" max="1286" width="7.28515625" style="531" bestFit="1" customWidth="1"/>
    <col min="1287" max="1287" width="9.5703125" style="531" customWidth="1"/>
    <col min="1288" max="1288" width="7.28515625" style="531" bestFit="1" customWidth="1"/>
    <col min="1289" max="1536" width="9.140625" style="531"/>
    <col min="1537" max="1537" width="34.42578125" style="531" bestFit="1" customWidth="1"/>
    <col min="1538" max="1539" width="9.42578125" style="531" bestFit="1" customWidth="1"/>
    <col min="1540" max="1541" width="9.140625" style="531"/>
    <col min="1542" max="1542" width="7.28515625" style="531" bestFit="1" customWidth="1"/>
    <col min="1543" max="1543" width="9.5703125" style="531" customWidth="1"/>
    <col min="1544" max="1544" width="7.28515625" style="531" bestFit="1" customWidth="1"/>
    <col min="1545" max="1792" width="9.140625" style="531"/>
    <col min="1793" max="1793" width="34.42578125" style="531" bestFit="1" customWidth="1"/>
    <col min="1794" max="1795" width="9.42578125" style="531" bestFit="1" customWidth="1"/>
    <col min="1796" max="1797" width="9.140625" style="531"/>
    <col min="1798" max="1798" width="7.28515625" style="531" bestFit="1" customWidth="1"/>
    <col min="1799" max="1799" width="9.5703125" style="531" customWidth="1"/>
    <col min="1800" max="1800" width="7.28515625" style="531" bestFit="1" customWidth="1"/>
    <col min="1801" max="2048" width="9.140625" style="531"/>
    <col min="2049" max="2049" width="34.42578125" style="531" bestFit="1" customWidth="1"/>
    <col min="2050" max="2051" width="9.42578125" style="531" bestFit="1" customWidth="1"/>
    <col min="2052" max="2053" width="9.140625" style="531"/>
    <col min="2054" max="2054" width="7.28515625" style="531" bestFit="1" customWidth="1"/>
    <col min="2055" max="2055" width="9.5703125" style="531" customWidth="1"/>
    <col min="2056" max="2056" width="7.28515625" style="531" bestFit="1" customWidth="1"/>
    <col min="2057" max="2304" width="9.140625" style="531"/>
    <col min="2305" max="2305" width="34.42578125" style="531" bestFit="1" customWidth="1"/>
    <col min="2306" max="2307" width="9.42578125" style="531" bestFit="1" customWidth="1"/>
    <col min="2308" max="2309" width="9.140625" style="531"/>
    <col min="2310" max="2310" width="7.28515625" style="531" bestFit="1" customWidth="1"/>
    <col min="2311" max="2311" width="9.5703125" style="531" customWidth="1"/>
    <col min="2312" max="2312" width="7.28515625" style="531" bestFit="1" customWidth="1"/>
    <col min="2313" max="2560" width="9.140625" style="531"/>
    <col min="2561" max="2561" width="34.42578125" style="531" bestFit="1" customWidth="1"/>
    <col min="2562" max="2563" width="9.42578125" style="531" bestFit="1" customWidth="1"/>
    <col min="2564" max="2565" width="9.140625" style="531"/>
    <col min="2566" max="2566" width="7.28515625" style="531" bestFit="1" customWidth="1"/>
    <col min="2567" max="2567" width="9.5703125" style="531" customWidth="1"/>
    <col min="2568" max="2568" width="7.28515625" style="531" bestFit="1" customWidth="1"/>
    <col min="2569" max="2816" width="9.140625" style="531"/>
    <col min="2817" max="2817" width="34.42578125" style="531" bestFit="1" customWidth="1"/>
    <col min="2818" max="2819" width="9.42578125" style="531" bestFit="1" customWidth="1"/>
    <col min="2820" max="2821" width="9.140625" style="531"/>
    <col min="2822" max="2822" width="7.28515625" style="531" bestFit="1" customWidth="1"/>
    <col min="2823" max="2823" width="9.5703125" style="531" customWidth="1"/>
    <col min="2824" max="2824" width="7.28515625" style="531" bestFit="1" customWidth="1"/>
    <col min="2825" max="3072" width="9.140625" style="531"/>
    <col min="3073" max="3073" width="34.42578125" style="531" bestFit="1" customWidth="1"/>
    <col min="3074" max="3075" width="9.42578125" style="531" bestFit="1" customWidth="1"/>
    <col min="3076" max="3077" width="9.140625" style="531"/>
    <col min="3078" max="3078" width="7.28515625" style="531" bestFit="1" customWidth="1"/>
    <col min="3079" max="3079" width="9.5703125" style="531" customWidth="1"/>
    <col min="3080" max="3080" width="7.28515625" style="531" bestFit="1" customWidth="1"/>
    <col min="3081" max="3328" width="9.140625" style="531"/>
    <col min="3329" max="3329" width="34.42578125" style="531" bestFit="1" customWidth="1"/>
    <col min="3330" max="3331" width="9.42578125" style="531" bestFit="1" customWidth="1"/>
    <col min="3332" max="3333" width="9.140625" style="531"/>
    <col min="3334" max="3334" width="7.28515625" style="531" bestFit="1" customWidth="1"/>
    <col min="3335" max="3335" width="9.5703125" style="531" customWidth="1"/>
    <col min="3336" max="3336" width="7.28515625" style="531" bestFit="1" customWidth="1"/>
    <col min="3337" max="3584" width="9.140625" style="531"/>
    <col min="3585" max="3585" width="34.42578125" style="531" bestFit="1" customWidth="1"/>
    <col min="3586" max="3587" width="9.42578125" style="531" bestFit="1" customWidth="1"/>
    <col min="3588" max="3589" width="9.140625" style="531"/>
    <col min="3590" max="3590" width="7.28515625" style="531" bestFit="1" customWidth="1"/>
    <col min="3591" max="3591" width="9.5703125" style="531" customWidth="1"/>
    <col min="3592" max="3592" width="7.28515625" style="531" bestFit="1" customWidth="1"/>
    <col min="3593" max="3840" width="9.140625" style="531"/>
    <col min="3841" max="3841" width="34.42578125" style="531" bestFit="1" customWidth="1"/>
    <col min="3842" max="3843" width="9.42578125" style="531" bestFit="1" customWidth="1"/>
    <col min="3844" max="3845" width="9.140625" style="531"/>
    <col min="3846" max="3846" width="7.28515625" style="531" bestFit="1" customWidth="1"/>
    <col min="3847" max="3847" width="9.5703125" style="531" customWidth="1"/>
    <col min="3848" max="3848" width="7.28515625" style="531" bestFit="1" customWidth="1"/>
    <col min="3849" max="4096" width="9.140625" style="531"/>
    <col min="4097" max="4097" width="34.42578125" style="531" bestFit="1" customWidth="1"/>
    <col min="4098" max="4099" width="9.42578125" style="531" bestFit="1" customWidth="1"/>
    <col min="4100" max="4101" width="9.140625" style="531"/>
    <col min="4102" max="4102" width="7.28515625" style="531" bestFit="1" customWidth="1"/>
    <col min="4103" max="4103" width="9.5703125" style="531" customWidth="1"/>
    <col min="4104" max="4104" width="7.28515625" style="531" bestFit="1" customWidth="1"/>
    <col min="4105" max="4352" width="9.140625" style="531"/>
    <col min="4353" max="4353" width="34.42578125" style="531" bestFit="1" customWidth="1"/>
    <col min="4354" max="4355" width="9.42578125" style="531" bestFit="1" customWidth="1"/>
    <col min="4356" max="4357" width="9.140625" style="531"/>
    <col min="4358" max="4358" width="7.28515625" style="531" bestFit="1" customWidth="1"/>
    <col min="4359" max="4359" width="9.5703125" style="531" customWidth="1"/>
    <col min="4360" max="4360" width="7.28515625" style="531" bestFit="1" customWidth="1"/>
    <col min="4361" max="4608" width="9.140625" style="531"/>
    <col min="4609" max="4609" width="34.42578125" style="531" bestFit="1" customWidth="1"/>
    <col min="4610" max="4611" width="9.42578125" style="531" bestFit="1" customWidth="1"/>
    <col min="4612" max="4613" width="9.140625" style="531"/>
    <col min="4614" max="4614" width="7.28515625" style="531" bestFit="1" customWidth="1"/>
    <col min="4615" max="4615" width="9.5703125" style="531" customWidth="1"/>
    <col min="4616" max="4616" width="7.28515625" style="531" bestFit="1" customWidth="1"/>
    <col min="4617" max="4864" width="9.140625" style="531"/>
    <col min="4865" max="4865" width="34.42578125" style="531" bestFit="1" customWidth="1"/>
    <col min="4866" max="4867" width="9.42578125" style="531" bestFit="1" customWidth="1"/>
    <col min="4868" max="4869" width="9.140625" style="531"/>
    <col min="4870" max="4870" width="7.28515625" style="531" bestFit="1" customWidth="1"/>
    <col min="4871" max="4871" width="9.5703125" style="531" customWidth="1"/>
    <col min="4872" max="4872" width="7.28515625" style="531" bestFit="1" customWidth="1"/>
    <col min="4873" max="5120" width="9.140625" style="531"/>
    <col min="5121" max="5121" width="34.42578125" style="531" bestFit="1" customWidth="1"/>
    <col min="5122" max="5123" width="9.42578125" style="531" bestFit="1" customWidth="1"/>
    <col min="5124" max="5125" width="9.140625" style="531"/>
    <col min="5126" max="5126" width="7.28515625" style="531" bestFit="1" customWidth="1"/>
    <col min="5127" max="5127" width="9.5703125" style="531" customWidth="1"/>
    <col min="5128" max="5128" width="7.28515625" style="531" bestFit="1" customWidth="1"/>
    <col min="5129" max="5376" width="9.140625" style="531"/>
    <col min="5377" max="5377" width="34.42578125" style="531" bestFit="1" customWidth="1"/>
    <col min="5378" max="5379" width="9.42578125" style="531" bestFit="1" customWidth="1"/>
    <col min="5380" max="5381" width="9.140625" style="531"/>
    <col min="5382" max="5382" width="7.28515625" style="531" bestFit="1" customWidth="1"/>
    <col min="5383" max="5383" width="9.5703125" style="531" customWidth="1"/>
    <col min="5384" max="5384" width="7.28515625" style="531" bestFit="1" customWidth="1"/>
    <col min="5385" max="5632" width="9.140625" style="531"/>
    <col min="5633" max="5633" width="34.42578125" style="531" bestFit="1" customWidth="1"/>
    <col min="5634" max="5635" width="9.42578125" style="531" bestFit="1" customWidth="1"/>
    <col min="5636" max="5637" width="9.140625" style="531"/>
    <col min="5638" max="5638" width="7.28515625" style="531" bestFit="1" customWidth="1"/>
    <col min="5639" max="5639" width="9.5703125" style="531" customWidth="1"/>
    <col min="5640" max="5640" width="7.28515625" style="531" bestFit="1" customWidth="1"/>
    <col min="5641" max="5888" width="9.140625" style="531"/>
    <col min="5889" max="5889" width="34.42578125" style="531" bestFit="1" customWidth="1"/>
    <col min="5890" max="5891" width="9.42578125" style="531" bestFit="1" customWidth="1"/>
    <col min="5892" max="5893" width="9.140625" style="531"/>
    <col min="5894" max="5894" width="7.28515625" style="531" bestFit="1" customWidth="1"/>
    <col min="5895" max="5895" width="9.5703125" style="531" customWidth="1"/>
    <col min="5896" max="5896" width="7.28515625" style="531" bestFit="1" customWidth="1"/>
    <col min="5897" max="6144" width="9.140625" style="531"/>
    <col min="6145" max="6145" width="34.42578125" style="531" bestFit="1" customWidth="1"/>
    <col min="6146" max="6147" width="9.42578125" style="531" bestFit="1" customWidth="1"/>
    <col min="6148" max="6149" width="9.140625" style="531"/>
    <col min="6150" max="6150" width="7.28515625" style="531" bestFit="1" customWidth="1"/>
    <col min="6151" max="6151" width="9.5703125" style="531" customWidth="1"/>
    <col min="6152" max="6152" width="7.28515625" style="531" bestFit="1" customWidth="1"/>
    <col min="6153" max="6400" width="9.140625" style="531"/>
    <col min="6401" max="6401" width="34.42578125" style="531" bestFit="1" customWidth="1"/>
    <col min="6402" max="6403" width="9.42578125" style="531" bestFit="1" customWidth="1"/>
    <col min="6404" max="6405" width="9.140625" style="531"/>
    <col min="6406" max="6406" width="7.28515625" style="531" bestFit="1" customWidth="1"/>
    <col min="6407" max="6407" width="9.5703125" style="531" customWidth="1"/>
    <col min="6408" max="6408" width="7.28515625" style="531" bestFit="1" customWidth="1"/>
    <col min="6409" max="6656" width="9.140625" style="531"/>
    <col min="6657" max="6657" width="34.42578125" style="531" bestFit="1" customWidth="1"/>
    <col min="6658" max="6659" width="9.42578125" style="531" bestFit="1" customWidth="1"/>
    <col min="6660" max="6661" width="9.140625" style="531"/>
    <col min="6662" max="6662" width="7.28515625" style="531" bestFit="1" customWidth="1"/>
    <col min="6663" max="6663" width="9.5703125" style="531" customWidth="1"/>
    <col min="6664" max="6664" width="7.28515625" style="531" bestFit="1" customWidth="1"/>
    <col min="6665" max="6912" width="9.140625" style="531"/>
    <col min="6913" max="6913" width="34.42578125" style="531" bestFit="1" customWidth="1"/>
    <col min="6914" max="6915" width="9.42578125" style="531" bestFit="1" customWidth="1"/>
    <col min="6916" max="6917" width="9.140625" style="531"/>
    <col min="6918" max="6918" width="7.28515625" style="531" bestFit="1" customWidth="1"/>
    <col min="6919" max="6919" width="9.5703125" style="531" customWidth="1"/>
    <col min="6920" max="6920" width="7.28515625" style="531" bestFit="1" customWidth="1"/>
    <col min="6921" max="7168" width="9.140625" style="531"/>
    <col min="7169" max="7169" width="34.42578125" style="531" bestFit="1" customWidth="1"/>
    <col min="7170" max="7171" width="9.42578125" style="531" bestFit="1" customWidth="1"/>
    <col min="7172" max="7173" width="9.140625" style="531"/>
    <col min="7174" max="7174" width="7.28515625" style="531" bestFit="1" customWidth="1"/>
    <col min="7175" max="7175" width="9.5703125" style="531" customWidth="1"/>
    <col min="7176" max="7176" width="7.28515625" style="531" bestFit="1" customWidth="1"/>
    <col min="7177" max="7424" width="9.140625" style="531"/>
    <col min="7425" max="7425" width="34.42578125" style="531" bestFit="1" customWidth="1"/>
    <col min="7426" max="7427" width="9.42578125" style="531" bestFit="1" customWidth="1"/>
    <col min="7428" max="7429" width="9.140625" style="531"/>
    <col min="7430" max="7430" width="7.28515625" style="531" bestFit="1" customWidth="1"/>
    <col min="7431" max="7431" width="9.5703125" style="531" customWidth="1"/>
    <col min="7432" max="7432" width="7.28515625" style="531" bestFit="1" customWidth="1"/>
    <col min="7433" max="7680" width="9.140625" style="531"/>
    <col min="7681" max="7681" width="34.42578125" style="531" bestFit="1" customWidth="1"/>
    <col min="7682" max="7683" width="9.42578125" style="531" bestFit="1" customWidth="1"/>
    <col min="7684" max="7685" width="9.140625" style="531"/>
    <col min="7686" max="7686" width="7.28515625" style="531" bestFit="1" customWidth="1"/>
    <col min="7687" max="7687" width="9.5703125" style="531" customWidth="1"/>
    <col min="7688" max="7688" width="7.28515625" style="531" bestFit="1" customWidth="1"/>
    <col min="7689" max="7936" width="9.140625" style="531"/>
    <col min="7937" max="7937" width="34.42578125" style="531" bestFit="1" customWidth="1"/>
    <col min="7938" max="7939" width="9.42578125" style="531" bestFit="1" customWidth="1"/>
    <col min="7940" max="7941" width="9.140625" style="531"/>
    <col min="7942" max="7942" width="7.28515625" style="531" bestFit="1" customWidth="1"/>
    <col min="7943" max="7943" width="9.5703125" style="531" customWidth="1"/>
    <col min="7944" max="7944" width="7.28515625" style="531" bestFit="1" customWidth="1"/>
    <col min="7945" max="8192" width="9.140625" style="531"/>
    <col min="8193" max="8193" width="34.42578125" style="531" bestFit="1" customWidth="1"/>
    <col min="8194" max="8195" width="9.42578125" style="531" bestFit="1" customWidth="1"/>
    <col min="8196" max="8197" width="9.140625" style="531"/>
    <col min="8198" max="8198" width="7.28515625" style="531" bestFit="1" customWidth="1"/>
    <col min="8199" max="8199" width="9.5703125" style="531" customWidth="1"/>
    <col min="8200" max="8200" width="7.28515625" style="531" bestFit="1" customWidth="1"/>
    <col min="8201" max="8448" width="9.140625" style="531"/>
    <col min="8449" max="8449" width="34.42578125" style="531" bestFit="1" customWidth="1"/>
    <col min="8450" max="8451" width="9.42578125" style="531" bestFit="1" customWidth="1"/>
    <col min="8452" max="8453" width="9.140625" style="531"/>
    <col min="8454" max="8454" width="7.28515625" style="531" bestFit="1" customWidth="1"/>
    <col min="8455" max="8455" width="9.5703125" style="531" customWidth="1"/>
    <col min="8456" max="8456" width="7.28515625" style="531" bestFit="1" customWidth="1"/>
    <col min="8457" max="8704" width="9.140625" style="531"/>
    <col min="8705" max="8705" width="34.42578125" style="531" bestFit="1" customWidth="1"/>
    <col min="8706" max="8707" width="9.42578125" style="531" bestFit="1" customWidth="1"/>
    <col min="8708" max="8709" width="9.140625" style="531"/>
    <col min="8710" max="8710" width="7.28515625" style="531" bestFit="1" customWidth="1"/>
    <col min="8711" max="8711" width="9.5703125" style="531" customWidth="1"/>
    <col min="8712" max="8712" width="7.28515625" style="531" bestFit="1" customWidth="1"/>
    <col min="8713" max="8960" width="9.140625" style="531"/>
    <col min="8961" max="8961" width="34.42578125" style="531" bestFit="1" customWidth="1"/>
    <col min="8962" max="8963" width="9.42578125" style="531" bestFit="1" customWidth="1"/>
    <col min="8964" max="8965" width="9.140625" style="531"/>
    <col min="8966" max="8966" width="7.28515625" style="531" bestFit="1" customWidth="1"/>
    <col min="8967" max="8967" width="9.5703125" style="531" customWidth="1"/>
    <col min="8968" max="8968" width="7.28515625" style="531" bestFit="1" customWidth="1"/>
    <col min="8969" max="9216" width="9.140625" style="531"/>
    <col min="9217" max="9217" width="34.42578125" style="531" bestFit="1" customWidth="1"/>
    <col min="9218" max="9219" width="9.42578125" style="531" bestFit="1" customWidth="1"/>
    <col min="9220" max="9221" width="9.140625" style="531"/>
    <col min="9222" max="9222" width="7.28515625" style="531" bestFit="1" customWidth="1"/>
    <col min="9223" max="9223" width="9.5703125" style="531" customWidth="1"/>
    <col min="9224" max="9224" width="7.28515625" style="531" bestFit="1" customWidth="1"/>
    <col min="9225" max="9472" width="9.140625" style="531"/>
    <col min="9473" max="9473" width="34.42578125" style="531" bestFit="1" customWidth="1"/>
    <col min="9474" max="9475" width="9.42578125" style="531" bestFit="1" customWidth="1"/>
    <col min="9476" max="9477" width="9.140625" style="531"/>
    <col min="9478" max="9478" width="7.28515625" style="531" bestFit="1" customWidth="1"/>
    <col min="9479" max="9479" width="9.5703125" style="531" customWidth="1"/>
    <col min="9480" max="9480" width="7.28515625" style="531" bestFit="1" customWidth="1"/>
    <col min="9481" max="9728" width="9.140625" style="531"/>
    <col min="9729" max="9729" width="34.42578125" style="531" bestFit="1" customWidth="1"/>
    <col min="9730" max="9731" width="9.42578125" style="531" bestFit="1" customWidth="1"/>
    <col min="9732" max="9733" width="9.140625" style="531"/>
    <col min="9734" max="9734" width="7.28515625" style="531" bestFit="1" customWidth="1"/>
    <col min="9735" max="9735" width="9.5703125" style="531" customWidth="1"/>
    <col min="9736" max="9736" width="7.28515625" style="531" bestFit="1" customWidth="1"/>
    <col min="9737" max="9984" width="9.140625" style="531"/>
    <col min="9985" max="9985" width="34.42578125" style="531" bestFit="1" customWidth="1"/>
    <col min="9986" max="9987" width="9.42578125" style="531" bestFit="1" customWidth="1"/>
    <col min="9988" max="9989" width="9.140625" style="531"/>
    <col min="9990" max="9990" width="7.28515625" style="531" bestFit="1" customWidth="1"/>
    <col min="9991" max="9991" width="9.5703125" style="531" customWidth="1"/>
    <col min="9992" max="9992" width="7.28515625" style="531" bestFit="1" customWidth="1"/>
    <col min="9993" max="10240" width="9.140625" style="531"/>
    <col min="10241" max="10241" width="34.42578125" style="531" bestFit="1" customWidth="1"/>
    <col min="10242" max="10243" width="9.42578125" style="531" bestFit="1" customWidth="1"/>
    <col min="10244" max="10245" width="9.140625" style="531"/>
    <col min="10246" max="10246" width="7.28515625" style="531" bestFit="1" customWidth="1"/>
    <col min="10247" max="10247" width="9.5703125" style="531" customWidth="1"/>
    <col min="10248" max="10248" width="7.28515625" style="531" bestFit="1" customWidth="1"/>
    <col min="10249" max="10496" width="9.140625" style="531"/>
    <col min="10497" max="10497" width="34.42578125" style="531" bestFit="1" customWidth="1"/>
    <col min="10498" max="10499" width="9.42578125" style="531" bestFit="1" customWidth="1"/>
    <col min="10500" max="10501" width="9.140625" style="531"/>
    <col min="10502" max="10502" width="7.28515625" style="531" bestFit="1" customWidth="1"/>
    <col min="10503" max="10503" width="9.5703125" style="531" customWidth="1"/>
    <col min="10504" max="10504" width="7.28515625" style="531" bestFit="1" customWidth="1"/>
    <col min="10505" max="10752" width="9.140625" style="531"/>
    <col min="10753" max="10753" width="34.42578125" style="531" bestFit="1" customWidth="1"/>
    <col min="10754" max="10755" width="9.42578125" style="531" bestFit="1" customWidth="1"/>
    <col min="10756" max="10757" width="9.140625" style="531"/>
    <col min="10758" max="10758" width="7.28515625" style="531" bestFit="1" customWidth="1"/>
    <col min="10759" max="10759" width="9.5703125" style="531" customWidth="1"/>
    <col min="10760" max="10760" width="7.28515625" style="531" bestFit="1" customWidth="1"/>
    <col min="10761" max="11008" width="9.140625" style="531"/>
    <col min="11009" max="11009" width="34.42578125" style="531" bestFit="1" customWidth="1"/>
    <col min="11010" max="11011" width="9.42578125" style="531" bestFit="1" customWidth="1"/>
    <col min="11012" max="11013" width="9.140625" style="531"/>
    <col min="11014" max="11014" width="7.28515625" style="531" bestFit="1" customWidth="1"/>
    <col min="11015" max="11015" width="9.5703125" style="531" customWidth="1"/>
    <col min="11016" max="11016" width="7.28515625" style="531" bestFit="1" customWidth="1"/>
    <col min="11017" max="11264" width="9.140625" style="531"/>
    <col min="11265" max="11265" width="34.42578125" style="531" bestFit="1" customWidth="1"/>
    <col min="11266" max="11267" width="9.42578125" style="531" bestFit="1" customWidth="1"/>
    <col min="11268" max="11269" width="9.140625" style="531"/>
    <col min="11270" max="11270" width="7.28515625" style="531" bestFit="1" customWidth="1"/>
    <col min="11271" max="11271" width="9.5703125" style="531" customWidth="1"/>
    <col min="11272" max="11272" width="7.28515625" style="531" bestFit="1" customWidth="1"/>
    <col min="11273" max="11520" width="9.140625" style="531"/>
    <col min="11521" max="11521" width="34.42578125" style="531" bestFit="1" customWidth="1"/>
    <col min="11522" max="11523" width="9.42578125" style="531" bestFit="1" customWidth="1"/>
    <col min="11524" max="11525" width="9.140625" style="531"/>
    <col min="11526" max="11526" width="7.28515625" style="531" bestFit="1" customWidth="1"/>
    <col min="11527" max="11527" width="9.5703125" style="531" customWidth="1"/>
    <col min="11528" max="11528" width="7.28515625" style="531" bestFit="1" customWidth="1"/>
    <col min="11529" max="11776" width="9.140625" style="531"/>
    <col min="11777" max="11777" width="34.42578125" style="531" bestFit="1" customWidth="1"/>
    <col min="11778" max="11779" width="9.42578125" style="531" bestFit="1" customWidth="1"/>
    <col min="11780" max="11781" width="9.140625" style="531"/>
    <col min="11782" max="11782" width="7.28515625" style="531" bestFit="1" customWidth="1"/>
    <col min="11783" max="11783" width="9.5703125" style="531" customWidth="1"/>
    <col min="11784" max="11784" width="7.28515625" style="531" bestFit="1" customWidth="1"/>
    <col min="11785" max="12032" width="9.140625" style="531"/>
    <col min="12033" max="12033" width="34.42578125" style="531" bestFit="1" customWidth="1"/>
    <col min="12034" max="12035" width="9.42578125" style="531" bestFit="1" customWidth="1"/>
    <col min="12036" max="12037" width="9.140625" style="531"/>
    <col min="12038" max="12038" width="7.28515625" style="531" bestFit="1" customWidth="1"/>
    <col min="12039" max="12039" width="9.5703125" style="531" customWidth="1"/>
    <col min="12040" max="12040" width="7.28515625" style="531" bestFit="1" customWidth="1"/>
    <col min="12041" max="12288" width="9.140625" style="531"/>
    <col min="12289" max="12289" width="34.42578125" style="531" bestFit="1" customWidth="1"/>
    <col min="12290" max="12291" width="9.42578125" style="531" bestFit="1" customWidth="1"/>
    <col min="12292" max="12293" width="9.140625" style="531"/>
    <col min="12294" max="12294" width="7.28515625" style="531" bestFit="1" customWidth="1"/>
    <col min="12295" max="12295" width="9.5703125" style="531" customWidth="1"/>
    <col min="12296" max="12296" width="7.28515625" style="531" bestFit="1" customWidth="1"/>
    <col min="12297" max="12544" width="9.140625" style="531"/>
    <col min="12545" max="12545" width="34.42578125" style="531" bestFit="1" customWidth="1"/>
    <col min="12546" max="12547" width="9.42578125" style="531" bestFit="1" customWidth="1"/>
    <col min="12548" max="12549" width="9.140625" style="531"/>
    <col min="12550" max="12550" width="7.28515625" style="531" bestFit="1" customWidth="1"/>
    <col min="12551" max="12551" width="9.5703125" style="531" customWidth="1"/>
    <col min="12552" max="12552" width="7.28515625" style="531" bestFit="1" customWidth="1"/>
    <col min="12553" max="12800" width="9.140625" style="531"/>
    <col min="12801" max="12801" width="34.42578125" style="531" bestFit="1" customWidth="1"/>
    <col min="12802" max="12803" width="9.42578125" style="531" bestFit="1" customWidth="1"/>
    <col min="12804" max="12805" width="9.140625" style="531"/>
    <col min="12806" max="12806" width="7.28515625" style="531" bestFit="1" customWidth="1"/>
    <col min="12807" max="12807" width="9.5703125" style="531" customWidth="1"/>
    <col min="12808" max="12808" width="7.28515625" style="531" bestFit="1" customWidth="1"/>
    <col min="12809" max="13056" width="9.140625" style="531"/>
    <col min="13057" max="13057" width="34.42578125" style="531" bestFit="1" customWidth="1"/>
    <col min="13058" max="13059" width="9.42578125" style="531" bestFit="1" customWidth="1"/>
    <col min="13060" max="13061" width="9.140625" style="531"/>
    <col min="13062" max="13062" width="7.28515625" style="531" bestFit="1" customWidth="1"/>
    <col min="13063" max="13063" width="9.5703125" style="531" customWidth="1"/>
    <col min="13064" max="13064" width="7.28515625" style="531" bestFit="1" customWidth="1"/>
    <col min="13065" max="13312" width="9.140625" style="531"/>
    <col min="13313" max="13313" width="34.42578125" style="531" bestFit="1" customWidth="1"/>
    <col min="13314" max="13315" width="9.42578125" style="531" bestFit="1" customWidth="1"/>
    <col min="13316" max="13317" width="9.140625" style="531"/>
    <col min="13318" max="13318" width="7.28515625" style="531" bestFit="1" customWidth="1"/>
    <col min="13319" max="13319" width="9.5703125" style="531" customWidth="1"/>
    <col min="13320" max="13320" width="7.28515625" style="531" bestFit="1" customWidth="1"/>
    <col min="13321" max="13568" width="9.140625" style="531"/>
    <col min="13569" max="13569" width="34.42578125" style="531" bestFit="1" customWidth="1"/>
    <col min="13570" max="13571" width="9.42578125" style="531" bestFit="1" customWidth="1"/>
    <col min="13572" max="13573" width="9.140625" style="531"/>
    <col min="13574" max="13574" width="7.28515625" style="531" bestFit="1" customWidth="1"/>
    <col min="13575" max="13575" width="9.5703125" style="531" customWidth="1"/>
    <col min="13576" max="13576" width="7.28515625" style="531" bestFit="1" customWidth="1"/>
    <col min="13577" max="13824" width="9.140625" style="531"/>
    <col min="13825" max="13825" width="34.42578125" style="531" bestFit="1" customWidth="1"/>
    <col min="13826" max="13827" width="9.42578125" style="531" bestFit="1" customWidth="1"/>
    <col min="13828" max="13829" width="9.140625" style="531"/>
    <col min="13830" max="13830" width="7.28515625" style="531" bestFit="1" customWidth="1"/>
    <col min="13831" max="13831" width="9.5703125" style="531" customWidth="1"/>
    <col min="13832" max="13832" width="7.28515625" style="531" bestFit="1" customWidth="1"/>
    <col min="13833" max="14080" width="9.140625" style="531"/>
    <col min="14081" max="14081" width="34.42578125" style="531" bestFit="1" customWidth="1"/>
    <col min="14082" max="14083" width="9.42578125" style="531" bestFit="1" customWidth="1"/>
    <col min="14084" max="14085" width="9.140625" style="531"/>
    <col min="14086" max="14086" width="7.28515625" style="531" bestFit="1" customWidth="1"/>
    <col min="14087" max="14087" width="9.5703125" style="531" customWidth="1"/>
    <col min="14088" max="14088" width="7.28515625" style="531" bestFit="1" customWidth="1"/>
    <col min="14089" max="14336" width="9.140625" style="531"/>
    <col min="14337" max="14337" width="34.42578125" style="531" bestFit="1" customWidth="1"/>
    <col min="14338" max="14339" width="9.42578125" style="531" bestFit="1" customWidth="1"/>
    <col min="14340" max="14341" width="9.140625" style="531"/>
    <col min="14342" max="14342" width="7.28515625" style="531" bestFit="1" customWidth="1"/>
    <col min="14343" max="14343" width="9.5703125" style="531" customWidth="1"/>
    <col min="14344" max="14344" width="7.28515625" style="531" bestFit="1" customWidth="1"/>
    <col min="14345" max="14592" width="9.140625" style="531"/>
    <col min="14593" max="14593" width="34.42578125" style="531" bestFit="1" customWidth="1"/>
    <col min="14594" max="14595" width="9.42578125" style="531" bestFit="1" customWidth="1"/>
    <col min="14596" max="14597" width="9.140625" style="531"/>
    <col min="14598" max="14598" width="7.28515625" style="531" bestFit="1" customWidth="1"/>
    <col min="14599" max="14599" width="9.5703125" style="531" customWidth="1"/>
    <col min="14600" max="14600" width="7.28515625" style="531" bestFit="1" customWidth="1"/>
    <col min="14601" max="14848" width="9.140625" style="531"/>
    <col min="14849" max="14849" width="34.42578125" style="531" bestFit="1" customWidth="1"/>
    <col min="14850" max="14851" width="9.42578125" style="531" bestFit="1" customWidth="1"/>
    <col min="14852" max="14853" width="9.140625" style="531"/>
    <col min="14854" max="14854" width="7.28515625" style="531" bestFit="1" customWidth="1"/>
    <col min="14855" max="14855" width="9.5703125" style="531" customWidth="1"/>
    <col min="14856" max="14856" width="7.28515625" style="531" bestFit="1" customWidth="1"/>
    <col min="14857" max="15104" width="9.140625" style="531"/>
    <col min="15105" max="15105" width="34.42578125" style="531" bestFit="1" customWidth="1"/>
    <col min="15106" max="15107" width="9.42578125" style="531" bestFit="1" customWidth="1"/>
    <col min="15108" max="15109" width="9.140625" style="531"/>
    <col min="15110" max="15110" width="7.28515625" style="531" bestFit="1" customWidth="1"/>
    <col min="15111" max="15111" width="9.5703125" style="531" customWidth="1"/>
    <col min="15112" max="15112" width="7.28515625" style="531" bestFit="1" customWidth="1"/>
    <col min="15113" max="15360" width="9.140625" style="531"/>
    <col min="15361" max="15361" width="34.42578125" style="531" bestFit="1" customWidth="1"/>
    <col min="15362" max="15363" width="9.42578125" style="531" bestFit="1" customWidth="1"/>
    <col min="15364" max="15365" width="9.140625" style="531"/>
    <col min="15366" max="15366" width="7.28515625" style="531" bestFit="1" customWidth="1"/>
    <col min="15367" max="15367" width="9.5703125" style="531" customWidth="1"/>
    <col min="15368" max="15368" width="7.28515625" style="531" bestFit="1" customWidth="1"/>
    <col min="15369" max="15616" width="9.140625" style="531"/>
    <col min="15617" max="15617" width="34.42578125" style="531" bestFit="1" customWidth="1"/>
    <col min="15618" max="15619" width="9.42578125" style="531" bestFit="1" customWidth="1"/>
    <col min="15620" max="15621" width="9.140625" style="531"/>
    <col min="15622" max="15622" width="7.28515625" style="531" bestFit="1" customWidth="1"/>
    <col min="15623" max="15623" width="9.5703125" style="531" customWidth="1"/>
    <col min="15624" max="15624" width="7.28515625" style="531" bestFit="1" customWidth="1"/>
    <col min="15625" max="15872" width="9.140625" style="531"/>
    <col min="15873" max="15873" width="34.42578125" style="531" bestFit="1" customWidth="1"/>
    <col min="15874" max="15875" width="9.42578125" style="531" bestFit="1" customWidth="1"/>
    <col min="15876" max="15877" width="9.140625" style="531"/>
    <col min="15878" max="15878" width="7.28515625" style="531" bestFit="1" customWidth="1"/>
    <col min="15879" max="15879" width="9.5703125" style="531" customWidth="1"/>
    <col min="15880" max="15880" width="7.28515625" style="531" bestFit="1" customWidth="1"/>
    <col min="15881" max="16128" width="9.140625" style="531"/>
    <col min="16129" max="16129" width="34.42578125" style="531" bestFit="1" customWidth="1"/>
    <col min="16130" max="16131" width="9.42578125" style="531" bestFit="1" customWidth="1"/>
    <col min="16132" max="16133" width="9.140625" style="531"/>
    <col min="16134" max="16134" width="7.28515625" style="531" bestFit="1" customWidth="1"/>
    <col min="16135" max="16135" width="9.5703125" style="531" customWidth="1"/>
    <col min="16136" max="16136" width="7.28515625" style="531" bestFit="1" customWidth="1"/>
    <col min="16137" max="16384" width="9.140625" style="531"/>
  </cols>
  <sheetData>
    <row r="1" spans="1:9" s="1962" customFormat="1" ht="18.75">
      <c r="A1" s="2351" t="s">
        <v>799</v>
      </c>
      <c r="B1" s="2351"/>
      <c r="C1" s="2351"/>
      <c r="D1" s="2351"/>
      <c r="E1" s="2351"/>
      <c r="F1" s="2351"/>
      <c r="G1" s="2351"/>
      <c r="H1" s="2351"/>
    </row>
    <row r="2" spans="1:9" s="1963" customFormat="1" ht="20.25">
      <c r="A2" s="2410" t="s">
        <v>330</v>
      </c>
      <c r="B2" s="2410"/>
      <c r="C2" s="2410"/>
      <c r="D2" s="2410"/>
      <c r="E2" s="2410"/>
      <c r="F2" s="2410"/>
      <c r="G2" s="2410"/>
      <c r="H2" s="2410"/>
    </row>
    <row r="3" spans="1:9" ht="19.5" customHeight="1" thickBot="1">
      <c r="A3" s="608"/>
      <c r="B3" s="608"/>
      <c r="C3" s="608"/>
      <c r="D3" s="608"/>
      <c r="E3" s="608"/>
      <c r="F3" s="608"/>
      <c r="G3" s="2409" t="s">
        <v>213</v>
      </c>
      <c r="H3" s="2409"/>
    </row>
    <row r="4" spans="1:9" ht="13.5" customHeight="1" thickTop="1">
      <c r="A4" s="609"/>
      <c r="B4" s="569">
        <f>'Sect credit'!B4</f>
        <v>2015</v>
      </c>
      <c r="C4" s="570">
        <f>'Sect credit'!C4</f>
        <v>2016</v>
      </c>
      <c r="D4" s="571">
        <f>'Sect credit'!D4</f>
        <v>2017</v>
      </c>
      <c r="E4" s="2403" t="str">
        <f>'Sect credit'!E4</f>
        <v>Changes during the fiscal year</v>
      </c>
      <c r="F4" s="2404"/>
      <c r="G4" s="2404"/>
      <c r="H4" s="2405"/>
    </row>
    <row r="5" spans="1:9">
      <c r="A5" s="610" t="s">
        <v>486</v>
      </c>
      <c r="B5" s="573" t="str">
        <f>'Sect credit'!B5</f>
        <v xml:space="preserve">Jul </v>
      </c>
      <c r="C5" s="573" t="str">
        <f>'Sect credit'!C5</f>
        <v>Jul ( R )</v>
      </c>
      <c r="D5" s="574" t="str">
        <f>'Sect credit'!D5</f>
        <v>Jul ( P )</v>
      </c>
      <c r="E5" s="2406" t="str">
        <f>'Sect credit'!E5:F5</f>
        <v>2015/16</v>
      </c>
      <c r="F5" s="2407"/>
      <c r="G5" s="2406" t="str">
        <f>'Sect credit'!G5:H5</f>
        <v>2016/17</v>
      </c>
      <c r="H5" s="2408"/>
    </row>
    <row r="6" spans="1:9">
      <c r="A6" s="611"/>
      <c r="B6" s="613"/>
      <c r="C6" s="613"/>
      <c r="D6" s="613"/>
      <c r="E6" s="613" t="s">
        <v>451</v>
      </c>
      <c r="F6" s="613" t="s">
        <v>452</v>
      </c>
      <c r="G6" s="613" t="s">
        <v>451</v>
      </c>
      <c r="H6" s="614" t="s">
        <v>452</v>
      </c>
    </row>
    <row r="7" spans="1:9" s="608" customFormat="1">
      <c r="A7" s="615" t="s">
        <v>700</v>
      </c>
      <c r="B7" s="658">
        <v>31372.375535628995</v>
      </c>
      <c r="C7" s="658">
        <v>30642.247245480001</v>
      </c>
      <c r="D7" s="658">
        <v>37452.612048049028</v>
      </c>
      <c r="E7" s="658">
        <v>-730.12829014899398</v>
      </c>
      <c r="F7" s="658">
        <v>-2.3272967943399809</v>
      </c>
      <c r="G7" s="658">
        <v>6810.3648025690272</v>
      </c>
      <c r="H7" s="659">
        <v>22.225409083120088</v>
      </c>
    </row>
    <row r="8" spans="1:9" s="608" customFormat="1">
      <c r="A8" s="615" t="s">
        <v>701</v>
      </c>
      <c r="B8" s="658">
        <v>784.73157558000014</v>
      </c>
      <c r="C8" s="658">
        <v>1014.6742012399998</v>
      </c>
      <c r="D8" s="658">
        <v>997.93884472999969</v>
      </c>
      <c r="E8" s="658">
        <v>229.94262565999963</v>
      </c>
      <c r="F8" s="658">
        <v>29.302073832067681</v>
      </c>
      <c r="G8" s="658">
        <v>-16.735356510000088</v>
      </c>
      <c r="H8" s="659">
        <v>-1.6493330065501184</v>
      </c>
    </row>
    <row r="9" spans="1:9" s="608" customFormat="1">
      <c r="A9" s="615" t="s">
        <v>702</v>
      </c>
      <c r="B9" s="658">
        <v>18762.58201681</v>
      </c>
      <c r="C9" s="658">
        <v>29668.697392400001</v>
      </c>
      <c r="D9" s="658">
        <v>33940.579231210002</v>
      </c>
      <c r="E9" s="658">
        <v>10906.115375590001</v>
      </c>
      <c r="F9" s="658">
        <v>58.126943113793516</v>
      </c>
      <c r="G9" s="658">
        <v>4271.8818388100008</v>
      </c>
      <c r="H9" s="659">
        <v>14.39861609800333</v>
      </c>
    </row>
    <row r="10" spans="1:9" s="608" customFormat="1">
      <c r="A10" s="615" t="s">
        <v>703</v>
      </c>
      <c r="B10" s="658">
        <v>9911.1850882694434</v>
      </c>
      <c r="C10" s="658">
        <v>10549.536879520989</v>
      </c>
      <c r="D10" s="658">
        <v>21433.386203185986</v>
      </c>
      <c r="E10" s="658">
        <v>638.35179125154536</v>
      </c>
      <c r="F10" s="658">
        <v>6.4407211202934533</v>
      </c>
      <c r="G10" s="658">
        <v>10883.849323664997</v>
      </c>
      <c r="H10" s="659">
        <v>103.16897744386281</v>
      </c>
    </row>
    <row r="11" spans="1:9">
      <c r="A11" s="622" t="s">
        <v>704</v>
      </c>
      <c r="B11" s="660">
        <v>9012.1673873894433</v>
      </c>
      <c r="C11" s="660">
        <v>9573.2858712009893</v>
      </c>
      <c r="D11" s="660">
        <v>20038.838908685982</v>
      </c>
      <c r="E11" s="660">
        <v>561.11848381154596</v>
      </c>
      <c r="F11" s="660">
        <v>6.2262323777597439</v>
      </c>
      <c r="G11" s="660">
        <v>10465.553037484993</v>
      </c>
      <c r="H11" s="661">
        <v>109.32038568876526</v>
      </c>
      <c r="I11" s="608"/>
    </row>
    <row r="12" spans="1:9">
      <c r="A12" s="622" t="s">
        <v>705</v>
      </c>
      <c r="B12" s="660">
        <v>899.01770087999989</v>
      </c>
      <c r="C12" s="660">
        <v>976.25100831999998</v>
      </c>
      <c r="D12" s="660">
        <v>1394.5472945000029</v>
      </c>
      <c r="E12" s="660">
        <v>77.23330744000009</v>
      </c>
      <c r="F12" s="660">
        <v>8.5908550370477226</v>
      </c>
      <c r="G12" s="660">
        <v>418.29628618000288</v>
      </c>
      <c r="H12" s="661">
        <v>42.847206570350792</v>
      </c>
      <c r="I12" s="608"/>
    </row>
    <row r="13" spans="1:9" s="608" customFormat="1">
      <c r="A13" s="615" t="s">
        <v>706</v>
      </c>
      <c r="B13" s="658">
        <v>1132441.7169778894</v>
      </c>
      <c r="C13" s="658">
        <v>1463885.5165692642</v>
      </c>
      <c r="D13" s="658">
        <v>1728231.1549233354</v>
      </c>
      <c r="E13" s="658">
        <v>331443.79959137482</v>
      </c>
      <c r="F13" s="658">
        <v>29.268066923204504</v>
      </c>
      <c r="G13" s="658">
        <v>264345.63835407118</v>
      </c>
      <c r="H13" s="659">
        <v>18.057808166145868</v>
      </c>
    </row>
    <row r="14" spans="1:9">
      <c r="A14" s="622" t="s">
        <v>707</v>
      </c>
      <c r="B14" s="660">
        <v>957843.18075650383</v>
      </c>
      <c r="C14" s="660">
        <v>1207457.4441309331</v>
      </c>
      <c r="D14" s="660">
        <v>1453024.6078200554</v>
      </c>
      <c r="E14" s="660">
        <v>249614.26337442931</v>
      </c>
      <c r="F14" s="660">
        <v>26.060034501397624</v>
      </c>
      <c r="G14" s="660">
        <v>245567.1636891223</v>
      </c>
      <c r="H14" s="661">
        <v>20.337541905327285</v>
      </c>
      <c r="I14" s="608"/>
    </row>
    <row r="15" spans="1:9">
      <c r="A15" s="622" t="s">
        <v>708</v>
      </c>
      <c r="B15" s="660">
        <v>811773.974706145</v>
      </c>
      <c r="C15" s="660">
        <v>1021955.0148755575</v>
      </c>
      <c r="D15" s="660">
        <v>1208966.3336286163</v>
      </c>
      <c r="E15" s="660">
        <v>210181.0401694125</v>
      </c>
      <c r="F15" s="660">
        <v>25.891571634271248</v>
      </c>
      <c r="G15" s="660">
        <v>187011.31875305879</v>
      </c>
      <c r="H15" s="661">
        <v>18.299368957627845</v>
      </c>
      <c r="I15" s="608"/>
    </row>
    <row r="16" spans="1:9">
      <c r="A16" s="622" t="s">
        <v>709</v>
      </c>
      <c r="B16" s="660">
        <v>29897.539750808795</v>
      </c>
      <c r="C16" s="660">
        <v>38739.909665018989</v>
      </c>
      <c r="D16" s="660">
        <v>53180.607488533526</v>
      </c>
      <c r="E16" s="660">
        <v>8842.3699142101941</v>
      </c>
      <c r="F16" s="660">
        <v>29.575577080622455</v>
      </c>
      <c r="G16" s="660">
        <v>14440.697823514536</v>
      </c>
      <c r="H16" s="661">
        <v>37.276023481681129</v>
      </c>
      <c r="I16" s="608"/>
    </row>
    <row r="17" spans="1:9">
      <c r="A17" s="622" t="s">
        <v>710</v>
      </c>
      <c r="B17" s="660">
        <v>897.60511292000024</v>
      </c>
      <c r="C17" s="660">
        <v>913.77268212334366</v>
      </c>
      <c r="D17" s="660">
        <v>1157.6889045299999</v>
      </c>
      <c r="E17" s="660">
        <v>16.167569203343419</v>
      </c>
      <c r="F17" s="660">
        <v>1.8011895175985215</v>
      </c>
      <c r="G17" s="660">
        <v>243.91622240665629</v>
      </c>
      <c r="H17" s="661">
        <v>26.693315217069685</v>
      </c>
      <c r="I17" s="608"/>
    </row>
    <row r="18" spans="1:9">
      <c r="A18" s="622" t="s">
        <v>711</v>
      </c>
      <c r="B18" s="660">
        <v>84902.036607182032</v>
      </c>
      <c r="C18" s="660">
        <v>115407.51848351916</v>
      </c>
      <c r="D18" s="660">
        <v>158394.45860238725</v>
      </c>
      <c r="E18" s="660">
        <v>30505.48187633713</v>
      </c>
      <c r="F18" s="660">
        <v>35.930212154364987</v>
      </c>
      <c r="G18" s="660">
        <v>42986.940118868093</v>
      </c>
      <c r="H18" s="661">
        <v>37.247954625249882</v>
      </c>
      <c r="I18" s="608"/>
    </row>
    <row r="19" spans="1:9">
      <c r="A19" s="622" t="s">
        <v>712</v>
      </c>
      <c r="B19" s="660">
        <v>30372.024579448011</v>
      </c>
      <c r="C19" s="660">
        <v>30441.228424714001</v>
      </c>
      <c r="D19" s="660">
        <v>31325.519195988501</v>
      </c>
      <c r="E19" s="660">
        <v>69.203845265990822</v>
      </c>
      <c r="F19" s="660">
        <v>0.22785390906347197</v>
      </c>
      <c r="G19" s="660">
        <v>884.2907712745</v>
      </c>
      <c r="H19" s="661">
        <v>2.9049115854883838</v>
      </c>
      <c r="I19" s="608"/>
    </row>
    <row r="20" spans="1:9">
      <c r="A20" s="622" t="s">
        <v>713</v>
      </c>
      <c r="B20" s="660">
        <v>174598.53622138541</v>
      </c>
      <c r="C20" s="660">
        <v>256428.07243833123</v>
      </c>
      <c r="D20" s="660">
        <v>275206.54710327991</v>
      </c>
      <c r="E20" s="660">
        <v>81829.536216945824</v>
      </c>
      <c r="F20" s="660">
        <v>46.867252147628868</v>
      </c>
      <c r="G20" s="660">
        <v>18778.474664948677</v>
      </c>
      <c r="H20" s="661">
        <v>7.3230962922223499</v>
      </c>
      <c r="I20" s="608"/>
    </row>
    <row r="21" spans="1:9">
      <c r="A21" s="622" t="s">
        <v>714</v>
      </c>
      <c r="B21" s="660">
        <v>14736.283729769999</v>
      </c>
      <c r="C21" s="660">
        <v>17327.638864479995</v>
      </c>
      <c r="D21" s="660">
        <v>20275.515842311506</v>
      </c>
      <c r="E21" s="660">
        <v>2591.3551347099965</v>
      </c>
      <c r="F21" s="660">
        <v>17.584861843254167</v>
      </c>
      <c r="G21" s="660">
        <v>2947.8769778315109</v>
      </c>
      <c r="H21" s="661">
        <v>17.012571654378007</v>
      </c>
      <c r="I21" s="608"/>
    </row>
    <row r="22" spans="1:9">
      <c r="A22" s="622" t="s">
        <v>715</v>
      </c>
      <c r="B22" s="660">
        <v>6347.3665649200002</v>
      </c>
      <c r="C22" s="660">
        <v>6520.465008359999</v>
      </c>
      <c r="D22" s="660">
        <v>7427.6373241500014</v>
      </c>
      <c r="E22" s="660">
        <v>173.09844343999885</v>
      </c>
      <c r="F22" s="660">
        <v>2.727090702412907</v>
      </c>
      <c r="G22" s="660">
        <v>907.17231579000236</v>
      </c>
      <c r="H22" s="661">
        <v>13.912693567512461</v>
      </c>
      <c r="I22" s="608"/>
    </row>
    <row r="23" spans="1:9">
      <c r="A23" s="622" t="s">
        <v>716</v>
      </c>
      <c r="B23" s="660">
        <v>390.41168038000001</v>
      </c>
      <c r="C23" s="660">
        <v>287.13090332000002</v>
      </c>
      <c r="D23" s="660">
        <v>244.15460744000004</v>
      </c>
      <c r="E23" s="660">
        <v>-103.28077705999999</v>
      </c>
      <c r="F23" s="660">
        <v>-26.454325587665195</v>
      </c>
      <c r="G23" s="660">
        <v>-42.976295879999981</v>
      </c>
      <c r="H23" s="661">
        <v>-14.967492312070638</v>
      </c>
      <c r="I23" s="608"/>
    </row>
    <row r="24" spans="1:9">
      <c r="A24" s="622" t="s">
        <v>717</v>
      </c>
      <c r="B24" s="660">
        <v>7998.5054844700007</v>
      </c>
      <c r="C24" s="660">
        <v>10520.042952799995</v>
      </c>
      <c r="D24" s="660">
        <v>12603.723910721506</v>
      </c>
      <c r="E24" s="660">
        <v>2521.5374683299942</v>
      </c>
      <c r="F24" s="660">
        <v>31.525107699505156</v>
      </c>
      <c r="G24" s="660">
        <v>2083.6809579215114</v>
      </c>
      <c r="H24" s="661">
        <v>19.806772341808003</v>
      </c>
      <c r="I24" s="608"/>
    </row>
    <row r="25" spans="1:9">
      <c r="A25" s="622" t="s">
        <v>718</v>
      </c>
      <c r="B25" s="660">
        <v>159862.25249161539</v>
      </c>
      <c r="C25" s="660">
        <v>239100.43357385125</v>
      </c>
      <c r="D25" s="660">
        <v>254931.03126096842</v>
      </c>
      <c r="E25" s="660">
        <v>79238.181082235853</v>
      </c>
      <c r="F25" s="660">
        <v>49.566536094186347</v>
      </c>
      <c r="G25" s="660">
        <v>15830.597687117173</v>
      </c>
      <c r="H25" s="661">
        <v>6.620898779017713</v>
      </c>
      <c r="I25" s="608"/>
    </row>
    <row r="26" spans="1:9">
      <c r="A26" s="622" t="s">
        <v>719</v>
      </c>
      <c r="B26" s="660">
        <v>17614.07052342538</v>
      </c>
      <c r="C26" s="660">
        <v>21244.037959647005</v>
      </c>
      <c r="D26" s="660">
        <v>20008.657657009506</v>
      </c>
      <c r="E26" s="660">
        <v>3629.9674362216247</v>
      </c>
      <c r="F26" s="660">
        <v>20.608339403399363</v>
      </c>
      <c r="G26" s="660">
        <v>-1235.380302637499</v>
      </c>
      <c r="H26" s="661">
        <v>-5.81518591232091</v>
      </c>
      <c r="I26" s="608"/>
    </row>
    <row r="27" spans="1:9">
      <c r="A27" s="622" t="s">
        <v>720</v>
      </c>
      <c r="B27" s="660">
        <v>3638.109822330001</v>
      </c>
      <c r="C27" s="660">
        <v>4896.8193568699999</v>
      </c>
      <c r="D27" s="660">
        <v>5115.3989484724998</v>
      </c>
      <c r="E27" s="660">
        <v>1258.7095345399989</v>
      </c>
      <c r="F27" s="660">
        <v>34.597898249642931</v>
      </c>
      <c r="G27" s="660">
        <v>218.57959160249993</v>
      </c>
      <c r="H27" s="661">
        <v>4.4637054314826496</v>
      </c>
      <c r="I27" s="608"/>
    </row>
    <row r="28" spans="1:9">
      <c r="A28" s="622" t="s">
        <v>721</v>
      </c>
      <c r="B28" s="660">
        <v>138610.07214586</v>
      </c>
      <c r="C28" s="660">
        <v>212959.57625733424</v>
      </c>
      <c r="D28" s="660">
        <v>229806.97465548641</v>
      </c>
      <c r="E28" s="660">
        <v>74349.504111474234</v>
      </c>
      <c r="F28" s="660">
        <v>53.639322857602956</v>
      </c>
      <c r="G28" s="660">
        <v>16847.398398152174</v>
      </c>
      <c r="H28" s="661">
        <v>7.9110780995329657</v>
      </c>
    </row>
    <row r="29" spans="1:9">
      <c r="A29" s="622" t="s">
        <v>722</v>
      </c>
      <c r="B29" s="660">
        <v>6111.5645975400021</v>
      </c>
      <c r="C29" s="660">
        <v>5278.9611000700006</v>
      </c>
      <c r="D29" s="660">
        <v>6484.4219719099983</v>
      </c>
      <c r="E29" s="660">
        <v>-832.60349747000146</v>
      </c>
      <c r="F29" s="660">
        <v>-13.62340991707978</v>
      </c>
      <c r="G29" s="660">
        <v>1205.4608718399977</v>
      </c>
      <c r="H29" s="661">
        <v>22.835191413401642</v>
      </c>
    </row>
    <row r="30" spans="1:9">
      <c r="A30" s="622" t="s">
        <v>723</v>
      </c>
      <c r="B30" s="660">
        <v>4633.8310043600013</v>
      </c>
      <c r="C30" s="660">
        <v>6049.5126459699995</v>
      </c>
      <c r="D30" s="660">
        <v>7961.0625486200006</v>
      </c>
      <c r="E30" s="660">
        <v>1415.6816416099982</v>
      </c>
      <c r="F30" s="660">
        <v>30.550998521050388</v>
      </c>
      <c r="G30" s="660">
        <v>1911.5499026500011</v>
      </c>
      <c r="H30" s="661">
        <v>31.598411550117468</v>
      </c>
    </row>
    <row r="31" spans="1:9">
      <c r="A31" s="622" t="s">
        <v>724</v>
      </c>
      <c r="B31" s="660">
        <v>127864.67654396</v>
      </c>
      <c r="C31" s="660">
        <v>201631.10251129424</v>
      </c>
      <c r="D31" s="660">
        <v>215361.4901349564</v>
      </c>
      <c r="E31" s="660">
        <v>73766.425967334246</v>
      </c>
      <c r="F31" s="660">
        <v>57.691012061468975</v>
      </c>
      <c r="G31" s="660">
        <v>13730.387623662158</v>
      </c>
      <c r="H31" s="661">
        <v>6.8096575640621007</v>
      </c>
    </row>
    <row r="32" spans="1:9" s="608" customFormat="1">
      <c r="A32" s="615" t="s">
        <v>725</v>
      </c>
      <c r="B32" s="658">
        <v>13965.210994323697</v>
      </c>
      <c r="C32" s="658">
        <v>15710.448766480469</v>
      </c>
      <c r="D32" s="658">
        <v>15873.632969296117</v>
      </c>
      <c r="E32" s="658">
        <v>1745.2377721567718</v>
      </c>
      <c r="F32" s="658">
        <v>12.497038339529146</v>
      </c>
      <c r="G32" s="658">
        <v>163.18420281564795</v>
      </c>
      <c r="H32" s="659">
        <v>1.0386985454152959</v>
      </c>
    </row>
    <row r="33" spans="1:9">
      <c r="A33" s="622" t="s">
        <v>726</v>
      </c>
      <c r="B33" s="660">
        <v>3529.000557676497</v>
      </c>
      <c r="C33" s="660">
        <v>3525.8661369574529</v>
      </c>
      <c r="D33" s="660">
        <v>798.37922911999999</v>
      </c>
      <c r="E33" s="660">
        <v>-3.1344207190441011</v>
      </c>
      <c r="F33" s="660">
        <v>-8.8818935214558636E-2</v>
      </c>
      <c r="G33" s="660">
        <v>-2727.4869078374531</v>
      </c>
      <c r="H33" s="661">
        <v>-77.35650764640377</v>
      </c>
      <c r="I33" s="608"/>
    </row>
    <row r="34" spans="1:9">
      <c r="A34" s="622" t="s">
        <v>727</v>
      </c>
      <c r="B34" s="660">
        <v>10436.210436647201</v>
      </c>
      <c r="C34" s="660">
        <v>12184.582629523016</v>
      </c>
      <c r="D34" s="660">
        <v>15075.253740176116</v>
      </c>
      <c r="E34" s="660">
        <v>1748.372192875815</v>
      </c>
      <c r="F34" s="660">
        <v>16.752941151285441</v>
      </c>
      <c r="G34" s="660">
        <v>2890.6711106531002</v>
      </c>
      <c r="H34" s="661">
        <v>23.724005971686367</v>
      </c>
      <c r="I34" s="608"/>
    </row>
    <row r="35" spans="1:9">
      <c r="A35" s="622" t="s">
        <v>728</v>
      </c>
      <c r="B35" s="660">
        <v>9867.0592467171991</v>
      </c>
      <c r="C35" s="660">
        <v>11320.202087583017</v>
      </c>
      <c r="D35" s="660">
        <v>14375.570182953867</v>
      </c>
      <c r="E35" s="660">
        <v>1453.1428408658176</v>
      </c>
      <c r="F35" s="660">
        <v>14.727213088836805</v>
      </c>
      <c r="G35" s="660">
        <v>3055.3680953708499</v>
      </c>
      <c r="H35" s="661">
        <v>26.9904023950442</v>
      </c>
      <c r="I35" s="608"/>
    </row>
    <row r="36" spans="1:9">
      <c r="A36" s="622" t="s">
        <v>729</v>
      </c>
      <c r="B36" s="660">
        <v>314.94784489</v>
      </c>
      <c r="C36" s="660">
        <v>265.39942653000003</v>
      </c>
      <c r="D36" s="660">
        <v>475.84970142999993</v>
      </c>
      <c r="E36" s="660">
        <v>-49.548418359999971</v>
      </c>
      <c r="F36" s="660">
        <v>-15.732261440717417</v>
      </c>
      <c r="G36" s="660">
        <v>210.4502748999999</v>
      </c>
      <c r="H36" s="661">
        <v>79.295678084749426</v>
      </c>
      <c r="I36" s="608"/>
    </row>
    <row r="37" spans="1:9">
      <c r="A37" s="622" t="s">
        <v>730</v>
      </c>
      <c r="B37" s="660">
        <v>132.45744493999985</v>
      </c>
      <c r="C37" s="660">
        <v>384.82057557999997</v>
      </c>
      <c r="D37" s="660">
        <v>125.76797999999997</v>
      </c>
      <c r="E37" s="660">
        <v>252.36313064000012</v>
      </c>
      <c r="F37" s="660">
        <v>190.52393072681929</v>
      </c>
      <c r="G37" s="660">
        <v>-259.05259558</v>
      </c>
      <c r="H37" s="661">
        <v>-67.317761060347934</v>
      </c>
      <c r="I37" s="608"/>
    </row>
    <row r="38" spans="1:9">
      <c r="A38" s="622" t="s">
        <v>731</v>
      </c>
      <c r="B38" s="660">
        <v>121.74590009999999</v>
      </c>
      <c r="C38" s="660">
        <v>214.16053982999998</v>
      </c>
      <c r="D38" s="660">
        <v>98.065875792249997</v>
      </c>
      <c r="E38" s="660">
        <v>92.41463972999999</v>
      </c>
      <c r="F38" s="660">
        <v>75.907804414023133</v>
      </c>
      <c r="G38" s="660">
        <v>-116.09466403774998</v>
      </c>
      <c r="H38" s="661">
        <v>-54.209176036773897</v>
      </c>
      <c r="I38" s="608"/>
    </row>
    <row r="39" spans="1:9" s="608" customFormat="1">
      <c r="A39" s="615" t="s">
        <v>732</v>
      </c>
      <c r="B39" s="662">
        <v>40499.244876769997</v>
      </c>
      <c r="C39" s="662">
        <v>52982.202178080013</v>
      </c>
      <c r="D39" s="662">
        <v>63087.466175484013</v>
      </c>
      <c r="E39" s="662">
        <v>12482.957301310016</v>
      </c>
      <c r="F39" s="662">
        <v>30.822691482996341</v>
      </c>
      <c r="G39" s="662">
        <v>10105.263997403999</v>
      </c>
      <c r="H39" s="663">
        <v>19.072940689477015</v>
      </c>
    </row>
    <row r="40" spans="1:9">
      <c r="A40" s="622" t="s">
        <v>733</v>
      </c>
      <c r="B40" s="660">
        <v>2385.5424673799994</v>
      </c>
      <c r="C40" s="660">
        <v>2364.1932916099995</v>
      </c>
      <c r="D40" s="660">
        <v>2557.9741380300002</v>
      </c>
      <c r="E40" s="660">
        <v>-21.349175769999874</v>
      </c>
      <c r="F40" s="660">
        <v>-0.89494008435939987</v>
      </c>
      <c r="G40" s="660">
        <v>193.78084642000067</v>
      </c>
      <c r="H40" s="661">
        <v>8.1964891410396152</v>
      </c>
      <c r="I40" s="608"/>
    </row>
    <row r="41" spans="1:9">
      <c r="A41" s="622" t="s">
        <v>734</v>
      </c>
      <c r="B41" s="660">
        <v>27840.505172060002</v>
      </c>
      <c r="C41" s="660">
        <v>33199.255564790001</v>
      </c>
      <c r="D41" s="660">
        <v>42571.079088134007</v>
      </c>
      <c r="E41" s="660">
        <v>5358.7503927299986</v>
      </c>
      <c r="F41" s="660">
        <v>19.248035765198324</v>
      </c>
      <c r="G41" s="660">
        <v>9371.8235233440064</v>
      </c>
      <c r="H41" s="661">
        <v>28.229017078574024</v>
      </c>
      <c r="I41" s="608"/>
    </row>
    <row r="42" spans="1:9">
      <c r="A42" s="622" t="s">
        <v>735</v>
      </c>
      <c r="B42" s="660">
        <v>2363.42399965</v>
      </c>
      <c r="C42" s="660">
        <v>4053.484134090002</v>
      </c>
      <c r="D42" s="660">
        <v>5334.2274360700094</v>
      </c>
      <c r="E42" s="660">
        <v>1690.060134440002</v>
      </c>
      <c r="F42" s="660">
        <v>71.508968965800619</v>
      </c>
      <c r="G42" s="660">
        <v>1280.7433019800073</v>
      </c>
      <c r="H42" s="661">
        <v>31.596109904782722</v>
      </c>
      <c r="I42" s="608"/>
    </row>
    <row r="43" spans="1:9">
      <c r="A43" s="622" t="s">
        <v>736</v>
      </c>
      <c r="B43" s="660">
        <v>3581.0110196199985</v>
      </c>
      <c r="C43" s="660">
        <v>4855.5547392700009</v>
      </c>
      <c r="D43" s="660">
        <v>5819.1500393899987</v>
      </c>
      <c r="E43" s="660">
        <v>1274.5437196500025</v>
      </c>
      <c r="F43" s="660">
        <v>35.591728499770205</v>
      </c>
      <c r="G43" s="660">
        <v>963.59530011999777</v>
      </c>
      <c r="H43" s="661">
        <v>19.845215466870993</v>
      </c>
      <c r="I43" s="608"/>
    </row>
    <row r="44" spans="1:9">
      <c r="A44" s="622" t="s">
        <v>737</v>
      </c>
      <c r="B44" s="660">
        <v>4328.7651767799998</v>
      </c>
      <c r="C44" s="660">
        <v>8509.69</v>
      </c>
      <c r="D44" s="660">
        <v>6805.0354738599981</v>
      </c>
      <c r="E44" s="660">
        <v>4180.9248232200007</v>
      </c>
      <c r="F44" s="660">
        <v>96.584699157324778</v>
      </c>
      <c r="G44" s="660">
        <v>-1704.6545261400024</v>
      </c>
      <c r="H44" s="661">
        <v>-20.031922739136235</v>
      </c>
      <c r="I44" s="608"/>
    </row>
    <row r="45" spans="1:9" s="608" customFormat="1">
      <c r="A45" s="615" t="s">
        <v>738</v>
      </c>
      <c r="B45" s="658">
        <v>424.96186282739984</v>
      </c>
      <c r="C45" s="658">
        <v>546.32794058218929</v>
      </c>
      <c r="D45" s="658">
        <v>905.78233736723189</v>
      </c>
      <c r="E45" s="658">
        <v>121.36607775478944</v>
      </c>
      <c r="F45" s="658">
        <v>28.559286931609396</v>
      </c>
      <c r="G45" s="658">
        <v>359.4543967850426</v>
      </c>
      <c r="H45" s="659">
        <v>65.794620791679321</v>
      </c>
    </row>
    <row r="46" spans="1:9" s="608" customFormat="1">
      <c r="A46" s="615" t="s">
        <v>739</v>
      </c>
      <c r="B46" s="658">
        <v>0</v>
      </c>
      <c r="C46" s="658">
        <v>0</v>
      </c>
      <c r="D46" s="658">
        <v>0</v>
      </c>
      <c r="E46" s="658">
        <v>0</v>
      </c>
      <c r="F46" s="664"/>
      <c r="G46" s="664">
        <v>0</v>
      </c>
      <c r="H46" s="665"/>
    </row>
    <row r="47" spans="1:9" s="608" customFormat="1">
      <c r="A47" s="615" t="s">
        <v>740</v>
      </c>
      <c r="B47" s="658">
        <v>113924.7790809148</v>
      </c>
      <c r="C47" s="658">
        <v>76853.009754380852</v>
      </c>
      <c r="D47" s="658">
        <v>84302.562282967541</v>
      </c>
      <c r="E47" s="658">
        <v>-37071.769326533948</v>
      </c>
      <c r="F47" s="658">
        <v>-32.540567228314579</v>
      </c>
      <c r="G47" s="658">
        <v>7449.5525285866897</v>
      </c>
      <c r="H47" s="659">
        <v>9.6932476065610995</v>
      </c>
    </row>
    <row r="48" spans="1:9" ht="13.5" thickBot="1">
      <c r="A48" s="666" t="s">
        <v>741</v>
      </c>
      <c r="B48" s="667">
        <v>1362086.7880090137</v>
      </c>
      <c r="C48" s="667">
        <v>1681852.6609274289</v>
      </c>
      <c r="D48" s="667">
        <v>1986225.1150156255</v>
      </c>
      <c r="E48" s="667">
        <v>319765.872918415</v>
      </c>
      <c r="F48" s="667">
        <v>23.476174626568579</v>
      </c>
      <c r="G48" s="667">
        <v>304372.45408819662</v>
      </c>
      <c r="H48" s="668">
        <v>18.097450576934346</v>
      </c>
      <c r="I48" s="608"/>
    </row>
    <row r="49" spans="1:7" ht="13.5" thickTop="1">
      <c r="A49" s="602" t="s">
        <v>589</v>
      </c>
      <c r="B49" s="532"/>
      <c r="C49" s="532"/>
      <c r="D49" s="532"/>
      <c r="E49" s="532"/>
      <c r="G49" s="532"/>
    </row>
    <row r="54" spans="1:7">
      <c r="B54" s="532"/>
      <c r="C54" s="532"/>
      <c r="D54" s="532"/>
    </row>
    <row r="55" spans="1:7">
      <c r="B55" s="532"/>
      <c r="C55" s="532"/>
      <c r="D55" s="532"/>
    </row>
  </sheetData>
  <mergeCells count="6">
    <mergeCell ref="A1:H1"/>
    <mergeCell ref="A2:H2"/>
    <mergeCell ref="G3:H3"/>
    <mergeCell ref="E4:H4"/>
    <mergeCell ref="E5:F5"/>
    <mergeCell ref="G5:H5"/>
  </mergeCells>
  <printOptions horizontalCentered="1"/>
  <pageMargins left="1.5" right="1" top="1.5" bottom="1"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M73"/>
  <sheetViews>
    <sheetView view="pageBreakPreview" zoomScaleSheetLayoutView="100" workbookViewId="0">
      <selection activeCell="H20" sqref="H20"/>
    </sheetView>
  </sheetViews>
  <sheetFormatPr defaultRowHeight="12.75"/>
  <cols>
    <col min="1" max="1" width="49.85546875" style="531" bestFit="1" customWidth="1"/>
    <col min="2" max="5" width="9.7109375" style="531" customWidth="1"/>
    <col min="6" max="6" width="10.42578125" style="531" bestFit="1" customWidth="1"/>
    <col min="7" max="256" width="9.140625" style="531"/>
    <col min="257" max="257" width="56.42578125" style="531" bestFit="1" customWidth="1"/>
    <col min="258" max="259" width="9.42578125" style="531" bestFit="1" customWidth="1"/>
    <col min="260" max="260" width="12.5703125" style="531" customWidth="1"/>
    <col min="261" max="261" width="13.140625" style="531" customWidth="1"/>
    <col min="262" max="262" width="10.42578125" style="531" bestFit="1" customWidth="1"/>
    <col min="263" max="512" width="9.140625" style="531"/>
    <col min="513" max="513" width="56.42578125" style="531" bestFit="1" customWidth="1"/>
    <col min="514" max="515" width="9.42578125" style="531" bestFit="1" customWidth="1"/>
    <col min="516" max="516" width="12.5703125" style="531" customWidth="1"/>
    <col min="517" max="517" width="13.140625" style="531" customWidth="1"/>
    <col min="518" max="518" width="10.42578125" style="531" bestFit="1" customWidth="1"/>
    <col min="519" max="768" width="9.140625" style="531"/>
    <col min="769" max="769" width="56.42578125" style="531" bestFit="1" customWidth="1"/>
    <col min="770" max="771" width="9.42578125" style="531" bestFit="1" customWidth="1"/>
    <col min="772" max="772" width="12.5703125" style="531" customWidth="1"/>
    <col min="773" max="773" width="13.140625" style="531" customWidth="1"/>
    <col min="774" max="774" width="10.42578125" style="531" bestFit="1" customWidth="1"/>
    <col min="775" max="1024" width="9.140625" style="531"/>
    <col min="1025" max="1025" width="56.42578125" style="531" bestFit="1" customWidth="1"/>
    <col min="1026" max="1027" width="9.42578125" style="531" bestFit="1" customWidth="1"/>
    <col min="1028" max="1028" width="12.5703125" style="531" customWidth="1"/>
    <col min="1029" max="1029" width="13.140625" style="531" customWidth="1"/>
    <col min="1030" max="1030" width="10.42578125" style="531" bestFit="1" customWidth="1"/>
    <col min="1031" max="1280" width="9.140625" style="531"/>
    <col min="1281" max="1281" width="56.42578125" style="531" bestFit="1" customWidth="1"/>
    <col min="1282" max="1283" width="9.42578125" style="531" bestFit="1" customWidth="1"/>
    <col min="1284" max="1284" width="12.5703125" style="531" customWidth="1"/>
    <col min="1285" max="1285" width="13.140625" style="531" customWidth="1"/>
    <col min="1286" max="1286" width="10.42578125" style="531" bestFit="1" customWidth="1"/>
    <col min="1287" max="1536" width="9.140625" style="531"/>
    <col min="1537" max="1537" width="56.42578125" style="531" bestFit="1" customWidth="1"/>
    <col min="1538" max="1539" width="9.42578125" style="531" bestFit="1" customWidth="1"/>
    <col min="1540" max="1540" width="12.5703125" style="531" customWidth="1"/>
    <col min="1541" max="1541" width="13.140625" style="531" customWidth="1"/>
    <col min="1542" max="1542" width="10.42578125" style="531" bestFit="1" customWidth="1"/>
    <col min="1543" max="1792" width="9.140625" style="531"/>
    <col min="1793" max="1793" width="56.42578125" style="531" bestFit="1" customWidth="1"/>
    <col min="1794" max="1795" width="9.42578125" style="531" bestFit="1" customWidth="1"/>
    <col min="1796" max="1796" width="12.5703125" style="531" customWidth="1"/>
    <col min="1797" max="1797" width="13.140625" style="531" customWidth="1"/>
    <col min="1798" max="1798" width="10.42578125" style="531" bestFit="1" customWidth="1"/>
    <col min="1799" max="2048" width="9.140625" style="531"/>
    <col min="2049" max="2049" width="56.42578125" style="531" bestFit="1" customWidth="1"/>
    <col min="2050" max="2051" width="9.42578125" style="531" bestFit="1" customWidth="1"/>
    <col min="2052" max="2052" width="12.5703125" style="531" customWidth="1"/>
    <col min="2053" max="2053" width="13.140625" style="531" customWidth="1"/>
    <col min="2054" max="2054" width="10.42578125" style="531" bestFit="1" customWidth="1"/>
    <col min="2055" max="2304" width="9.140625" style="531"/>
    <col min="2305" max="2305" width="56.42578125" style="531" bestFit="1" customWidth="1"/>
    <col min="2306" max="2307" width="9.42578125" style="531" bestFit="1" customWidth="1"/>
    <col min="2308" max="2308" width="12.5703125" style="531" customWidth="1"/>
    <col min="2309" max="2309" width="13.140625" style="531" customWidth="1"/>
    <col min="2310" max="2310" width="10.42578125" style="531" bestFit="1" customWidth="1"/>
    <col min="2311" max="2560" width="9.140625" style="531"/>
    <col min="2561" max="2561" width="56.42578125" style="531" bestFit="1" customWidth="1"/>
    <col min="2562" max="2563" width="9.42578125" style="531" bestFit="1" customWidth="1"/>
    <col min="2564" max="2564" width="12.5703125" style="531" customWidth="1"/>
    <col min="2565" max="2565" width="13.140625" style="531" customWidth="1"/>
    <col min="2566" max="2566" width="10.42578125" style="531" bestFit="1" customWidth="1"/>
    <col min="2567" max="2816" width="9.140625" style="531"/>
    <col min="2817" max="2817" width="56.42578125" style="531" bestFit="1" customWidth="1"/>
    <col min="2818" max="2819" width="9.42578125" style="531" bestFit="1" customWidth="1"/>
    <col min="2820" max="2820" width="12.5703125" style="531" customWidth="1"/>
    <col min="2821" max="2821" width="13.140625" style="531" customWidth="1"/>
    <col min="2822" max="2822" width="10.42578125" style="531" bestFit="1" customWidth="1"/>
    <col min="2823" max="3072" width="9.140625" style="531"/>
    <col min="3073" max="3073" width="56.42578125" style="531" bestFit="1" customWidth="1"/>
    <col min="3074" max="3075" width="9.42578125" style="531" bestFit="1" customWidth="1"/>
    <col min="3076" max="3076" width="12.5703125" style="531" customWidth="1"/>
    <col min="3077" max="3077" width="13.140625" style="531" customWidth="1"/>
    <col min="3078" max="3078" width="10.42578125" style="531" bestFit="1" customWidth="1"/>
    <col min="3079" max="3328" width="9.140625" style="531"/>
    <col min="3329" max="3329" width="56.42578125" style="531" bestFit="1" customWidth="1"/>
    <col min="3330" max="3331" width="9.42578125" style="531" bestFit="1" customWidth="1"/>
    <col min="3332" max="3332" width="12.5703125" style="531" customWidth="1"/>
    <col min="3333" max="3333" width="13.140625" style="531" customWidth="1"/>
    <col min="3334" max="3334" width="10.42578125" style="531" bestFit="1" customWidth="1"/>
    <col min="3335" max="3584" width="9.140625" style="531"/>
    <col min="3585" max="3585" width="56.42578125" style="531" bestFit="1" customWidth="1"/>
    <col min="3586" max="3587" width="9.42578125" style="531" bestFit="1" customWidth="1"/>
    <col min="3588" max="3588" width="12.5703125" style="531" customWidth="1"/>
    <col min="3589" max="3589" width="13.140625" style="531" customWidth="1"/>
    <col min="3590" max="3590" width="10.42578125" style="531" bestFit="1" customWidth="1"/>
    <col min="3591" max="3840" width="9.140625" style="531"/>
    <col min="3841" max="3841" width="56.42578125" style="531" bestFit="1" customWidth="1"/>
    <col min="3842" max="3843" width="9.42578125" style="531" bestFit="1" customWidth="1"/>
    <col min="3844" max="3844" width="12.5703125" style="531" customWidth="1"/>
    <col min="3845" max="3845" width="13.140625" style="531" customWidth="1"/>
    <col min="3846" max="3846" width="10.42578125" style="531" bestFit="1" customWidth="1"/>
    <col min="3847" max="4096" width="9.140625" style="531"/>
    <col min="4097" max="4097" width="56.42578125" style="531" bestFit="1" customWidth="1"/>
    <col min="4098" max="4099" width="9.42578125" style="531" bestFit="1" customWidth="1"/>
    <col min="4100" max="4100" width="12.5703125" style="531" customWidth="1"/>
    <col min="4101" max="4101" width="13.140625" style="531" customWidth="1"/>
    <col min="4102" max="4102" width="10.42578125" style="531" bestFit="1" customWidth="1"/>
    <col min="4103" max="4352" width="9.140625" style="531"/>
    <col min="4353" max="4353" width="56.42578125" style="531" bestFit="1" customWidth="1"/>
    <col min="4354" max="4355" width="9.42578125" style="531" bestFit="1" customWidth="1"/>
    <col min="4356" max="4356" width="12.5703125" style="531" customWidth="1"/>
    <col min="4357" max="4357" width="13.140625" style="531" customWidth="1"/>
    <col min="4358" max="4358" width="10.42578125" style="531" bestFit="1" customWidth="1"/>
    <col min="4359" max="4608" width="9.140625" style="531"/>
    <col min="4609" max="4609" width="56.42578125" style="531" bestFit="1" customWidth="1"/>
    <col min="4610" max="4611" width="9.42578125" style="531" bestFit="1" customWidth="1"/>
    <col min="4612" max="4612" width="12.5703125" style="531" customWidth="1"/>
    <col min="4613" max="4613" width="13.140625" style="531" customWidth="1"/>
    <col min="4614" max="4614" width="10.42578125" style="531" bestFit="1" customWidth="1"/>
    <col min="4615" max="4864" width="9.140625" style="531"/>
    <col min="4865" max="4865" width="56.42578125" style="531" bestFit="1" customWidth="1"/>
    <col min="4866" max="4867" width="9.42578125" style="531" bestFit="1" customWidth="1"/>
    <col min="4868" max="4868" width="12.5703125" style="531" customWidth="1"/>
    <col min="4869" max="4869" width="13.140625" style="531" customWidth="1"/>
    <col min="4870" max="4870" width="10.42578125" style="531" bestFit="1" customWidth="1"/>
    <col min="4871" max="5120" width="9.140625" style="531"/>
    <col min="5121" max="5121" width="56.42578125" style="531" bestFit="1" customWidth="1"/>
    <col min="5122" max="5123" width="9.42578125" style="531" bestFit="1" customWidth="1"/>
    <col min="5124" max="5124" width="12.5703125" style="531" customWidth="1"/>
    <col min="5125" max="5125" width="13.140625" style="531" customWidth="1"/>
    <col min="5126" max="5126" width="10.42578125" style="531" bestFit="1" customWidth="1"/>
    <col min="5127" max="5376" width="9.140625" style="531"/>
    <col min="5377" max="5377" width="56.42578125" style="531" bestFit="1" customWidth="1"/>
    <col min="5378" max="5379" width="9.42578125" style="531" bestFit="1" customWidth="1"/>
    <col min="5380" max="5380" width="12.5703125" style="531" customWidth="1"/>
    <col min="5381" max="5381" width="13.140625" style="531" customWidth="1"/>
    <col min="5382" max="5382" width="10.42578125" style="531" bestFit="1" customWidth="1"/>
    <col min="5383" max="5632" width="9.140625" style="531"/>
    <col min="5633" max="5633" width="56.42578125" style="531" bestFit="1" customWidth="1"/>
    <col min="5634" max="5635" width="9.42578125" style="531" bestFit="1" customWidth="1"/>
    <col min="5636" max="5636" width="12.5703125" style="531" customWidth="1"/>
    <col min="5637" max="5637" width="13.140625" style="531" customWidth="1"/>
    <col min="5638" max="5638" width="10.42578125" style="531" bestFit="1" customWidth="1"/>
    <col min="5639" max="5888" width="9.140625" style="531"/>
    <col min="5889" max="5889" width="56.42578125" style="531" bestFit="1" customWidth="1"/>
    <col min="5890" max="5891" width="9.42578125" style="531" bestFit="1" customWidth="1"/>
    <col min="5892" max="5892" width="12.5703125" style="531" customWidth="1"/>
    <col min="5893" max="5893" width="13.140625" style="531" customWidth="1"/>
    <col min="5894" max="5894" width="10.42578125" style="531" bestFit="1" customWidth="1"/>
    <col min="5895" max="6144" width="9.140625" style="531"/>
    <col min="6145" max="6145" width="56.42578125" style="531" bestFit="1" customWidth="1"/>
    <col min="6146" max="6147" width="9.42578125" style="531" bestFit="1" customWidth="1"/>
    <col min="6148" max="6148" width="12.5703125" style="531" customWidth="1"/>
    <col min="6149" max="6149" width="13.140625" style="531" customWidth="1"/>
    <col min="6150" max="6150" width="10.42578125" style="531" bestFit="1" customWidth="1"/>
    <col min="6151" max="6400" width="9.140625" style="531"/>
    <col min="6401" max="6401" width="56.42578125" style="531" bestFit="1" customWidth="1"/>
    <col min="6402" max="6403" width="9.42578125" style="531" bestFit="1" customWidth="1"/>
    <col min="6404" max="6404" width="12.5703125" style="531" customWidth="1"/>
    <col min="6405" max="6405" width="13.140625" style="531" customWidth="1"/>
    <col min="6406" max="6406" width="10.42578125" style="531" bestFit="1" customWidth="1"/>
    <col min="6407" max="6656" width="9.140625" style="531"/>
    <col min="6657" max="6657" width="56.42578125" style="531" bestFit="1" customWidth="1"/>
    <col min="6658" max="6659" width="9.42578125" style="531" bestFit="1" customWidth="1"/>
    <col min="6660" max="6660" width="12.5703125" style="531" customWidth="1"/>
    <col min="6661" max="6661" width="13.140625" style="531" customWidth="1"/>
    <col min="6662" max="6662" width="10.42578125" style="531" bestFit="1" customWidth="1"/>
    <col min="6663" max="6912" width="9.140625" style="531"/>
    <col min="6913" max="6913" width="56.42578125" style="531" bestFit="1" customWidth="1"/>
    <col min="6914" max="6915" width="9.42578125" style="531" bestFit="1" customWidth="1"/>
    <col min="6916" max="6916" width="12.5703125" style="531" customWidth="1"/>
    <col min="6917" max="6917" width="13.140625" style="531" customWidth="1"/>
    <col min="6918" max="6918" width="10.42578125" style="531" bestFit="1" customWidth="1"/>
    <col min="6919" max="7168" width="9.140625" style="531"/>
    <col min="7169" max="7169" width="56.42578125" style="531" bestFit="1" customWidth="1"/>
    <col min="7170" max="7171" width="9.42578125" style="531" bestFit="1" customWidth="1"/>
    <col min="7172" max="7172" width="12.5703125" style="531" customWidth="1"/>
    <col min="7173" max="7173" width="13.140625" style="531" customWidth="1"/>
    <col min="7174" max="7174" width="10.42578125" style="531" bestFit="1" customWidth="1"/>
    <col min="7175" max="7424" width="9.140625" style="531"/>
    <col min="7425" max="7425" width="56.42578125" style="531" bestFit="1" customWidth="1"/>
    <col min="7426" max="7427" width="9.42578125" style="531" bestFit="1" customWidth="1"/>
    <col min="7428" max="7428" width="12.5703125" style="531" customWidth="1"/>
    <col min="7429" max="7429" width="13.140625" style="531" customWidth="1"/>
    <col min="7430" max="7430" width="10.42578125" style="531" bestFit="1" customWidth="1"/>
    <col min="7431" max="7680" width="9.140625" style="531"/>
    <col min="7681" max="7681" width="56.42578125" style="531" bestFit="1" customWidth="1"/>
    <col min="7682" max="7683" width="9.42578125" style="531" bestFit="1" customWidth="1"/>
    <col min="7684" max="7684" width="12.5703125" style="531" customWidth="1"/>
    <col min="7685" max="7685" width="13.140625" style="531" customWidth="1"/>
    <col min="7686" max="7686" width="10.42578125" style="531" bestFit="1" customWidth="1"/>
    <col min="7687" max="7936" width="9.140625" style="531"/>
    <col min="7937" max="7937" width="56.42578125" style="531" bestFit="1" customWidth="1"/>
    <col min="7938" max="7939" width="9.42578125" style="531" bestFit="1" customWidth="1"/>
    <col min="7940" max="7940" width="12.5703125" style="531" customWidth="1"/>
    <col min="7941" max="7941" width="13.140625" style="531" customWidth="1"/>
    <col min="7942" max="7942" width="10.42578125" style="531" bestFit="1" customWidth="1"/>
    <col min="7943" max="8192" width="9.140625" style="531"/>
    <col min="8193" max="8193" width="56.42578125" style="531" bestFit="1" customWidth="1"/>
    <col min="8194" max="8195" width="9.42578125" style="531" bestFit="1" customWidth="1"/>
    <col min="8196" max="8196" width="12.5703125" style="531" customWidth="1"/>
    <col min="8197" max="8197" width="13.140625" style="531" customWidth="1"/>
    <col min="8198" max="8198" width="10.42578125" style="531" bestFit="1" customWidth="1"/>
    <col min="8199" max="8448" width="9.140625" style="531"/>
    <col min="8449" max="8449" width="56.42578125" style="531" bestFit="1" customWidth="1"/>
    <col min="8450" max="8451" width="9.42578125" style="531" bestFit="1" customWidth="1"/>
    <col min="8452" max="8452" width="12.5703125" style="531" customWidth="1"/>
    <col min="8453" max="8453" width="13.140625" style="531" customWidth="1"/>
    <col min="8454" max="8454" width="10.42578125" style="531" bestFit="1" customWidth="1"/>
    <col min="8455" max="8704" width="9.140625" style="531"/>
    <col min="8705" max="8705" width="56.42578125" style="531" bestFit="1" customWidth="1"/>
    <col min="8706" max="8707" width="9.42578125" style="531" bestFit="1" customWidth="1"/>
    <col min="8708" max="8708" width="12.5703125" style="531" customWidth="1"/>
    <col min="8709" max="8709" width="13.140625" style="531" customWidth="1"/>
    <col min="8710" max="8710" width="10.42578125" style="531" bestFit="1" customWidth="1"/>
    <col min="8711" max="8960" width="9.140625" style="531"/>
    <col min="8961" max="8961" width="56.42578125" style="531" bestFit="1" customWidth="1"/>
    <col min="8962" max="8963" width="9.42578125" style="531" bestFit="1" customWidth="1"/>
    <col min="8964" max="8964" width="12.5703125" style="531" customWidth="1"/>
    <col min="8965" max="8965" width="13.140625" style="531" customWidth="1"/>
    <col min="8966" max="8966" width="10.42578125" style="531" bestFit="1" customWidth="1"/>
    <col min="8967" max="9216" width="9.140625" style="531"/>
    <col min="9217" max="9217" width="56.42578125" style="531" bestFit="1" customWidth="1"/>
    <col min="9218" max="9219" width="9.42578125" style="531" bestFit="1" customWidth="1"/>
    <col min="9220" max="9220" width="12.5703125" style="531" customWidth="1"/>
    <col min="9221" max="9221" width="13.140625" style="531" customWidth="1"/>
    <col min="9222" max="9222" width="10.42578125" style="531" bestFit="1" customWidth="1"/>
    <col min="9223" max="9472" width="9.140625" style="531"/>
    <col min="9473" max="9473" width="56.42578125" style="531" bestFit="1" customWidth="1"/>
    <col min="9474" max="9475" width="9.42578125" style="531" bestFit="1" customWidth="1"/>
    <col min="9476" max="9476" width="12.5703125" style="531" customWidth="1"/>
    <col min="9477" max="9477" width="13.140625" style="531" customWidth="1"/>
    <col min="9478" max="9478" width="10.42578125" style="531" bestFit="1" customWidth="1"/>
    <col min="9479" max="9728" width="9.140625" style="531"/>
    <col min="9729" max="9729" width="56.42578125" style="531" bestFit="1" customWidth="1"/>
    <col min="9730" max="9731" width="9.42578125" style="531" bestFit="1" customWidth="1"/>
    <col min="9732" max="9732" width="12.5703125" style="531" customWidth="1"/>
    <col min="9733" max="9733" width="13.140625" style="531" customWidth="1"/>
    <col min="9734" max="9734" width="10.42578125" style="531" bestFit="1" customWidth="1"/>
    <col min="9735" max="9984" width="9.140625" style="531"/>
    <col min="9985" max="9985" width="56.42578125" style="531" bestFit="1" customWidth="1"/>
    <col min="9986" max="9987" width="9.42578125" style="531" bestFit="1" customWidth="1"/>
    <col min="9988" max="9988" width="12.5703125" style="531" customWidth="1"/>
    <col min="9989" max="9989" width="13.140625" style="531" customWidth="1"/>
    <col min="9990" max="9990" width="10.42578125" style="531" bestFit="1" customWidth="1"/>
    <col min="9991" max="10240" width="9.140625" style="531"/>
    <col min="10241" max="10241" width="56.42578125" style="531" bestFit="1" customWidth="1"/>
    <col min="10242" max="10243" width="9.42578125" style="531" bestFit="1" customWidth="1"/>
    <col min="10244" max="10244" width="12.5703125" style="531" customWidth="1"/>
    <col min="10245" max="10245" width="13.140625" style="531" customWidth="1"/>
    <col min="10246" max="10246" width="10.42578125" style="531" bestFit="1" customWidth="1"/>
    <col min="10247" max="10496" width="9.140625" style="531"/>
    <col min="10497" max="10497" width="56.42578125" style="531" bestFit="1" customWidth="1"/>
    <col min="10498" max="10499" width="9.42578125" style="531" bestFit="1" customWidth="1"/>
    <col min="10500" max="10500" width="12.5703125" style="531" customWidth="1"/>
    <col min="10501" max="10501" width="13.140625" style="531" customWidth="1"/>
    <col min="10502" max="10502" width="10.42578125" style="531" bestFit="1" customWidth="1"/>
    <col min="10503" max="10752" width="9.140625" style="531"/>
    <col min="10753" max="10753" width="56.42578125" style="531" bestFit="1" customWidth="1"/>
    <col min="10754" max="10755" width="9.42578125" style="531" bestFit="1" customWidth="1"/>
    <col min="10756" max="10756" width="12.5703125" style="531" customWidth="1"/>
    <col min="10757" max="10757" width="13.140625" style="531" customWidth="1"/>
    <col min="10758" max="10758" width="10.42578125" style="531" bestFit="1" customWidth="1"/>
    <col min="10759" max="11008" width="9.140625" style="531"/>
    <col min="11009" max="11009" width="56.42578125" style="531" bestFit="1" customWidth="1"/>
    <col min="11010" max="11011" width="9.42578125" style="531" bestFit="1" customWidth="1"/>
    <col min="11012" max="11012" width="12.5703125" style="531" customWidth="1"/>
    <col min="11013" max="11013" width="13.140625" style="531" customWidth="1"/>
    <col min="11014" max="11014" width="10.42578125" style="531" bestFit="1" customWidth="1"/>
    <col min="11015" max="11264" width="9.140625" style="531"/>
    <col min="11265" max="11265" width="56.42578125" style="531" bestFit="1" customWidth="1"/>
    <col min="11266" max="11267" width="9.42578125" style="531" bestFit="1" customWidth="1"/>
    <col min="11268" max="11268" width="12.5703125" style="531" customWidth="1"/>
    <col min="11269" max="11269" width="13.140625" style="531" customWidth="1"/>
    <col min="11270" max="11270" width="10.42578125" style="531" bestFit="1" customWidth="1"/>
    <col min="11271" max="11520" width="9.140625" style="531"/>
    <col min="11521" max="11521" width="56.42578125" style="531" bestFit="1" customWidth="1"/>
    <col min="11522" max="11523" width="9.42578125" style="531" bestFit="1" customWidth="1"/>
    <col min="11524" max="11524" width="12.5703125" style="531" customWidth="1"/>
    <col min="11525" max="11525" width="13.140625" style="531" customWidth="1"/>
    <col min="11526" max="11526" width="10.42578125" style="531" bestFit="1" customWidth="1"/>
    <col min="11527" max="11776" width="9.140625" style="531"/>
    <col min="11777" max="11777" width="56.42578125" style="531" bestFit="1" customWidth="1"/>
    <col min="11778" max="11779" width="9.42578125" style="531" bestFit="1" customWidth="1"/>
    <col min="11780" max="11780" width="12.5703125" style="531" customWidth="1"/>
    <col min="11781" max="11781" width="13.140625" style="531" customWidth="1"/>
    <col min="11782" max="11782" width="10.42578125" style="531" bestFit="1" customWidth="1"/>
    <col min="11783" max="12032" width="9.140625" style="531"/>
    <col min="12033" max="12033" width="56.42578125" style="531" bestFit="1" customWidth="1"/>
    <col min="12034" max="12035" width="9.42578125" style="531" bestFit="1" customWidth="1"/>
    <col min="12036" max="12036" width="12.5703125" style="531" customWidth="1"/>
    <col min="12037" max="12037" width="13.140625" style="531" customWidth="1"/>
    <col min="12038" max="12038" width="10.42578125" style="531" bestFit="1" customWidth="1"/>
    <col min="12039" max="12288" width="9.140625" style="531"/>
    <col min="12289" max="12289" width="56.42578125" style="531" bestFit="1" customWidth="1"/>
    <col min="12290" max="12291" width="9.42578125" style="531" bestFit="1" customWidth="1"/>
    <col min="12292" max="12292" width="12.5703125" style="531" customWidth="1"/>
    <col min="12293" max="12293" width="13.140625" style="531" customWidth="1"/>
    <col min="12294" max="12294" width="10.42578125" style="531" bestFit="1" customWidth="1"/>
    <col min="12295" max="12544" width="9.140625" style="531"/>
    <col min="12545" max="12545" width="56.42578125" style="531" bestFit="1" customWidth="1"/>
    <col min="12546" max="12547" width="9.42578125" style="531" bestFit="1" customWidth="1"/>
    <col min="12548" max="12548" width="12.5703125" style="531" customWidth="1"/>
    <col min="12549" max="12549" width="13.140625" style="531" customWidth="1"/>
    <col min="12550" max="12550" width="10.42578125" style="531" bestFit="1" customWidth="1"/>
    <col min="12551" max="12800" width="9.140625" style="531"/>
    <col min="12801" max="12801" width="56.42578125" style="531" bestFit="1" customWidth="1"/>
    <col min="12802" max="12803" width="9.42578125" style="531" bestFit="1" customWidth="1"/>
    <col min="12804" max="12804" width="12.5703125" style="531" customWidth="1"/>
    <col min="12805" max="12805" width="13.140625" style="531" customWidth="1"/>
    <col min="12806" max="12806" width="10.42578125" style="531" bestFit="1" customWidth="1"/>
    <col min="12807" max="13056" width="9.140625" style="531"/>
    <col min="13057" max="13057" width="56.42578125" style="531" bestFit="1" customWidth="1"/>
    <col min="13058" max="13059" width="9.42578125" style="531" bestFit="1" customWidth="1"/>
    <col min="13060" max="13060" width="12.5703125" style="531" customWidth="1"/>
    <col min="13061" max="13061" width="13.140625" style="531" customWidth="1"/>
    <col min="13062" max="13062" width="10.42578125" style="531" bestFit="1" customWidth="1"/>
    <col min="13063" max="13312" width="9.140625" style="531"/>
    <col min="13313" max="13313" width="56.42578125" style="531" bestFit="1" customWidth="1"/>
    <col min="13314" max="13315" width="9.42578125" style="531" bestFit="1" customWidth="1"/>
    <col min="13316" max="13316" width="12.5703125" style="531" customWidth="1"/>
    <col min="13317" max="13317" width="13.140625" style="531" customWidth="1"/>
    <col min="13318" max="13318" width="10.42578125" style="531" bestFit="1" customWidth="1"/>
    <col min="13319" max="13568" width="9.140625" style="531"/>
    <col min="13569" max="13569" width="56.42578125" style="531" bestFit="1" customWidth="1"/>
    <col min="13570" max="13571" width="9.42578125" style="531" bestFit="1" customWidth="1"/>
    <col min="13572" max="13572" width="12.5703125" style="531" customWidth="1"/>
    <col min="13573" max="13573" width="13.140625" style="531" customWidth="1"/>
    <col min="13574" max="13574" width="10.42578125" style="531" bestFit="1" customWidth="1"/>
    <col min="13575" max="13824" width="9.140625" style="531"/>
    <col min="13825" max="13825" width="56.42578125" style="531" bestFit="1" customWidth="1"/>
    <col min="13826" max="13827" width="9.42578125" style="531" bestFit="1" customWidth="1"/>
    <col min="13828" max="13828" width="12.5703125" style="531" customWidth="1"/>
    <col min="13829" max="13829" width="13.140625" style="531" customWidth="1"/>
    <col min="13830" max="13830" width="10.42578125" style="531" bestFit="1" customWidth="1"/>
    <col min="13831" max="14080" width="9.140625" style="531"/>
    <col min="14081" max="14081" width="56.42578125" style="531" bestFit="1" customWidth="1"/>
    <col min="14082" max="14083" width="9.42578125" style="531" bestFit="1" customWidth="1"/>
    <col min="14084" max="14084" width="12.5703125" style="531" customWidth="1"/>
    <col min="14085" max="14085" width="13.140625" style="531" customWidth="1"/>
    <col min="14086" max="14086" width="10.42578125" style="531" bestFit="1" customWidth="1"/>
    <col min="14087" max="14336" width="9.140625" style="531"/>
    <col min="14337" max="14337" width="56.42578125" style="531" bestFit="1" customWidth="1"/>
    <col min="14338" max="14339" width="9.42578125" style="531" bestFit="1" customWidth="1"/>
    <col min="14340" max="14340" width="12.5703125" style="531" customWidth="1"/>
    <col min="14341" max="14341" width="13.140625" style="531" customWidth="1"/>
    <col min="14342" max="14342" width="10.42578125" style="531" bestFit="1" customWidth="1"/>
    <col min="14343" max="14592" width="9.140625" style="531"/>
    <col min="14593" max="14593" width="56.42578125" style="531" bestFit="1" customWidth="1"/>
    <col min="14594" max="14595" width="9.42578125" style="531" bestFit="1" customWidth="1"/>
    <col min="14596" max="14596" width="12.5703125" style="531" customWidth="1"/>
    <col min="14597" max="14597" width="13.140625" style="531" customWidth="1"/>
    <col min="14598" max="14598" width="10.42578125" style="531" bestFit="1" customWidth="1"/>
    <col min="14599" max="14848" width="9.140625" style="531"/>
    <col min="14849" max="14849" width="56.42578125" style="531" bestFit="1" customWidth="1"/>
    <col min="14850" max="14851" width="9.42578125" style="531" bestFit="1" customWidth="1"/>
    <col min="14852" max="14852" width="12.5703125" style="531" customWidth="1"/>
    <col min="14853" max="14853" width="13.140625" style="531" customWidth="1"/>
    <col min="14854" max="14854" width="10.42578125" style="531" bestFit="1" customWidth="1"/>
    <col min="14855" max="15104" width="9.140625" style="531"/>
    <col min="15105" max="15105" width="56.42578125" style="531" bestFit="1" customWidth="1"/>
    <col min="15106" max="15107" width="9.42578125" style="531" bestFit="1" customWidth="1"/>
    <col min="15108" max="15108" width="12.5703125" style="531" customWidth="1"/>
    <col min="15109" max="15109" width="13.140625" style="531" customWidth="1"/>
    <col min="15110" max="15110" width="10.42578125" style="531" bestFit="1" customWidth="1"/>
    <col min="15111" max="15360" width="9.140625" style="531"/>
    <col min="15361" max="15361" width="56.42578125" style="531" bestFit="1" customWidth="1"/>
    <col min="15362" max="15363" width="9.42578125" style="531" bestFit="1" customWidth="1"/>
    <col min="15364" max="15364" width="12.5703125" style="531" customWidth="1"/>
    <col min="15365" max="15365" width="13.140625" style="531" customWidth="1"/>
    <col min="15366" max="15366" width="10.42578125" style="531" bestFit="1" customWidth="1"/>
    <col min="15367" max="15616" width="9.140625" style="531"/>
    <col min="15617" max="15617" width="56.42578125" style="531" bestFit="1" customWidth="1"/>
    <col min="15618" max="15619" width="9.42578125" style="531" bestFit="1" customWidth="1"/>
    <col min="15620" max="15620" width="12.5703125" style="531" customWidth="1"/>
    <col min="15621" max="15621" width="13.140625" style="531" customWidth="1"/>
    <col min="15622" max="15622" width="10.42578125" style="531" bestFit="1" customWidth="1"/>
    <col min="15623" max="15872" width="9.140625" style="531"/>
    <col min="15873" max="15873" width="56.42578125" style="531" bestFit="1" customWidth="1"/>
    <col min="15874" max="15875" width="9.42578125" style="531" bestFit="1" customWidth="1"/>
    <col min="15876" max="15876" width="12.5703125" style="531" customWidth="1"/>
    <col min="15877" max="15877" width="13.140625" style="531" customWidth="1"/>
    <col min="15878" max="15878" width="10.42578125" style="531" bestFit="1" customWidth="1"/>
    <col min="15879" max="16128" width="9.140625" style="531"/>
    <col min="16129" max="16129" width="56.42578125" style="531" bestFit="1" customWidth="1"/>
    <col min="16130" max="16131" width="9.42578125" style="531" bestFit="1" customWidth="1"/>
    <col min="16132" max="16132" width="12.5703125" style="531" customWidth="1"/>
    <col min="16133" max="16133" width="13.140625" style="531" customWidth="1"/>
    <col min="16134" max="16134" width="10.42578125" style="531" bestFit="1" customWidth="1"/>
    <col min="16135" max="16384" width="9.140625" style="531"/>
  </cols>
  <sheetData>
    <row r="1" spans="1:13" s="1962" customFormat="1" ht="18.75">
      <c r="A1" s="2351" t="s">
        <v>800</v>
      </c>
      <c r="B1" s="2351"/>
      <c r="C1" s="2351"/>
      <c r="D1" s="2351"/>
      <c r="E1" s="2351"/>
    </row>
    <row r="2" spans="1:13" s="1963" customFormat="1" ht="20.25">
      <c r="A2" s="2410" t="s">
        <v>742</v>
      </c>
      <c r="B2" s="2410"/>
      <c r="C2" s="2410"/>
      <c r="D2" s="2410"/>
      <c r="E2" s="2410"/>
      <c r="J2" s="1911"/>
      <c r="K2" s="1911"/>
      <c r="L2" s="1911"/>
      <c r="M2" s="1911"/>
    </row>
    <row r="3" spans="1:13" ht="18.75" customHeight="1" thickBot="1">
      <c r="A3" s="608"/>
      <c r="B3" s="608"/>
      <c r="C3" s="608"/>
      <c r="D3" s="2379" t="s">
        <v>213</v>
      </c>
      <c r="E3" s="2379"/>
      <c r="J3" s="493"/>
      <c r="K3" s="493"/>
      <c r="L3" s="493"/>
      <c r="M3" s="493"/>
    </row>
    <row r="4" spans="1:13" ht="13.5" customHeight="1" thickTop="1">
      <c r="A4" s="669"/>
      <c r="B4" s="670">
        <v>2016</v>
      </c>
      <c r="C4" s="670">
        <v>2017</v>
      </c>
      <c r="D4" s="2411" t="s">
        <v>446</v>
      </c>
      <c r="E4" s="2412"/>
      <c r="J4" s="493"/>
      <c r="K4" s="493"/>
      <c r="L4" s="493"/>
      <c r="M4" s="493"/>
    </row>
    <row r="5" spans="1:13">
      <c r="A5" s="671" t="s">
        <v>486</v>
      </c>
      <c r="B5" s="672" t="s">
        <v>743</v>
      </c>
      <c r="C5" s="672" t="s">
        <v>744</v>
      </c>
      <c r="D5" s="2413" t="s">
        <v>130</v>
      </c>
      <c r="E5" s="2414"/>
      <c r="J5" s="493"/>
      <c r="K5" s="493"/>
      <c r="L5" s="493"/>
      <c r="M5" s="493"/>
    </row>
    <row r="6" spans="1:13">
      <c r="A6" s="673"/>
      <c r="B6" s="613"/>
      <c r="C6" s="613"/>
      <c r="D6" s="674" t="s">
        <v>451</v>
      </c>
      <c r="E6" s="675" t="s">
        <v>452</v>
      </c>
      <c r="J6" s="493"/>
      <c r="K6" s="493"/>
      <c r="L6" s="493"/>
      <c r="M6" s="493"/>
    </row>
    <row r="7" spans="1:13" s="608" customFormat="1">
      <c r="A7" s="676" t="s">
        <v>745</v>
      </c>
      <c r="B7" s="677">
        <v>272669.10449378705</v>
      </c>
      <c r="C7" s="677">
        <v>320911.37686844706</v>
      </c>
      <c r="D7" s="678">
        <v>48242.27237466001</v>
      </c>
      <c r="E7" s="679">
        <v>17.692606745535866</v>
      </c>
      <c r="F7" s="601"/>
      <c r="I7" s="601"/>
      <c r="J7" s="493"/>
      <c r="K7" s="493"/>
      <c r="L7" s="493"/>
      <c r="M7" s="493"/>
    </row>
    <row r="8" spans="1:13" s="494" customFormat="1">
      <c r="A8" s="680" t="s">
        <v>746</v>
      </c>
      <c r="B8" s="380">
        <v>102502.87031549773</v>
      </c>
      <c r="C8" s="380">
        <v>124061.78594515505</v>
      </c>
      <c r="D8" s="681">
        <v>21558.91562965732</v>
      </c>
      <c r="E8" s="682">
        <v>21.032499444454835</v>
      </c>
      <c r="F8" s="564"/>
      <c r="I8" s="601"/>
      <c r="J8" s="493"/>
      <c r="K8" s="493"/>
      <c r="L8" s="493"/>
      <c r="M8" s="493"/>
    </row>
    <row r="9" spans="1:13" s="494" customFormat="1">
      <c r="A9" s="680" t="s">
        <v>747</v>
      </c>
      <c r="B9" s="380">
        <v>38106.232492948679</v>
      </c>
      <c r="C9" s="380">
        <v>54882.592065490004</v>
      </c>
      <c r="D9" s="681">
        <v>16776.359572541325</v>
      </c>
      <c r="E9" s="682">
        <v>44.025238064785562</v>
      </c>
      <c r="I9" s="601"/>
      <c r="J9" s="493"/>
      <c r="K9" s="493"/>
      <c r="L9" s="493"/>
      <c r="M9" s="493"/>
    </row>
    <row r="10" spans="1:13" s="494" customFormat="1">
      <c r="A10" s="680" t="s">
        <v>748</v>
      </c>
      <c r="B10" s="380">
        <v>67450.74726567122</v>
      </c>
      <c r="C10" s="380">
        <v>83445.260128987473</v>
      </c>
      <c r="D10" s="681">
        <v>15994.512863316253</v>
      </c>
      <c r="E10" s="682">
        <v>23.712877190697331</v>
      </c>
      <c r="I10" s="601"/>
      <c r="J10" s="493"/>
      <c r="K10" s="493"/>
      <c r="L10" s="493"/>
      <c r="M10" s="493"/>
    </row>
    <row r="11" spans="1:13" s="494" customFormat="1">
      <c r="A11" s="680" t="s">
        <v>749</v>
      </c>
      <c r="B11" s="380">
        <v>64609.254419669407</v>
      </c>
      <c r="C11" s="380">
        <v>58521.738728814504</v>
      </c>
      <c r="D11" s="681">
        <v>-6087.5156908549034</v>
      </c>
      <c r="E11" s="682">
        <v>-9.4220491252126912</v>
      </c>
      <c r="I11" s="601"/>
      <c r="J11" s="493"/>
      <c r="K11" s="493"/>
      <c r="L11" s="493"/>
      <c r="M11" s="493"/>
    </row>
    <row r="12" spans="1:13" s="686" customFormat="1">
      <c r="A12" s="683" t="s">
        <v>750</v>
      </c>
      <c r="B12" s="677">
        <v>294335.40503556671</v>
      </c>
      <c r="C12" s="677">
        <v>359292.05474008806</v>
      </c>
      <c r="D12" s="684">
        <v>64956.649704521347</v>
      </c>
      <c r="E12" s="685">
        <v>22.06892157491966</v>
      </c>
      <c r="I12" s="601"/>
      <c r="J12" s="687"/>
      <c r="K12" s="687"/>
      <c r="L12" s="687"/>
      <c r="M12" s="687"/>
    </row>
    <row r="13" spans="1:13" s="608" customFormat="1">
      <c r="A13" s="688" t="s">
        <v>746</v>
      </c>
      <c r="B13" s="380">
        <v>60603.603720049148</v>
      </c>
      <c r="C13" s="380">
        <v>70140.351638703956</v>
      </c>
      <c r="D13" s="689">
        <v>9536.747918654808</v>
      </c>
      <c r="E13" s="690">
        <v>15.736271992518194</v>
      </c>
      <c r="I13" s="601"/>
      <c r="J13" s="493"/>
      <c r="K13" s="493"/>
      <c r="L13" s="493"/>
      <c r="M13" s="493"/>
    </row>
    <row r="14" spans="1:13" s="494" customFormat="1">
      <c r="A14" s="680" t="s">
        <v>747</v>
      </c>
      <c r="B14" s="380">
        <v>155246.91800991195</v>
      </c>
      <c r="C14" s="380">
        <v>189123.96745320203</v>
      </c>
      <c r="D14" s="681">
        <v>33877.049443290074</v>
      </c>
      <c r="E14" s="682">
        <v>21.821399018772887</v>
      </c>
      <c r="I14" s="601"/>
      <c r="J14" s="601"/>
    </row>
    <row r="15" spans="1:13" s="494" customFormat="1">
      <c r="A15" s="680" t="s">
        <v>748</v>
      </c>
      <c r="B15" s="380">
        <v>28164.070367485376</v>
      </c>
      <c r="C15" s="380">
        <v>30427.697594562</v>
      </c>
      <c r="D15" s="681">
        <v>2263.627227076624</v>
      </c>
      <c r="E15" s="682">
        <v>8.0372872157353985</v>
      </c>
      <c r="I15" s="601"/>
      <c r="J15" s="601"/>
    </row>
    <row r="16" spans="1:13" s="494" customFormat="1">
      <c r="A16" s="680" t="s">
        <v>749</v>
      </c>
      <c r="B16" s="380">
        <v>50320.812938120245</v>
      </c>
      <c r="C16" s="380">
        <v>69600.038053619995</v>
      </c>
      <c r="D16" s="681">
        <v>19279.22511549975</v>
      </c>
      <c r="E16" s="682">
        <v>38.312626505473013</v>
      </c>
      <c r="I16" s="601"/>
      <c r="J16" s="601"/>
    </row>
    <row r="17" spans="1:10" s="494" customFormat="1">
      <c r="A17" s="683" t="s">
        <v>751</v>
      </c>
      <c r="B17" s="677">
        <v>72678.066853962009</v>
      </c>
      <c r="C17" s="677">
        <v>64530.023834348467</v>
      </c>
      <c r="D17" s="684">
        <v>-8148.0430196135421</v>
      </c>
      <c r="E17" s="685">
        <v>-11.211144396542732</v>
      </c>
      <c r="F17" s="564"/>
      <c r="I17" s="601"/>
      <c r="J17" s="601"/>
    </row>
    <row r="18" spans="1:10" s="494" customFormat="1">
      <c r="A18" s="688" t="s">
        <v>746</v>
      </c>
      <c r="B18" s="380">
        <v>28691.010091213084</v>
      </c>
      <c r="C18" s="380">
        <v>25514.206436660501</v>
      </c>
      <c r="D18" s="689">
        <v>-3176.8036545525829</v>
      </c>
      <c r="E18" s="690">
        <v>-11.072470590798446</v>
      </c>
      <c r="I18" s="601"/>
      <c r="J18" s="601"/>
    </row>
    <row r="19" spans="1:10" s="494" customFormat="1">
      <c r="A19" s="680" t="s">
        <v>747</v>
      </c>
      <c r="B19" s="380">
        <v>41816.664871246641</v>
      </c>
      <c r="C19" s="380">
        <v>35378.34172715796</v>
      </c>
      <c r="D19" s="681">
        <v>-6438.3231440886811</v>
      </c>
      <c r="E19" s="682">
        <v>-15.396548634168351</v>
      </c>
      <c r="I19" s="601"/>
      <c r="J19" s="601"/>
    </row>
    <row r="20" spans="1:10" s="494" customFormat="1">
      <c r="A20" s="680" t="s">
        <v>748</v>
      </c>
      <c r="B20" s="380">
        <v>1534.5699001983471</v>
      </c>
      <c r="C20" s="380">
        <v>3208.3544018299999</v>
      </c>
      <c r="D20" s="681">
        <v>1673.7845016316528</v>
      </c>
      <c r="E20" s="682">
        <v>109.07189704524451</v>
      </c>
      <c r="F20" s="564"/>
      <c r="I20" s="601"/>
      <c r="J20" s="601"/>
    </row>
    <row r="21" spans="1:10" s="608" customFormat="1">
      <c r="A21" s="680" t="s">
        <v>749</v>
      </c>
      <c r="B21" s="380">
        <v>635.82199130393019</v>
      </c>
      <c r="C21" s="380">
        <v>429.12126870000003</v>
      </c>
      <c r="D21" s="681">
        <v>-206.70072260393016</v>
      </c>
      <c r="E21" s="682">
        <v>-32.509212551776123</v>
      </c>
      <c r="F21" s="601"/>
      <c r="I21" s="601"/>
      <c r="J21" s="601"/>
    </row>
    <row r="22" spans="1:10" s="494" customFormat="1">
      <c r="A22" s="691" t="s">
        <v>752</v>
      </c>
      <c r="B22" s="677">
        <v>365912.57988803199</v>
      </c>
      <c r="C22" s="677">
        <v>404020.8615446224</v>
      </c>
      <c r="D22" s="684">
        <v>38108.281656590407</v>
      </c>
      <c r="E22" s="685">
        <v>10.414586366025299</v>
      </c>
      <c r="F22" s="564"/>
      <c r="I22" s="601"/>
      <c r="J22" s="601"/>
    </row>
    <row r="23" spans="1:10" s="494" customFormat="1">
      <c r="A23" s="692" t="s">
        <v>746</v>
      </c>
      <c r="B23" s="380">
        <v>106893.92305125755</v>
      </c>
      <c r="C23" s="380">
        <v>113477.684341115</v>
      </c>
      <c r="D23" s="689">
        <v>6583.7612898574589</v>
      </c>
      <c r="E23" s="690">
        <v>6.1591539555531396</v>
      </c>
      <c r="I23" s="601"/>
      <c r="J23" s="601"/>
    </row>
    <row r="24" spans="1:10" s="494" customFormat="1">
      <c r="A24" s="693" t="s">
        <v>747</v>
      </c>
      <c r="B24" s="380">
        <v>177362.28981070622</v>
      </c>
      <c r="C24" s="380">
        <v>188323.38114095703</v>
      </c>
      <c r="D24" s="681">
        <v>10961.091330250812</v>
      </c>
      <c r="E24" s="682">
        <v>6.1800574078905255</v>
      </c>
      <c r="F24" s="564"/>
      <c r="I24" s="601"/>
      <c r="J24" s="601"/>
    </row>
    <row r="25" spans="1:10" s="494" customFormat="1">
      <c r="A25" s="693" t="s">
        <v>748</v>
      </c>
      <c r="B25" s="380">
        <v>28149.954552494426</v>
      </c>
      <c r="C25" s="380">
        <v>25670.245124150002</v>
      </c>
      <c r="D25" s="681">
        <v>-2479.7094283444239</v>
      </c>
      <c r="E25" s="682">
        <v>-8.808928709707958</v>
      </c>
      <c r="F25" s="564"/>
      <c r="I25" s="601"/>
      <c r="J25" s="601"/>
    </row>
    <row r="26" spans="1:10" s="494" customFormat="1">
      <c r="A26" s="693" t="s">
        <v>749</v>
      </c>
      <c r="B26" s="380">
        <v>53506.412473573786</v>
      </c>
      <c r="C26" s="380">
        <v>76549.550938400353</v>
      </c>
      <c r="D26" s="681">
        <v>23043.138464826567</v>
      </c>
      <c r="E26" s="682">
        <v>43.066124973725927</v>
      </c>
      <c r="F26" s="564"/>
      <c r="I26" s="601"/>
      <c r="J26" s="601"/>
    </row>
    <row r="27" spans="1:10" s="494" customFormat="1">
      <c r="A27" s="683" t="s">
        <v>753</v>
      </c>
      <c r="B27" s="677">
        <v>142812.69559431373</v>
      </c>
      <c r="C27" s="677">
        <v>167828.1895716913</v>
      </c>
      <c r="D27" s="684">
        <v>25015.49397737757</v>
      </c>
      <c r="E27" s="685">
        <v>17.51629564393825</v>
      </c>
      <c r="F27" s="564"/>
      <c r="I27" s="601"/>
      <c r="J27" s="601"/>
    </row>
    <row r="28" spans="1:10" s="494" customFormat="1">
      <c r="A28" s="683" t="s">
        <v>754</v>
      </c>
      <c r="B28" s="677">
        <v>108060.06589912</v>
      </c>
      <c r="C28" s="677">
        <v>125917.98318149998</v>
      </c>
      <c r="D28" s="684">
        <v>17857.917282379974</v>
      </c>
      <c r="E28" s="685">
        <v>16.525917445813256</v>
      </c>
      <c r="I28" s="601"/>
      <c r="J28" s="601"/>
    </row>
    <row r="29" spans="1:10" s="494" customFormat="1" ht="25.5">
      <c r="A29" s="694" t="s">
        <v>755</v>
      </c>
      <c r="B29" s="380">
        <v>23199.541410190002</v>
      </c>
      <c r="C29" s="380">
        <v>27388.569530379995</v>
      </c>
      <c r="D29" s="689">
        <v>4189.0281201899925</v>
      </c>
      <c r="E29" s="690">
        <v>18.056512609986477</v>
      </c>
      <c r="F29" s="564"/>
      <c r="G29" s="564"/>
      <c r="H29" s="564"/>
      <c r="I29" s="601"/>
      <c r="J29" s="601"/>
    </row>
    <row r="30" spans="1:10" s="494" customFormat="1" ht="25.5">
      <c r="A30" s="695" t="s">
        <v>756</v>
      </c>
      <c r="B30" s="380">
        <v>15604.253593079997</v>
      </c>
      <c r="C30" s="380">
        <v>14512.03347588</v>
      </c>
      <c r="D30" s="681">
        <v>-1092.2201171999968</v>
      </c>
      <c r="E30" s="682">
        <v>-6.999502479787707</v>
      </c>
      <c r="I30" s="601"/>
      <c r="J30" s="601"/>
    </row>
    <row r="31" spans="1:10" s="494" customFormat="1">
      <c r="A31" s="680" t="s">
        <v>757</v>
      </c>
      <c r="B31" s="380">
        <v>6925.7814945500004</v>
      </c>
      <c r="C31" s="380">
        <v>7404.5323111599992</v>
      </c>
      <c r="D31" s="681">
        <v>478.75081660999876</v>
      </c>
      <c r="E31" s="682">
        <v>6.9125890989592262</v>
      </c>
      <c r="I31" s="601"/>
      <c r="J31" s="601"/>
    </row>
    <row r="32" spans="1:10" s="494" customFormat="1">
      <c r="A32" s="680" t="s">
        <v>758</v>
      </c>
      <c r="B32" s="380">
        <v>62330.489401300008</v>
      </c>
      <c r="C32" s="380">
        <v>76612.847864080002</v>
      </c>
      <c r="D32" s="681">
        <v>14282.358462779994</v>
      </c>
      <c r="E32" s="682">
        <v>22.913919977150236</v>
      </c>
      <c r="I32" s="601"/>
      <c r="J32" s="601"/>
    </row>
    <row r="33" spans="1:10" s="494" customFormat="1">
      <c r="A33" s="696" t="s">
        <v>759</v>
      </c>
      <c r="B33" s="380">
        <v>21017.646250680002</v>
      </c>
      <c r="C33" s="380">
        <v>20457.091605939997</v>
      </c>
      <c r="D33" s="681">
        <v>-560.55464474000473</v>
      </c>
      <c r="E33" s="682">
        <v>-2.6670667022091905</v>
      </c>
      <c r="I33" s="601"/>
      <c r="J33" s="601"/>
    </row>
    <row r="34" spans="1:10" s="494" customFormat="1" ht="25.5">
      <c r="A34" s="697" t="s">
        <v>760</v>
      </c>
      <c r="B34" s="380">
        <v>31147.005646210004</v>
      </c>
      <c r="C34" s="380">
        <v>46467.113063099998</v>
      </c>
      <c r="D34" s="681">
        <v>15320.107416889994</v>
      </c>
      <c r="E34" s="682">
        <v>49.186453397500699</v>
      </c>
      <c r="I34" s="601"/>
      <c r="J34" s="601"/>
    </row>
    <row r="35" spans="1:10" s="494" customFormat="1">
      <c r="A35" s="697" t="s">
        <v>761</v>
      </c>
      <c r="B35" s="380">
        <v>10165.837504409999</v>
      </c>
      <c r="C35" s="380">
        <v>9688.643195040002</v>
      </c>
      <c r="D35" s="681">
        <v>-477.19430936999743</v>
      </c>
      <c r="E35" s="682">
        <v>-4.6940973546251135</v>
      </c>
      <c r="I35" s="601"/>
      <c r="J35" s="601"/>
    </row>
    <row r="36" spans="1:10" s="494" customFormat="1">
      <c r="A36" s="683" t="s">
        <v>762</v>
      </c>
      <c r="B36" s="677">
        <v>37656.880072019994</v>
      </c>
      <c r="C36" s="677">
        <v>40475.700104839998</v>
      </c>
      <c r="D36" s="684">
        <v>2818.8200328200037</v>
      </c>
      <c r="E36" s="685">
        <v>7.4855379081562781</v>
      </c>
      <c r="I36" s="601"/>
      <c r="J36" s="601"/>
    </row>
    <row r="37" spans="1:10" s="494" customFormat="1">
      <c r="A37" s="688" t="s">
        <v>763</v>
      </c>
      <c r="B37" s="380">
        <v>20825.555157039998</v>
      </c>
      <c r="C37" s="380">
        <v>24728.511382509998</v>
      </c>
      <c r="D37" s="689">
        <v>3902.9562254699995</v>
      </c>
      <c r="E37" s="690">
        <v>18.741186950546286</v>
      </c>
      <c r="I37" s="601"/>
      <c r="J37" s="601"/>
    </row>
    <row r="38" spans="1:10" s="494" customFormat="1">
      <c r="A38" s="680" t="s">
        <v>764</v>
      </c>
      <c r="B38" s="380">
        <v>7402.389162819999</v>
      </c>
      <c r="C38" s="380">
        <v>6233.6250215100008</v>
      </c>
      <c r="D38" s="681">
        <v>-1168.7641413099982</v>
      </c>
      <c r="E38" s="682">
        <v>-15.789012379683484</v>
      </c>
      <c r="I38" s="601"/>
      <c r="J38" s="601"/>
    </row>
    <row r="39" spans="1:10" s="494" customFormat="1">
      <c r="A39" s="680" t="s">
        <v>765</v>
      </c>
      <c r="B39" s="380">
        <v>4327.1377363800011</v>
      </c>
      <c r="C39" s="380">
        <v>4410.0536775400005</v>
      </c>
      <c r="D39" s="681">
        <v>82.91594115999942</v>
      </c>
      <c r="E39" s="682">
        <v>1.9161844667640573</v>
      </c>
      <c r="I39" s="601"/>
      <c r="J39" s="601"/>
    </row>
    <row r="40" spans="1:10" s="494" customFormat="1">
      <c r="A40" s="680" t="s">
        <v>766</v>
      </c>
      <c r="B40" s="380">
        <v>5101.7980157799984</v>
      </c>
      <c r="C40" s="380">
        <v>5103.5100232800005</v>
      </c>
      <c r="D40" s="681">
        <v>1.7120075000020734</v>
      </c>
      <c r="E40" s="682">
        <v>3.3556943938328962E-2</v>
      </c>
      <c r="I40" s="601"/>
      <c r="J40" s="601"/>
    </row>
    <row r="41" spans="1:10" s="494" customFormat="1">
      <c r="A41" s="683" t="s">
        <v>767</v>
      </c>
      <c r="B41" s="677">
        <v>110085.98122649593</v>
      </c>
      <c r="C41" s="677">
        <v>149331.25429897025</v>
      </c>
      <c r="D41" s="684">
        <v>39245.273072474316</v>
      </c>
      <c r="E41" s="685">
        <v>35.649655510386282</v>
      </c>
      <c r="I41" s="601"/>
      <c r="J41" s="601"/>
    </row>
    <row r="42" spans="1:10" s="494" customFormat="1">
      <c r="A42" s="688" t="s">
        <v>768</v>
      </c>
      <c r="B42" s="380">
        <v>64493.9168792907</v>
      </c>
      <c r="C42" s="380">
        <v>89486.221891859983</v>
      </c>
      <c r="D42" s="689">
        <v>24992.305012569283</v>
      </c>
      <c r="E42" s="690">
        <v>38.751414430830501</v>
      </c>
      <c r="I42" s="601"/>
      <c r="J42" s="601"/>
    </row>
    <row r="43" spans="1:10" s="494" customFormat="1">
      <c r="A43" s="680" t="s">
        <v>769</v>
      </c>
      <c r="B43" s="380">
        <v>45592.064347205225</v>
      </c>
      <c r="C43" s="380">
        <v>59845.032407110237</v>
      </c>
      <c r="D43" s="681">
        <v>14252.968059905012</v>
      </c>
      <c r="E43" s="682">
        <v>31.261949341363206</v>
      </c>
      <c r="I43" s="601"/>
      <c r="J43" s="601"/>
    </row>
    <row r="44" spans="1:10" s="494" customFormat="1">
      <c r="A44" s="698" t="s">
        <v>770</v>
      </c>
      <c r="B44" s="677">
        <v>81211.153518214938</v>
      </c>
      <c r="C44" s="677">
        <v>111463.84802355261</v>
      </c>
      <c r="D44" s="684">
        <v>30252.694505337669</v>
      </c>
      <c r="E44" s="685">
        <v>37.251896069364733</v>
      </c>
      <c r="I44" s="601"/>
      <c r="J44" s="601"/>
    </row>
    <row r="45" spans="1:10" s="494" customFormat="1">
      <c r="A45" s="691" t="s">
        <v>771</v>
      </c>
      <c r="B45" s="677">
        <v>12530.803971041596</v>
      </c>
      <c r="C45" s="677">
        <v>17354.166389796046</v>
      </c>
      <c r="D45" s="684">
        <v>4823.3624187544501</v>
      </c>
      <c r="E45" s="685">
        <v>38.49204272847242</v>
      </c>
      <c r="I45" s="601"/>
      <c r="J45" s="601"/>
    </row>
    <row r="46" spans="1:10" s="608" customFormat="1">
      <c r="A46" s="698" t="s">
        <v>772</v>
      </c>
      <c r="B46" s="677">
        <v>183899.98806573582</v>
      </c>
      <c r="C46" s="677">
        <v>225099.66461874219</v>
      </c>
      <c r="D46" s="684">
        <v>41199.676553006371</v>
      </c>
      <c r="E46" s="685">
        <v>22.40330572413054</v>
      </c>
      <c r="I46" s="601"/>
      <c r="J46" s="601"/>
    </row>
    <row r="47" spans="1:10" s="494" customFormat="1">
      <c r="A47" s="699" t="s">
        <v>773</v>
      </c>
      <c r="B47" s="380">
        <v>563.7840498221824</v>
      </c>
      <c r="C47" s="380">
        <v>910.63085501722787</v>
      </c>
      <c r="D47" s="689">
        <v>346.84680519504548</v>
      </c>
      <c r="E47" s="690">
        <v>61.521216377873941</v>
      </c>
      <c r="I47" s="601"/>
      <c r="J47" s="601"/>
    </row>
    <row r="48" spans="1:10" s="494" customFormat="1">
      <c r="A48" s="680" t="s">
        <v>774</v>
      </c>
      <c r="B48" s="380">
        <v>10696.985034430001</v>
      </c>
      <c r="C48" s="380">
        <v>12865.293795619997</v>
      </c>
      <c r="D48" s="681">
        <v>2168.3087611899955</v>
      </c>
      <c r="E48" s="682">
        <v>20.270279468569303</v>
      </c>
      <c r="I48" s="601"/>
      <c r="J48" s="601"/>
    </row>
    <row r="49" spans="1:10" s="494" customFormat="1">
      <c r="A49" s="680" t="s">
        <v>775</v>
      </c>
      <c r="B49" s="380">
        <v>38780.184258378817</v>
      </c>
      <c r="C49" s="380">
        <v>48881.118384220004</v>
      </c>
      <c r="D49" s="681">
        <v>10100.934125841188</v>
      </c>
      <c r="E49" s="682">
        <v>26.046637784241028</v>
      </c>
      <c r="I49" s="601"/>
      <c r="J49" s="601"/>
    </row>
    <row r="50" spans="1:10" s="608" customFormat="1">
      <c r="A50" s="700" t="s">
        <v>776</v>
      </c>
      <c r="B50" s="380">
        <v>48496.674191835576</v>
      </c>
      <c r="C50" s="380">
        <v>60806.819954940918</v>
      </c>
      <c r="D50" s="681">
        <v>12310.145763105342</v>
      </c>
      <c r="E50" s="682">
        <v>25.383484472380079</v>
      </c>
      <c r="I50" s="601"/>
      <c r="J50" s="601"/>
    </row>
    <row r="51" spans="1:10" s="494" customFormat="1">
      <c r="A51" s="701" t="s">
        <v>777</v>
      </c>
      <c r="B51" s="380">
        <v>85362.360531269718</v>
      </c>
      <c r="C51" s="380">
        <v>101635.80162894406</v>
      </c>
      <c r="D51" s="681">
        <v>16273.441097674331</v>
      </c>
      <c r="E51" s="682">
        <v>19.063953944564464</v>
      </c>
      <c r="I51" s="601"/>
      <c r="J51" s="601"/>
    </row>
    <row r="52" spans="1:10" ht="13.5" thickBot="1">
      <c r="A52" s="702" t="s">
        <v>778</v>
      </c>
      <c r="B52" s="703">
        <v>1681852.7246182899</v>
      </c>
      <c r="C52" s="703">
        <v>1986225.1231765982</v>
      </c>
      <c r="D52" s="704">
        <v>304372.39855830837</v>
      </c>
      <c r="E52" s="705">
        <v>18.097446589884271</v>
      </c>
      <c r="I52" s="601"/>
      <c r="J52" s="601"/>
    </row>
    <row r="53" spans="1:10" ht="13.5" thickTop="1">
      <c r="A53" s="602" t="s">
        <v>589</v>
      </c>
      <c r="B53" s="532"/>
      <c r="C53" s="532"/>
    </row>
    <row r="54" spans="1:10" ht="13.5">
      <c r="A54" s="706"/>
      <c r="B54" s="707"/>
      <c r="C54" s="707"/>
      <c r="D54" s="532"/>
      <c r="E54" s="532"/>
    </row>
    <row r="55" spans="1:10" ht="13.5">
      <c r="B55" s="707"/>
      <c r="C55" s="707"/>
      <c r="D55" s="707"/>
    </row>
    <row r="56" spans="1:10" ht="13.5">
      <c r="B56" s="707"/>
      <c r="C56" s="707"/>
    </row>
    <row r="58" spans="1:10" ht="13.5">
      <c r="B58" s="707"/>
      <c r="C58" s="707"/>
    </row>
    <row r="59" spans="1:10" ht="13.5">
      <c r="B59" s="707"/>
      <c r="C59" s="707"/>
    </row>
    <row r="60" spans="1:10" ht="13.5">
      <c r="B60" s="707"/>
      <c r="C60" s="707"/>
    </row>
    <row r="61" spans="1:10" ht="13.5">
      <c r="B61" s="707"/>
      <c r="C61" s="707"/>
    </row>
    <row r="62" spans="1:10" ht="13.5">
      <c r="B62" s="707"/>
      <c r="C62" s="707"/>
    </row>
    <row r="63" spans="1:10" ht="13.5">
      <c r="B63" s="707"/>
      <c r="C63" s="707"/>
    </row>
    <row r="64" spans="1:10" ht="13.5">
      <c r="B64" s="707"/>
      <c r="C64" s="707"/>
    </row>
    <row r="65" spans="2:5" ht="13.5">
      <c r="B65" s="707"/>
      <c r="C65" s="707"/>
    </row>
    <row r="66" spans="2:5" ht="13.5">
      <c r="B66" s="707"/>
      <c r="C66" s="707"/>
    </row>
    <row r="67" spans="2:5" ht="13.5">
      <c r="B67" s="707"/>
      <c r="C67" s="707"/>
    </row>
    <row r="68" spans="2:5" ht="13.5">
      <c r="B68" s="707"/>
      <c r="C68" s="707"/>
    </row>
    <row r="69" spans="2:5" ht="13.5">
      <c r="B69" s="707"/>
      <c r="C69" s="707"/>
    </row>
    <row r="72" spans="2:5">
      <c r="B72" s="532"/>
      <c r="C72" s="532"/>
      <c r="D72" s="532"/>
      <c r="E72" s="532"/>
    </row>
    <row r="73" spans="2:5">
      <c r="B73" s="532"/>
      <c r="C73" s="532"/>
    </row>
  </sheetData>
  <mergeCells count="5">
    <mergeCell ref="A1:E1"/>
    <mergeCell ref="A2:E2"/>
    <mergeCell ref="D3:E3"/>
    <mergeCell ref="D4:E4"/>
    <mergeCell ref="D5:E5"/>
  </mergeCells>
  <printOptions horizontalCentered="1"/>
  <pageMargins left="1.5" right="1" top="1.5" bottom="1" header="0.3" footer="0.3"/>
  <pageSetup paperSize="9" scale="82" orientation="portrait" r:id="rId1"/>
</worksheet>
</file>

<file path=xl/worksheets/sheet46.xml><?xml version="1.0" encoding="utf-8"?>
<worksheet xmlns="http://schemas.openxmlformats.org/spreadsheetml/2006/main" xmlns:r="http://schemas.openxmlformats.org/officeDocument/2006/relationships">
  <dimension ref="A1:K26"/>
  <sheetViews>
    <sheetView view="pageBreakPreview" zoomScaleSheetLayoutView="100" workbookViewId="0">
      <selection activeCell="E3" sqref="E1:H1048576"/>
    </sheetView>
  </sheetViews>
  <sheetFormatPr defaultRowHeight="12.75"/>
  <cols>
    <col min="1" max="1" width="23.140625" style="564" bestFit="1" customWidth="1"/>
    <col min="2" max="2" width="9.7109375" style="564" customWidth="1"/>
    <col min="3" max="3" width="9.7109375" style="708" customWidth="1"/>
    <col min="4" max="4" width="9.7109375" style="564" customWidth="1"/>
    <col min="5" max="8" width="8.7109375" style="564" customWidth="1"/>
    <col min="9" max="256" width="9.140625" style="564"/>
    <col min="257" max="257" width="23.140625" style="564" bestFit="1" customWidth="1"/>
    <col min="258" max="260" width="7.42578125" style="564" bestFit="1" customWidth="1"/>
    <col min="261" max="264" width="7.140625" style="564" bestFit="1" customWidth="1"/>
    <col min="265" max="512" width="9.140625" style="564"/>
    <col min="513" max="513" width="23.140625" style="564" bestFit="1" customWidth="1"/>
    <col min="514" max="516" width="7.42578125" style="564" bestFit="1" customWidth="1"/>
    <col min="517" max="520" width="7.140625" style="564" bestFit="1" customWidth="1"/>
    <col min="521" max="768" width="9.140625" style="564"/>
    <col min="769" max="769" width="23.140625" style="564" bestFit="1" customWidth="1"/>
    <col min="770" max="772" width="7.42578125" style="564" bestFit="1" customWidth="1"/>
    <col min="773" max="776" width="7.140625" style="564" bestFit="1" customWidth="1"/>
    <col min="777" max="1024" width="9.140625" style="564"/>
    <col min="1025" max="1025" width="23.140625" style="564" bestFit="1" customWidth="1"/>
    <col min="1026" max="1028" width="7.42578125" style="564" bestFit="1" customWidth="1"/>
    <col min="1029" max="1032" width="7.140625" style="564" bestFit="1" customWidth="1"/>
    <col min="1033" max="1280" width="9.140625" style="564"/>
    <col min="1281" max="1281" width="23.140625" style="564" bestFit="1" customWidth="1"/>
    <col min="1282" max="1284" width="7.42578125" style="564" bestFit="1" customWidth="1"/>
    <col min="1285" max="1288" width="7.140625" style="564" bestFit="1" customWidth="1"/>
    <col min="1289" max="1536" width="9.140625" style="564"/>
    <col min="1537" max="1537" width="23.140625" style="564" bestFit="1" customWidth="1"/>
    <col min="1538" max="1540" width="7.42578125" style="564" bestFit="1" customWidth="1"/>
    <col min="1541" max="1544" width="7.140625" style="564" bestFit="1" customWidth="1"/>
    <col min="1545" max="1792" width="9.140625" style="564"/>
    <col min="1793" max="1793" width="23.140625" style="564" bestFit="1" customWidth="1"/>
    <col min="1794" max="1796" width="7.42578125" style="564" bestFit="1" customWidth="1"/>
    <col min="1797" max="1800" width="7.140625" style="564" bestFit="1" customWidth="1"/>
    <col min="1801" max="2048" width="9.140625" style="564"/>
    <col min="2049" max="2049" width="23.140625" style="564" bestFit="1" customWidth="1"/>
    <col min="2050" max="2052" width="7.42578125" style="564" bestFit="1" customWidth="1"/>
    <col min="2053" max="2056" width="7.140625" style="564" bestFit="1" customWidth="1"/>
    <col min="2057" max="2304" width="9.140625" style="564"/>
    <col min="2305" max="2305" width="23.140625" style="564" bestFit="1" customWidth="1"/>
    <col min="2306" max="2308" width="7.42578125" style="564" bestFit="1" customWidth="1"/>
    <col min="2309" max="2312" width="7.140625" style="564" bestFit="1" customWidth="1"/>
    <col min="2313" max="2560" width="9.140625" style="564"/>
    <col min="2561" max="2561" width="23.140625" style="564" bestFit="1" customWidth="1"/>
    <col min="2562" max="2564" width="7.42578125" style="564" bestFit="1" customWidth="1"/>
    <col min="2565" max="2568" width="7.140625" style="564" bestFit="1" customWidth="1"/>
    <col min="2569" max="2816" width="9.140625" style="564"/>
    <col min="2817" max="2817" width="23.140625" style="564" bestFit="1" customWidth="1"/>
    <col min="2818" max="2820" width="7.42578125" style="564" bestFit="1" customWidth="1"/>
    <col min="2821" max="2824" width="7.140625" style="564" bestFit="1" customWidth="1"/>
    <col min="2825" max="3072" width="9.140625" style="564"/>
    <col min="3073" max="3073" width="23.140625" style="564" bestFit="1" customWidth="1"/>
    <col min="3074" max="3076" width="7.42578125" style="564" bestFit="1" customWidth="1"/>
    <col min="3077" max="3080" width="7.140625" style="564" bestFit="1" customWidth="1"/>
    <col min="3081" max="3328" width="9.140625" style="564"/>
    <col min="3329" max="3329" width="23.140625" style="564" bestFit="1" customWidth="1"/>
    <col min="3330" max="3332" width="7.42578125" style="564" bestFit="1" customWidth="1"/>
    <col min="3333" max="3336" width="7.140625" style="564" bestFit="1" customWidth="1"/>
    <col min="3337" max="3584" width="9.140625" style="564"/>
    <col min="3585" max="3585" width="23.140625" style="564" bestFit="1" customWidth="1"/>
    <col min="3586" max="3588" width="7.42578125" style="564" bestFit="1" customWidth="1"/>
    <col min="3589" max="3592" width="7.140625" style="564" bestFit="1" customWidth="1"/>
    <col min="3593" max="3840" width="9.140625" style="564"/>
    <col min="3841" max="3841" width="23.140625" style="564" bestFit="1" customWidth="1"/>
    <col min="3842" max="3844" width="7.42578125" style="564" bestFit="1" customWidth="1"/>
    <col min="3845" max="3848" width="7.140625" style="564" bestFit="1" customWidth="1"/>
    <col min="3849" max="4096" width="9.140625" style="564"/>
    <col min="4097" max="4097" width="23.140625" style="564" bestFit="1" customWidth="1"/>
    <col min="4098" max="4100" width="7.42578125" style="564" bestFit="1" customWidth="1"/>
    <col min="4101" max="4104" width="7.140625" style="564" bestFit="1" customWidth="1"/>
    <col min="4105" max="4352" width="9.140625" style="564"/>
    <col min="4353" max="4353" width="23.140625" style="564" bestFit="1" customWidth="1"/>
    <col min="4354" max="4356" width="7.42578125" style="564" bestFit="1" customWidth="1"/>
    <col min="4357" max="4360" width="7.140625" style="564" bestFit="1" customWidth="1"/>
    <col min="4361" max="4608" width="9.140625" style="564"/>
    <col min="4609" max="4609" width="23.140625" style="564" bestFit="1" customWidth="1"/>
    <col min="4610" max="4612" width="7.42578125" style="564" bestFit="1" customWidth="1"/>
    <col min="4613" max="4616" width="7.140625" style="564" bestFit="1" customWidth="1"/>
    <col min="4617" max="4864" width="9.140625" style="564"/>
    <col min="4865" max="4865" width="23.140625" style="564" bestFit="1" customWidth="1"/>
    <col min="4866" max="4868" width="7.42578125" style="564" bestFit="1" customWidth="1"/>
    <col min="4869" max="4872" width="7.140625" style="564" bestFit="1" customWidth="1"/>
    <col min="4873" max="5120" width="9.140625" style="564"/>
    <col min="5121" max="5121" width="23.140625" style="564" bestFit="1" customWidth="1"/>
    <col min="5122" max="5124" width="7.42578125" style="564" bestFit="1" customWidth="1"/>
    <col min="5125" max="5128" width="7.140625" style="564" bestFit="1" customWidth="1"/>
    <col min="5129" max="5376" width="9.140625" style="564"/>
    <col min="5377" max="5377" width="23.140625" style="564" bestFit="1" customWidth="1"/>
    <col min="5378" max="5380" width="7.42578125" style="564" bestFit="1" customWidth="1"/>
    <col min="5381" max="5384" width="7.140625" style="564" bestFit="1" customWidth="1"/>
    <col min="5385" max="5632" width="9.140625" style="564"/>
    <col min="5633" max="5633" width="23.140625" style="564" bestFit="1" customWidth="1"/>
    <col min="5634" max="5636" width="7.42578125" style="564" bestFit="1" customWidth="1"/>
    <col min="5637" max="5640" width="7.140625" style="564" bestFit="1" customWidth="1"/>
    <col min="5641" max="5888" width="9.140625" style="564"/>
    <col min="5889" max="5889" width="23.140625" style="564" bestFit="1" customWidth="1"/>
    <col min="5890" max="5892" width="7.42578125" style="564" bestFit="1" customWidth="1"/>
    <col min="5893" max="5896" width="7.140625" style="564" bestFit="1" customWidth="1"/>
    <col min="5897" max="6144" width="9.140625" style="564"/>
    <col min="6145" max="6145" width="23.140625" style="564" bestFit="1" customWidth="1"/>
    <col min="6146" max="6148" width="7.42578125" style="564" bestFit="1" customWidth="1"/>
    <col min="6149" max="6152" width="7.140625" style="564" bestFit="1" customWidth="1"/>
    <col min="6153" max="6400" width="9.140625" style="564"/>
    <col min="6401" max="6401" width="23.140625" style="564" bestFit="1" customWidth="1"/>
    <col min="6402" max="6404" width="7.42578125" style="564" bestFit="1" customWidth="1"/>
    <col min="6405" max="6408" width="7.140625" style="564" bestFit="1" customWidth="1"/>
    <col min="6409" max="6656" width="9.140625" style="564"/>
    <col min="6657" max="6657" width="23.140625" style="564" bestFit="1" customWidth="1"/>
    <col min="6658" max="6660" width="7.42578125" style="564" bestFit="1" customWidth="1"/>
    <col min="6661" max="6664" width="7.140625" style="564" bestFit="1" customWidth="1"/>
    <col min="6665" max="6912" width="9.140625" style="564"/>
    <col min="6913" max="6913" width="23.140625" style="564" bestFit="1" customWidth="1"/>
    <col min="6914" max="6916" width="7.42578125" style="564" bestFit="1" customWidth="1"/>
    <col min="6917" max="6920" width="7.140625" style="564" bestFit="1" customWidth="1"/>
    <col min="6921" max="7168" width="9.140625" style="564"/>
    <col min="7169" max="7169" width="23.140625" style="564" bestFit="1" customWidth="1"/>
    <col min="7170" max="7172" width="7.42578125" style="564" bestFit="1" customWidth="1"/>
    <col min="7173" max="7176" width="7.140625" style="564" bestFit="1" customWidth="1"/>
    <col min="7177" max="7424" width="9.140625" style="564"/>
    <col min="7425" max="7425" width="23.140625" style="564" bestFit="1" customWidth="1"/>
    <col min="7426" max="7428" width="7.42578125" style="564" bestFit="1" customWidth="1"/>
    <col min="7429" max="7432" width="7.140625" style="564" bestFit="1" customWidth="1"/>
    <col min="7433" max="7680" width="9.140625" style="564"/>
    <col min="7681" max="7681" width="23.140625" style="564" bestFit="1" customWidth="1"/>
    <col min="7682" max="7684" width="7.42578125" style="564" bestFit="1" customWidth="1"/>
    <col min="7685" max="7688" width="7.140625" style="564" bestFit="1" customWidth="1"/>
    <col min="7689" max="7936" width="9.140625" style="564"/>
    <col min="7937" max="7937" width="23.140625" style="564" bestFit="1" customWidth="1"/>
    <col min="7938" max="7940" width="7.42578125" style="564" bestFit="1" customWidth="1"/>
    <col min="7941" max="7944" width="7.140625" style="564" bestFit="1" customWidth="1"/>
    <col min="7945" max="8192" width="9.140625" style="564"/>
    <col min="8193" max="8193" width="23.140625" style="564" bestFit="1" customWidth="1"/>
    <col min="8194" max="8196" width="7.42578125" style="564" bestFit="1" customWidth="1"/>
    <col min="8197" max="8200" width="7.140625" style="564" bestFit="1" customWidth="1"/>
    <col min="8201" max="8448" width="9.140625" style="564"/>
    <col min="8449" max="8449" width="23.140625" style="564" bestFit="1" customWidth="1"/>
    <col min="8450" max="8452" width="7.42578125" style="564" bestFit="1" customWidth="1"/>
    <col min="8453" max="8456" width="7.140625" style="564" bestFit="1" customWidth="1"/>
    <col min="8457" max="8704" width="9.140625" style="564"/>
    <col min="8705" max="8705" width="23.140625" style="564" bestFit="1" customWidth="1"/>
    <col min="8706" max="8708" width="7.42578125" style="564" bestFit="1" customWidth="1"/>
    <col min="8709" max="8712" width="7.140625" style="564" bestFit="1" customWidth="1"/>
    <col min="8713" max="8960" width="9.140625" style="564"/>
    <col min="8961" max="8961" width="23.140625" style="564" bestFit="1" customWidth="1"/>
    <col min="8962" max="8964" width="7.42578125" style="564" bestFit="1" customWidth="1"/>
    <col min="8965" max="8968" width="7.140625" style="564" bestFit="1" customWidth="1"/>
    <col min="8969" max="9216" width="9.140625" style="564"/>
    <col min="9217" max="9217" width="23.140625" style="564" bestFit="1" customWidth="1"/>
    <col min="9218" max="9220" width="7.42578125" style="564" bestFit="1" customWidth="1"/>
    <col min="9221" max="9224" width="7.140625" style="564" bestFit="1" customWidth="1"/>
    <col min="9225" max="9472" width="9.140625" style="564"/>
    <col min="9473" max="9473" width="23.140625" style="564" bestFit="1" customWidth="1"/>
    <col min="9474" max="9476" width="7.42578125" style="564" bestFit="1" customWidth="1"/>
    <col min="9477" max="9480" width="7.140625" style="564" bestFit="1" customWidth="1"/>
    <col min="9481" max="9728" width="9.140625" style="564"/>
    <col min="9729" max="9729" width="23.140625" style="564" bestFit="1" customWidth="1"/>
    <col min="9730" max="9732" width="7.42578125" style="564" bestFit="1" customWidth="1"/>
    <col min="9733" max="9736" width="7.140625" style="564" bestFit="1" customWidth="1"/>
    <col min="9737" max="9984" width="9.140625" style="564"/>
    <col min="9985" max="9985" width="23.140625" style="564" bestFit="1" customWidth="1"/>
    <col min="9986" max="9988" width="7.42578125" style="564" bestFit="1" customWidth="1"/>
    <col min="9989" max="9992" width="7.140625" style="564" bestFit="1" customWidth="1"/>
    <col min="9993" max="10240" width="9.140625" style="564"/>
    <col min="10241" max="10241" width="23.140625" style="564" bestFit="1" customWidth="1"/>
    <col min="10242" max="10244" width="7.42578125" style="564" bestFit="1" customWidth="1"/>
    <col min="10245" max="10248" width="7.140625" style="564" bestFit="1" customWidth="1"/>
    <col min="10249" max="10496" width="9.140625" style="564"/>
    <col min="10497" max="10497" width="23.140625" style="564" bestFit="1" customWidth="1"/>
    <col min="10498" max="10500" width="7.42578125" style="564" bestFit="1" customWidth="1"/>
    <col min="10501" max="10504" width="7.140625" style="564" bestFit="1" customWidth="1"/>
    <col min="10505" max="10752" width="9.140625" style="564"/>
    <col min="10753" max="10753" width="23.140625" style="564" bestFit="1" customWidth="1"/>
    <col min="10754" max="10756" width="7.42578125" style="564" bestFit="1" customWidth="1"/>
    <col min="10757" max="10760" width="7.140625" style="564" bestFit="1" customWidth="1"/>
    <col min="10761" max="11008" width="9.140625" style="564"/>
    <col min="11009" max="11009" width="23.140625" style="564" bestFit="1" customWidth="1"/>
    <col min="11010" max="11012" width="7.42578125" style="564" bestFit="1" customWidth="1"/>
    <col min="11013" max="11016" width="7.140625" style="564" bestFit="1" customWidth="1"/>
    <col min="11017" max="11264" width="9.140625" style="564"/>
    <col min="11265" max="11265" width="23.140625" style="564" bestFit="1" customWidth="1"/>
    <col min="11266" max="11268" width="7.42578125" style="564" bestFit="1" customWidth="1"/>
    <col min="11269" max="11272" width="7.140625" style="564" bestFit="1" customWidth="1"/>
    <col min="11273" max="11520" width="9.140625" style="564"/>
    <col min="11521" max="11521" width="23.140625" style="564" bestFit="1" customWidth="1"/>
    <col min="11522" max="11524" width="7.42578125" style="564" bestFit="1" customWidth="1"/>
    <col min="11525" max="11528" width="7.140625" style="564" bestFit="1" customWidth="1"/>
    <col min="11529" max="11776" width="9.140625" style="564"/>
    <col min="11777" max="11777" width="23.140625" style="564" bestFit="1" customWidth="1"/>
    <col min="11778" max="11780" width="7.42578125" style="564" bestFit="1" customWidth="1"/>
    <col min="11781" max="11784" width="7.140625" style="564" bestFit="1" customWidth="1"/>
    <col min="11785" max="12032" width="9.140625" style="564"/>
    <col min="12033" max="12033" width="23.140625" style="564" bestFit="1" customWidth="1"/>
    <col min="12034" max="12036" width="7.42578125" style="564" bestFit="1" customWidth="1"/>
    <col min="12037" max="12040" width="7.140625" style="564" bestFit="1" customWidth="1"/>
    <col min="12041" max="12288" width="9.140625" style="564"/>
    <col min="12289" max="12289" width="23.140625" style="564" bestFit="1" customWidth="1"/>
    <col min="12290" max="12292" width="7.42578125" style="564" bestFit="1" customWidth="1"/>
    <col min="12293" max="12296" width="7.140625" style="564" bestFit="1" customWidth="1"/>
    <col min="12297" max="12544" width="9.140625" style="564"/>
    <col min="12545" max="12545" width="23.140625" style="564" bestFit="1" customWidth="1"/>
    <col min="12546" max="12548" width="7.42578125" style="564" bestFit="1" customWidth="1"/>
    <col min="12549" max="12552" width="7.140625" style="564" bestFit="1" customWidth="1"/>
    <col min="12553" max="12800" width="9.140625" style="564"/>
    <col min="12801" max="12801" width="23.140625" style="564" bestFit="1" customWidth="1"/>
    <col min="12802" max="12804" width="7.42578125" style="564" bestFit="1" customWidth="1"/>
    <col min="12805" max="12808" width="7.140625" style="564" bestFit="1" customWidth="1"/>
    <col min="12809" max="13056" width="9.140625" style="564"/>
    <col min="13057" max="13057" width="23.140625" style="564" bestFit="1" customWidth="1"/>
    <col min="13058" max="13060" width="7.42578125" style="564" bestFit="1" customWidth="1"/>
    <col min="13061" max="13064" width="7.140625" style="564" bestFit="1" customWidth="1"/>
    <col min="13065" max="13312" width="9.140625" style="564"/>
    <col min="13313" max="13313" width="23.140625" style="564" bestFit="1" customWidth="1"/>
    <col min="13314" max="13316" width="7.42578125" style="564" bestFit="1" customWidth="1"/>
    <col min="13317" max="13320" width="7.140625" style="564" bestFit="1" customWidth="1"/>
    <col min="13321" max="13568" width="9.140625" style="564"/>
    <col min="13569" max="13569" width="23.140625" style="564" bestFit="1" customWidth="1"/>
    <col min="13570" max="13572" width="7.42578125" style="564" bestFit="1" customWidth="1"/>
    <col min="13573" max="13576" width="7.140625" style="564" bestFit="1" customWidth="1"/>
    <col min="13577" max="13824" width="9.140625" style="564"/>
    <col min="13825" max="13825" width="23.140625" style="564" bestFit="1" customWidth="1"/>
    <col min="13826" max="13828" width="7.42578125" style="564" bestFit="1" customWidth="1"/>
    <col min="13829" max="13832" width="7.140625" style="564" bestFit="1" customWidth="1"/>
    <col min="13833" max="14080" width="9.140625" style="564"/>
    <col min="14081" max="14081" width="23.140625" style="564" bestFit="1" customWidth="1"/>
    <col min="14082" max="14084" width="7.42578125" style="564" bestFit="1" customWidth="1"/>
    <col min="14085" max="14088" width="7.140625" style="564" bestFit="1" customWidth="1"/>
    <col min="14089" max="14336" width="9.140625" style="564"/>
    <col min="14337" max="14337" width="23.140625" style="564" bestFit="1" customWidth="1"/>
    <col min="14338" max="14340" width="7.42578125" style="564" bestFit="1" customWidth="1"/>
    <col min="14341" max="14344" width="7.140625" style="564" bestFit="1" customWidth="1"/>
    <col min="14345" max="14592" width="9.140625" style="564"/>
    <col min="14593" max="14593" width="23.140625" style="564" bestFit="1" customWidth="1"/>
    <col min="14594" max="14596" width="7.42578125" style="564" bestFit="1" customWidth="1"/>
    <col min="14597" max="14600" width="7.140625" style="564" bestFit="1" customWidth="1"/>
    <col min="14601" max="14848" width="9.140625" style="564"/>
    <col min="14849" max="14849" width="23.140625" style="564" bestFit="1" customWidth="1"/>
    <col min="14850" max="14852" width="7.42578125" style="564" bestFit="1" customWidth="1"/>
    <col min="14853" max="14856" width="7.140625" style="564" bestFit="1" customWidth="1"/>
    <col min="14857" max="15104" width="9.140625" style="564"/>
    <col min="15105" max="15105" width="23.140625" style="564" bestFit="1" customWidth="1"/>
    <col min="15106" max="15108" width="7.42578125" style="564" bestFit="1" customWidth="1"/>
    <col min="15109" max="15112" width="7.140625" style="564" bestFit="1" customWidth="1"/>
    <col min="15113" max="15360" width="9.140625" style="564"/>
    <col min="15361" max="15361" width="23.140625" style="564" bestFit="1" customWidth="1"/>
    <col min="15362" max="15364" width="7.42578125" style="564" bestFit="1" customWidth="1"/>
    <col min="15365" max="15368" width="7.140625" style="564" bestFit="1" customWidth="1"/>
    <col min="15369" max="15616" width="9.140625" style="564"/>
    <col min="15617" max="15617" width="23.140625" style="564" bestFit="1" customWidth="1"/>
    <col min="15618" max="15620" width="7.42578125" style="564" bestFit="1" customWidth="1"/>
    <col min="15621" max="15624" width="7.140625" style="564" bestFit="1" customWidth="1"/>
    <col min="15625" max="15872" width="9.140625" style="564"/>
    <col min="15873" max="15873" width="23.140625" style="564" bestFit="1" customWidth="1"/>
    <col min="15874" max="15876" width="7.42578125" style="564" bestFit="1" customWidth="1"/>
    <col min="15877" max="15880" width="7.140625" style="564" bestFit="1" customWidth="1"/>
    <col min="15881" max="16128" width="9.140625" style="564"/>
    <col min="16129" max="16129" width="23.140625" style="564" bestFit="1" customWidth="1"/>
    <col min="16130" max="16132" width="7.42578125" style="564" bestFit="1" customWidth="1"/>
    <col min="16133" max="16136" width="7.140625" style="564" bestFit="1" customWidth="1"/>
    <col min="16137" max="16384" width="9.140625" style="564"/>
  </cols>
  <sheetData>
    <row r="1" spans="1:11">
      <c r="A1" s="2415" t="s">
        <v>801</v>
      </c>
      <c r="B1" s="2415"/>
      <c r="C1" s="2415"/>
      <c r="D1" s="2415"/>
      <c r="E1" s="2415"/>
      <c r="F1" s="2415"/>
      <c r="G1" s="2415"/>
      <c r="H1" s="2415"/>
    </row>
    <row r="2" spans="1:11" ht="15.75" customHeight="1">
      <c r="A2" s="2416" t="s">
        <v>779</v>
      </c>
      <c r="B2" s="2416"/>
      <c r="C2" s="2416"/>
      <c r="D2" s="2416"/>
      <c r="E2" s="2416"/>
      <c r="F2" s="2416"/>
      <c r="G2" s="2416"/>
      <c r="H2" s="2416"/>
      <c r="I2" s="600"/>
    </row>
    <row r="3" spans="1:11" ht="13.5" thickBot="1">
      <c r="G3" s="2401" t="s">
        <v>213</v>
      </c>
      <c r="H3" s="2401"/>
    </row>
    <row r="4" spans="1:11" s="710" customFormat="1" ht="13.5" customHeight="1" thickTop="1">
      <c r="A4" s="709"/>
      <c r="B4" s="569">
        <f>Deposits!B4</f>
        <v>2015</v>
      </c>
      <c r="C4" s="570">
        <f>Deposits!C4</f>
        <v>2016</v>
      </c>
      <c r="D4" s="571">
        <f>Deposits!D4</f>
        <v>2017</v>
      </c>
      <c r="E4" s="2403" t="str">
        <f>'Secu Credit'!E4</f>
        <v>Changes during the fiscal year</v>
      </c>
      <c r="F4" s="2404"/>
      <c r="G4" s="2404"/>
      <c r="H4" s="2405"/>
    </row>
    <row r="5" spans="1:11" s="710" customFormat="1" ht="14.25" customHeight="1">
      <c r="A5" s="575" t="s">
        <v>486</v>
      </c>
      <c r="B5" s="573" t="str">
        <f>Deposits!B5</f>
        <v xml:space="preserve">Jul </v>
      </c>
      <c r="C5" s="573" t="str">
        <f>Deposits!C5</f>
        <v>Jul ( R )</v>
      </c>
      <c r="D5" s="574" t="str">
        <f>Deposits!D5</f>
        <v>Jul ( P )</v>
      </c>
      <c r="E5" s="2406" t="str">
        <f>'Secu Credit'!E5:F5</f>
        <v>2015/16</v>
      </c>
      <c r="F5" s="2407"/>
      <c r="G5" s="2406" t="str">
        <f>'Secu Credit'!G5:H5</f>
        <v>2016/17</v>
      </c>
      <c r="H5" s="2408"/>
    </row>
    <row r="6" spans="1:11" s="710" customFormat="1">
      <c r="A6" s="711"/>
      <c r="B6" s="712"/>
      <c r="C6" s="713"/>
      <c r="D6" s="712"/>
      <c r="E6" s="714" t="s">
        <v>451</v>
      </c>
      <c r="F6" s="714" t="s">
        <v>452</v>
      </c>
      <c r="G6" s="714" t="s">
        <v>451</v>
      </c>
      <c r="H6" s="715" t="s">
        <v>452</v>
      </c>
    </row>
    <row r="7" spans="1:11" s="710" customFormat="1">
      <c r="A7" s="716" t="s">
        <v>780</v>
      </c>
      <c r="B7" s="717">
        <v>11521.307362674499</v>
      </c>
      <c r="C7" s="717">
        <v>8119.3569748</v>
      </c>
      <c r="D7" s="717">
        <v>8779.3078067400002</v>
      </c>
      <c r="E7" s="717">
        <v>-3401.950387874499</v>
      </c>
      <c r="F7" s="717">
        <v>-29.527468374776412</v>
      </c>
      <c r="G7" s="717">
        <v>659.95083194000017</v>
      </c>
      <c r="H7" s="718">
        <v>8.1281169677387712</v>
      </c>
    </row>
    <row r="8" spans="1:11" s="710" customFormat="1">
      <c r="A8" s="648" t="s">
        <v>781</v>
      </c>
      <c r="B8" s="719">
        <v>11272.152784284499</v>
      </c>
      <c r="C8" s="719">
        <v>7875.8269748000002</v>
      </c>
      <c r="D8" s="719">
        <v>8609.0222978199999</v>
      </c>
      <c r="E8" s="719">
        <v>-3396.3258094844987</v>
      </c>
      <c r="F8" s="719">
        <v>-30.130232214556351</v>
      </c>
      <c r="G8" s="719">
        <v>733.19532301999971</v>
      </c>
      <c r="H8" s="720">
        <v>9.309439191160223</v>
      </c>
    </row>
    <row r="9" spans="1:11">
      <c r="A9" s="648" t="s">
        <v>782</v>
      </c>
      <c r="B9" s="719">
        <v>439.98387076</v>
      </c>
      <c r="C9" s="719">
        <v>119.87685779</v>
      </c>
      <c r="D9" s="719">
        <v>197.68049237</v>
      </c>
      <c r="E9" s="719">
        <v>-320.10701297000003</v>
      </c>
      <c r="F9" s="719">
        <v>-72.75426083621376</v>
      </c>
      <c r="G9" s="719">
        <v>77.803634579999994</v>
      </c>
      <c r="H9" s="720">
        <v>64.902964604140877</v>
      </c>
      <c r="J9" s="710"/>
      <c r="K9" s="710"/>
    </row>
    <row r="10" spans="1:11">
      <c r="A10" s="648" t="s">
        <v>783</v>
      </c>
      <c r="B10" s="719">
        <v>7211.2735377600002</v>
      </c>
      <c r="C10" s="719">
        <v>4833.1273040400001</v>
      </c>
      <c r="D10" s="719">
        <v>5169.1952542199997</v>
      </c>
      <c r="E10" s="719">
        <v>-2378.1462337200001</v>
      </c>
      <c r="F10" s="719">
        <v>-32.978172596940638</v>
      </c>
      <c r="G10" s="719">
        <v>336.06795017999957</v>
      </c>
      <c r="H10" s="720">
        <v>6.9534264056955664</v>
      </c>
      <c r="J10" s="710"/>
      <c r="K10" s="710"/>
    </row>
    <row r="11" spans="1:11">
      <c r="A11" s="648" t="s">
        <v>784</v>
      </c>
      <c r="B11" s="719">
        <v>1232.8289471245</v>
      </c>
      <c r="C11" s="719">
        <v>1493.8370169099999</v>
      </c>
      <c r="D11" s="719">
        <v>1825.7772567900001</v>
      </c>
      <c r="E11" s="719">
        <v>261.00806978549986</v>
      </c>
      <c r="F11" s="719">
        <v>21.171474793343034</v>
      </c>
      <c r="G11" s="719">
        <v>331.94023988000026</v>
      </c>
      <c r="H11" s="720">
        <v>22.220646303612039</v>
      </c>
      <c r="J11" s="710"/>
      <c r="K11" s="710"/>
    </row>
    <row r="12" spans="1:11">
      <c r="A12" s="648" t="s">
        <v>785</v>
      </c>
      <c r="B12" s="719">
        <v>2388.0664286399997</v>
      </c>
      <c r="C12" s="719">
        <v>1428.98579606</v>
      </c>
      <c r="D12" s="719">
        <v>1416.36929444</v>
      </c>
      <c r="E12" s="719">
        <v>-959.0806325799997</v>
      </c>
      <c r="F12" s="719">
        <v>-40.161388354937628</v>
      </c>
      <c r="G12" s="719">
        <v>-12.616501620000008</v>
      </c>
      <c r="H12" s="720">
        <v>-0.88289902214467275</v>
      </c>
      <c r="J12" s="710"/>
      <c r="K12" s="710"/>
    </row>
    <row r="13" spans="1:11">
      <c r="A13" s="648" t="s">
        <v>786</v>
      </c>
      <c r="B13" s="719">
        <v>0</v>
      </c>
      <c r="C13" s="719">
        <v>0</v>
      </c>
      <c r="D13" s="719">
        <v>0</v>
      </c>
      <c r="E13" s="719">
        <v>0</v>
      </c>
      <c r="F13" s="719"/>
      <c r="G13" s="719">
        <v>0</v>
      </c>
      <c r="H13" s="720"/>
      <c r="J13" s="710"/>
      <c r="K13" s="710"/>
    </row>
    <row r="14" spans="1:11">
      <c r="A14" s="648" t="s">
        <v>787</v>
      </c>
      <c r="B14" s="719">
        <v>2388.0664286399997</v>
      </c>
      <c r="C14" s="719">
        <v>1428.98579606</v>
      </c>
      <c r="D14" s="719">
        <v>1416.36929444</v>
      </c>
      <c r="E14" s="719">
        <v>-959.0806325799997</v>
      </c>
      <c r="F14" s="719">
        <v>-40.161388354937628</v>
      </c>
      <c r="G14" s="719">
        <v>-12.616501620000008</v>
      </c>
      <c r="H14" s="720">
        <v>-0.88289902214467275</v>
      </c>
      <c r="J14" s="710"/>
      <c r="K14" s="710"/>
    </row>
    <row r="15" spans="1:11" s="710" customFormat="1">
      <c r="A15" s="648" t="s">
        <v>788</v>
      </c>
      <c r="B15" s="719">
        <v>249.15457839000004</v>
      </c>
      <c r="C15" s="719">
        <v>243.53</v>
      </c>
      <c r="D15" s="719">
        <v>170.28550892000001</v>
      </c>
      <c r="E15" s="719">
        <v>-5.624578390000039</v>
      </c>
      <c r="F15" s="719">
        <v>-2.2574653961188398</v>
      </c>
      <c r="G15" s="719">
        <v>-73.244491079999989</v>
      </c>
      <c r="H15" s="720">
        <v>-30.07616765080277</v>
      </c>
    </row>
    <row r="16" spans="1:11">
      <c r="A16" s="716" t="s">
        <v>789</v>
      </c>
      <c r="B16" s="717">
        <v>1079.8287867700001</v>
      </c>
      <c r="C16" s="717">
        <v>1006.59234124</v>
      </c>
      <c r="D16" s="717">
        <v>1054.3269550700002</v>
      </c>
      <c r="E16" s="717">
        <v>-73.236445530000083</v>
      </c>
      <c r="F16" s="717">
        <v>-6.7822275556355587</v>
      </c>
      <c r="G16" s="717">
        <v>47.734613830000171</v>
      </c>
      <c r="H16" s="718">
        <v>4.7421991877264738</v>
      </c>
      <c r="J16" s="710"/>
      <c r="K16" s="710"/>
    </row>
    <row r="17" spans="1:11">
      <c r="A17" s="648" t="s">
        <v>781</v>
      </c>
      <c r="B17" s="719">
        <v>1078.2287867700002</v>
      </c>
      <c r="C17" s="719">
        <v>1006.56234124</v>
      </c>
      <c r="D17" s="719">
        <v>1053.6569550700001</v>
      </c>
      <c r="E17" s="719">
        <v>-71.666445530000146</v>
      </c>
      <c r="F17" s="719">
        <v>-6.6466826344609098</v>
      </c>
      <c r="G17" s="719">
        <v>47.094613830000071</v>
      </c>
      <c r="H17" s="720">
        <v>4.6787577778822396</v>
      </c>
      <c r="J17" s="710"/>
      <c r="K17" s="710"/>
    </row>
    <row r="18" spans="1:11">
      <c r="A18" s="648" t="s">
        <v>788</v>
      </c>
      <c r="B18" s="719">
        <v>1.6</v>
      </c>
      <c r="C18" s="719">
        <v>0.03</v>
      </c>
      <c r="D18" s="719">
        <v>0.67</v>
      </c>
      <c r="E18" s="719">
        <v>-1.57</v>
      </c>
      <c r="F18" s="719">
        <v>-98.125</v>
      </c>
      <c r="G18" s="719">
        <v>0.64</v>
      </c>
      <c r="H18" s="720">
        <v>2133.3333333333335</v>
      </c>
      <c r="J18" s="710"/>
      <c r="K18" s="710"/>
    </row>
    <row r="19" spans="1:11">
      <c r="A19" s="716" t="s">
        <v>790</v>
      </c>
      <c r="B19" s="717">
        <v>12601.136149444499</v>
      </c>
      <c r="C19" s="717">
        <v>9125.9493160399998</v>
      </c>
      <c r="D19" s="717">
        <v>9833.6347618100008</v>
      </c>
      <c r="E19" s="717">
        <v>-3475.1868334044993</v>
      </c>
      <c r="F19" s="717">
        <v>-27.578361127045653</v>
      </c>
      <c r="G19" s="717">
        <v>707.68544577000102</v>
      </c>
      <c r="H19" s="718">
        <v>7.7546501877471004</v>
      </c>
      <c r="J19" s="710"/>
      <c r="K19" s="710"/>
    </row>
    <row r="20" spans="1:11">
      <c r="A20" s="648" t="s">
        <v>781</v>
      </c>
      <c r="B20" s="719">
        <v>12350.381571054499</v>
      </c>
      <c r="C20" s="719">
        <v>8882.3893160400003</v>
      </c>
      <c r="D20" s="719">
        <v>9662.6792528900005</v>
      </c>
      <c r="E20" s="719">
        <v>-3467.9922550144984</v>
      </c>
      <c r="F20" s="719">
        <v>-28.080041374125699</v>
      </c>
      <c r="G20" s="719">
        <v>780.28993685000023</v>
      </c>
      <c r="H20" s="720">
        <v>8.7846851684482772</v>
      </c>
      <c r="J20" s="710"/>
      <c r="K20" s="710"/>
    </row>
    <row r="21" spans="1:11" s="710" customFormat="1" ht="13.5" thickBot="1">
      <c r="A21" s="721" t="s">
        <v>788</v>
      </c>
      <c r="B21" s="722">
        <v>250.75457839000003</v>
      </c>
      <c r="C21" s="722">
        <v>243.56</v>
      </c>
      <c r="D21" s="722">
        <v>170.95550892</v>
      </c>
      <c r="E21" s="722">
        <v>-7.1945783900000322</v>
      </c>
      <c r="F21" s="722">
        <v>-2.8691712973672061</v>
      </c>
      <c r="G21" s="722">
        <v>-72.604491080000003</v>
      </c>
      <c r="H21" s="723">
        <v>-29.809694153391362</v>
      </c>
      <c r="I21" s="564"/>
    </row>
    <row r="22" spans="1:11" ht="13.5" thickTop="1">
      <c r="A22" s="602" t="s">
        <v>589</v>
      </c>
      <c r="J22" s="710"/>
    </row>
    <row r="23" spans="1:11">
      <c r="C23" s="564"/>
      <c r="D23" s="708"/>
    </row>
    <row r="24" spans="1:11">
      <c r="C24" s="564"/>
    </row>
    <row r="25" spans="1:11">
      <c r="C25" s="564"/>
    </row>
    <row r="26" spans="1:11">
      <c r="C26" s="564"/>
    </row>
  </sheetData>
  <mergeCells count="6">
    <mergeCell ref="A1:H1"/>
    <mergeCell ref="A2:H2"/>
    <mergeCell ref="G3:H3"/>
    <mergeCell ref="E4:H4"/>
    <mergeCell ref="E5:F5"/>
    <mergeCell ref="G5:H5"/>
  </mergeCells>
  <printOptions horizontalCentered="1"/>
  <pageMargins left="1.5" right="1" top="1.5" bottom="1" header="0.3" footer="0.3"/>
  <pageSetup orientation="landscape" r:id="rId1"/>
</worksheet>
</file>

<file path=xl/worksheets/sheet47.xml><?xml version="1.0" encoding="utf-8"?>
<worksheet xmlns="http://schemas.openxmlformats.org/spreadsheetml/2006/main" xmlns:r="http://schemas.openxmlformats.org/officeDocument/2006/relationships">
  <sheetPr>
    <pageSetUpPr fitToPage="1"/>
  </sheetPr>
  <dimension ref="B1:M69"/>
  <sheetViews>
    <sheetView view="pageBreakPreview" zoomScaleSheetLayoutView="100" workbookViewId="0">
      <selection activeCell="N13" sqref="N13"/>
    </sheetView>
  </sheetViews>
  <sheetFormatPr defaultRowHeight="12.75"/>
  <cols>
    <col min="1" max="1" width="9.140625" style="1141"/>
    <col min="2" max="2" width="20" style="1141" customWidth="1"/>
    <col min="3" max="3" width="10" style="1141" bestFit="1" customWidth="1"/>
    <col min="4" max="4" width="11.85546875" style="1141" customWidth="1"/>
    <col min="5" max="5" width="9.42578125" style="1141" bestFit="1" customWidth="1"/>
    <col min="6" max="6" width="12.28515625" style="1141" customWidth="1"/>
    <col min="7" max="7" width="8.42578125" style="1141" bestFit="1" customWidth="1"/>
    <col min="8" max="8" width="12.5703125" style="1141" customWidth="1"/>
    <col min="9" max="9" width="9.28515625" style="1141" bestFit="1" customWidth="1"/>
    <col min="10" max="10" width="12.42578125" style="1141" customWidth="1"/>
    <col min="11" max="11" width="10.5703125" style="1141" customWidth="1"/>
    <col min="12" max="12" width="10.28515625" style="1141" bestFit="1" customWidth="1"/>
    <col min="13" max="13" width="9.5703125" style="1141" bestFit="1" customWidth="1"/>
    <col min="14" max="257" width="9.140625" style="1141"/>
    <col min="258" max="258" width="20" style="1141" customWidth="1"/>
    <col min="259" max="259" width="12.7109375" style="1141" bestFit="1" customWidth="1"/>
    <col min="260" max="260" width="15.140625" style="1141" bestFit="1" customWidth="1"/>
    <col min="261" max="261" width="11.140625" style="1141" bestFit="1" customWidth="1"/>
    <col min="262" max="262" width="11.7109375" style="1141" customWidth="1"/>
    <col min="263" max="263" width="8.85546875" style="1141" customWidth="1"/>
    <col min="264" max="264" width="15" style="1141" bestFit="1" customWidth="1"/>
    <col min="265" max="265" width="12.7109375" style="1141" customWidth="1"/>
    <col min="266" max="266" width="12.140625" style="1141" bestFit="1" customWidth="1"/>
    <col min="267" max="267" width="12.140625" style="1141" customWidth="1"/>
    <col min="268" max="268" width="10.28515625" style="1141" bestFit="1" customWidth="1"/>
    <col min="269" max="269" width="9.5703125" style="1141" bestFit="1" customWidth="1"/>
    <col min="270" max="513" width="9.140625" style="1141"/>
    <col min="514" max="514" width="20" style="1141" customWidth="1"/>
    <col min="515" max="515" width="12.7109375" style="1141" bestFit="1" customWidth="1"/>
    <col min="516" max="516" width="15.140625" style="1141" bestFit="1" customWidth="1"/>
    <col min="517" max="517" width="11.140625" style="1141" bestFit="1" customWidth="1"/>
    <col min="518" max="518" width="11.7109375" style="1141" customWidth="1"/>
    <col min="519" max="519" width="8.85546875" style="1141" customWidth="1"/>
    <col min="520" max="520" width="15" style="1141" bestFit="1" customWidth="1"/>
    <col min="521" max="521" width="12.7109375" style="1141" customWidth="1"/>
    <col min="522" max="522" width="12.140625" style="1141" bestFit="1" customWidth="1"/>
    <col min="523" max="523" width="12.140625" style="1141" customWidth="1"/>
    <col min="524" max="524" width="10.28515625" style="1141" bestFit="1" customWidth="1"/>
    <col min="525" max="525" width="9.5703125" style="1141" bestFit="1" customWidth="1"/>
    <col min="526" max="769" width="9.140625" style="1141"/>
    <col min="770" max="770" width="20" style="1141" customWidth="1"/>
    <col min="771" max="771" width="12.7109375" style="1141" bestFit="1" customWidth="1"/>
    <col min="772" max="772" width="15.140625" style="1141" bestFit="1" customWidth="1"/>
    <col min="773" max="773" width="11.140625" style="1141" bestFit="1" customWidth="1"/>
    <col min="774" max="774" width="11.7109375" style="1141" customWidth="1"/>
    <col min="775" max="775" width="8.85546875" style="1141" customWidth="1"/>
    <col min="776" max="776" width="15" style="1141" bestFit="1" customWidth="1"/>
    <col min="777" max="777" width="12.7109375" style="1141" customWidth="1"/>
    <col min="778" max="778" width="12.140625" style="1141" bestFit="1" customWidth="1"/>
    <col min="779" max="779" width="12.140625" style="1141" customWidth="1"/>
    <col min="780" max="780" width="10.28515625" style="1141" bestFit="1" customWidth="1"/>
    <col min="781" max="781" width="9.5703125" style="1141" bestFit="1" customWidth="1"/>
    <col min="782" max="1025" width="9.140625" style="1141"/>
    <col min="1026" max="1026" width="20" style="1141" customWidth="1"/>
    <col min="1027" max="1027" width="12.7109375" style="1141" bestFit="1" customWidth="1"/>
    <col min="1028" max="1028" width="15.140625" style="1141" bestFit="1" customWidth="1"/>
    <col min="1029" max="1029" width="11.140625" style="1141" bestFit="1" customWidth="1"/>
    <col min="1030" max="1030" width="11.7109375" style="1141" customWidth="1"/>
    <col min="1031" max="1031" width="8.85546875" style="1141" customWidth="1"/>
    <col min="1032" max="1032" width="15" style="1141" bestFit="1" customWidth="1"/>
    <col min="1033" max="1033" width="12.7109375" style="1141" customWidth="1"/>
    <col min="1034" max="1034" width="12.140625" style="1141" bestFit="1" customWidth="1"/>
    <col min="1035" max="1035" width="12.140625" style="1141" customWidth="1"/>
    <col min="1036" max="1036" width="10.28515625" style="1141" bestFit="1" customWidth="1"/>
    <col min="1037" max="1037" width="9.5703125" style="1141" bestFit="1" customWidth="1"/>
    <col min="1038" max="1281" width="9.140625" style="1141"/>
    <col min="1282" max="1282" width="20" style="1141" customWidth="1"/>
    <col min="1283" max="1283" width="12.7109375" style="1141" bestFit="1" customWidth="1"/>
    <col min="1284" max="1284" width="15.140625" style="1141" bestFit="1" customWidth="1"/>
    <col min="1285" max="1285" width="11.140625" style="1141" bestFit="1" customWidth="1"/>
    <col min="1286" max="1286" width="11.7109375" style="1141" customWidth="1"/>
    <col min="1287" max="1287" width="8.85546875" style="1141" customWidth="1"/>
    <col min="1288" max="1288" width="15" style="1141" bestFit="1" customWidth="1"/>
    <col min="1289" max="1289" width="12.7109375" style="1141" customWidth="1"/>
    <col min="1290" max="1290" width="12.140625" style="1141" bestFit="1" customWidth="1"/>
    <col min="1291" max="1291" width="12.140625" style="1141" customWidth="1"/>
    <col min="1292" max="1292" width="10.28515625" style="1141" bestFit="1" customWidth="1"/>
    <col min="1293" max="1293" width="9.5703125" style="1141" bestFit="1" customWidth="1"/>
    <col min="1294" max="1537" width="9.140625" style="1141"/>
    <col min="1538" max="1538" width="20" style="1141" customWidth="1"/>
    <col min="1539" max="1539" width="12.7109375" style="1141" bestFit="1" customWidth="1"/>
    <col min="1540" max="1540" width="15.140625" style="1141" bestFit="1" customWidth="1"/>
    <col min="1541" max="1541" width="11.140625" style="1141" bestFit="1" customWidth="1"/>
    <col min="1542" max="1542" width="11.7109375" style="1141" customWidth="1"/>
    <col min="1543" max="1543" width="8.85546875" style="1141" customWidth="1"/>
    <col min="1544" max="1544" width="15" style="1141" bestFit="1" customWidth="1"/>
    <col min="1545" max="1545" width="12.7109375" style="1141" customWidth="1"/>
    <col min="1546" max="1546" width="12.140625" style="1141" bestFit="1" customWidth="1"/>
    <col min="1547" max="1547" width="12.140625" style="1141" customWidth="1"/>
    <col min="1548" max="1548" width="10.28515625" style="1141" bestFit="1" customWidth="1"/>
    <col min="1549" max="1549" width="9.5703125" style="1141" bestFit="1" customWidth="1"/>
    <col min="1550" max="1793" width="9.140625" style="1141"/>
    <col min="1794" max="1794" width="20" style="1141" customWidth="1"/>
    <col min="1795" max="1795" width="12.7109375" style="1141" bestFit="1" customWidth="1"/>
    <col min="1796" max="1796" width="15.140625" style="1141" bestFit="1" customWidth="1"/>
    <col min="1797" max="1797" width="11.140625" style="1141" bestFit="1" customWidth="1"/>
    <col min="1798" max="1798" width="11.7109375" style="1141" customWidth="1"/>
    <col min="1799" max="1799" width="8.85546875" style="1141" customWidth="1"/>
    <col min="1800" max="1800" width="15" style="1141" bestFit="1" customWidth="1"/>
    <col min="1801" max="1801" width="12.7109375" style="1141" customWidth="1"/>
    <col min="1802" max="1802" width="12.140625" style="1141" bestFit="1" customWidth="1"/>
    <col min="1803" max="1803" width="12.140625" style="1141" customWidth="1"/>
    <col min="1804" max="1804" width="10.28515625" style="1141" bestFit="1" customWidth="1"/>
    <col min="1805" max="1805" width="9.5703125" style="1141" bestFit="1" customWidth="1"/>
    <col min="1806" max="2049" width="9.140625" style="1141"/>
    <col min="2050" max="2050" width="20" style="1141" customWidth="1"/>
    <col min="2051" max="2051" width="12.7109375" style="1141" bestFit="1" customWidth="1"/>
    <col min="2052" max="2052" width="15.140625" style="1141" bestFit="1" customWidth="1"/>
    <col min="2053" max="2053" width="11.140625" style="1141" bestFit="1" customWidth="1"/>
    <col min="2054" max="2054" width="11.7109375" style="1141" customWidth="1"/>
    <col min="2055" max="2055" width="8.85546875" style="1141" customWidth="1"/>
    <col min="2056" max="2056" width="15" style="1141" bestFit="1" customWidth="1"/>
    <col min="2057" max="2057" width="12.7109375" style="1141" customWidth="1"/>
    <col min="2058" max="2058" width="12.140625" style="1141" bestFit="1" customWidth="1"/>
    <col min="2059" max="2059" width="12.140625" style="1141" customWidth="1"/>
    <col min="2060" max="2060" width="10.28515625" style="1141" bestFit="1" customWidth="1"/>
    <col min="2061" max="2061" width="9.5703125" style="1141" bestFit="1" customWidth="1"/>
    <col min="2062" max="2305" width="9.140625" style="1141"/>
    <col min="2306" max="2306" width="20" style="1141" customWidth="1"/>
    <col min="2307" max="2307" width="12.7109375" style="1141" bestFit="1" customWidth="1"/>
    <col min="2308" max="2308" width="15.140625" style="1141" bestFit="1" customWidth="1"/>
    <col min="2309" max="2309" width="11.140625" style="1141" bestFit="1" customWidth="1"/>
    <col min="2310" max="2310" width="11.7109375" style="1141" customWidth="1"/>
    <col min="2311" max="2311" width="8.85546875" style="1141" customWidth="1"/>
    <col min="2312" max="2312" width="15" style="1141" bestFit="1" customWidth="1"/>
    <col min="2313" max="2313" width="12.7109375" style="1141" customWidth="1"/>
    <col min="2314" max="2314" width="12.140625" style="1141" bestFit="1" customWidth="1"/>
    <col min="2315" max="2315" width="12.140625" style="1141" customWidth="1"/>
    <col min="2316" max="2316" width="10.28515625" style="1141" bestFit="1" customWidth="1"/>
    <col min="2317" max="2317" width="9.5703125" style="1141" bestFit="1" customWidth="1"/>
    <col min="2318" max="2561" width="9.140625" style="1141"/>
    <col min="2562" max="2562" width="20" style="1141" customWidth="1"/>
    <col min="2563" max="2563" width="12.7109375" style="1141" bestFit="1" customWidth="1"/>
    <col min="2564" max="2564" width="15.140625" style="1141" bestFit="1" customWidth="1"/>
    <col min="2565" max="2565" width="11.140625" style="1141" bestFit="1" customWidth="1"/>
    <col min="2566" max="2566" width="11.7109375" style="1141" customWidth="1"/>
    <col min="2567" max="2567" width="8.85546875" style="1141" customWidth="1"/>
    <col min="2568" max="2568" width="15" style="1141" bestFit="1" customWidth="1"/>
    <col min="2569" max="2569" width="12.7109375" style="1141" customWidth="1"/>
    <col min="2570" max="2570" width="12.140625" style="1141" bestFit="1" customWidth="1"/>
    <col min="2571" max="2571" width="12.140625" style="1141" customWidth="1"/>
    <col min="2572" max="2572" width="10.28515625" style="1141" bestFit="1" customWidth="1"/>
    <col min="2573" max="2573" width="9.5703125" style="1141" bestFit="1" customWidth="1"/>
    <col min="2574" max="2817" width="9.140625" style="1141"/>
    <col min="2818" max="2818" width="20" style="1141" customWidth="1"/>
    <col min="2819" max="2819" width="12.7109375" style="1141" bestFit="1" customWidth="1"/>
    <col min="2820" max="2820" width="15.140625" style="1141" bestFit="1" customWidth="1"/>
    <col min="2821" max="2821" width="11.140625" style="1141" bestFit="1" customWidth="1"/>
    <col min="2822" max="2822" width="11.7109375" style="1141" customWidth="1"/>
    <col min="2823" max="2823" width="8.85546875" style="1141" customWidth="1"/>
    <col min="2824" max="2824" width="15" style="1141" bestFit="1" customWidth="1"/>
    <col min="2825" max="2825" width="12.7109375" style="1141" customWidth="1"/>
    <col min="2826" max="2826" width="12.140625" style="1141" bestFit="1" customWidth="1"/>
    <col min="2827" max="2827" width="12.140625" style="1141" customWidth="1"/>
    <col min="2828" max="2828" width="10.28515625" style="1141" bestFit="1" customWidth="1"/>
    <col min="2829" max="2829" width="9.5703125" style="1141" bestFit="1" customWidth="1"/>
    <col min="2830" max="3073" width="9.140625" style="1141"/>
    <col min="3074" max="3074" width="20" style="1141" customWidth="1"/>
    <col min="3075" max="3075" width="12.7109375" style="1141" bestFit="1" customWidth="1"/>
    <col min="3076" max="3076" width="15.140625" style="1141" bestFit="1" customWidth="1"/>
    <col min="3077" max="3077" width="11.140625" style="1141" bestFit="1" customWidth="1"/>
    <col min="3078" max="3078" width="11.7109375" style="1141" customWidth="1"/>
    <col min="3079" max="3079" width="8.85546875" style="1141" customWidth="1"/>
    <col min="3080" max="3080" width="15" style="1141" bestFit="1" customWidth="1"/>
    <col min="3081" max="3081" width="12.7109375" style="1141" customWidth="1"/>
    <col min="3082" max="3082" width="12.140625" style="1141" bestFit="1" customWidth="1"/>
    <col min="3083" max="3083" width="12.140625" style="1141" customWidth="1"/>
    <col min="3084" max="3084" width="10.28515625" style="1141" bestFit="1" customWidth="1"/>
    <col min="3085" max="3085" width="9.5703125" style="1141" bestFit="1" customWidth="1"/>
    <col min="3086" max="3329" width="9.140625" style="1141"/>
    <col min="3330" max="3330" width="20" style="1141" customWidth="1"/>
    <col min="3331" max="3331" width="12.7109375" style="1141" bestFit="1" customWidth="1"/>
    <col min="3332" max="3332" width="15.140625" style="1141" bestFit="1" customWidth="1"/>
    <col min="3333" max="3333" width="11.140625" style="1141" bestFit="1" customWidth="1"/>
    <col min="3334" max="3334" width="11.7109375" style="1141" customWidth="1"/>
    <col min="3335" max="3335" width="8.85546875" style="1141" customWidth="1"/>
    <col min="3336" max="3336" width="15" style="1141" bestFit="1" customWidth="1"/>
    <col min="3337" max="3337" width="12.7109375" style="1141" customWidth="1"/>
    <col min="3338" max="3338" width="12.140625" style="1141" bestFit="1" customWidth="1"/>
    <col min="3339" max="3339" width="12.140625" style="1141" customWidth="1"/>
    <col min="3340" max="3340" width="10.28515625" style="1141" bestFit="1" customWidth="1"/>
    <col min="3341" max="3341" width="9.5703125" style="1141" bestFit="1" customWidth="1"/>
    <col min="3342" max="3585" width="9.140625" style="1141"/>
    <col min="3586" max="3586" width="20" style="1141" customWidth="1"/>
    <col min="3587" max="3587" width="12.7109375" style="1141" bestFit="1" customWidth="1"/>
    <col min="3588" max="3588" width="15.140625" style="1141" bestFit="1" customWidth="1"/>
    <col min="3589" max="3589" width="11.140625" style="1141" bestFit="1" customWidth="1"/>
    <col min="3590" max="3590" width="11.7109375" style="1141" customWidth="1"/>
    <col min="3591" max="3591" width="8.85546875" style="1141" customWidth="1"/>
    <col min="3592" max="3592" width="15" style="1141" bestFit="1" customWidth="1"/>
    <col min="3593" max="3593" width="12.7109375" style="1141" customWidth="1"/>
    <col min="3594" max="3594" width="12.140625" style="1141" bestFit="1" customWidth="1"/>
    <col min="3595" max="3595" width="12.140625" style="1141" customWidth="1"/>
    <col min="3596" max="3596" width="10.28515625" style="1141" bestFit="1" customWidth="1"/>
    <col min="3597" max="3597" width="9.5703125" style="1141" bestFit="1" customWidth="1"/>
    <col min="3598" max="3841" width="9.140625" style="1141"/>
    <col min="3842" max="3842" width="20" style="1141" customWidth="1"/>
    <col min="3843" max="3843" width="12.7109375" style="1141" bestFit="1" customWidth="1"/>
    <col min="3844" max="3844" width="15.140625" style="1141" bestFit="1" customWidth="1"/>
    <col min="3845" max="3845" width="11.140625" style="1141" bestFit="1" customWidth="1"/>
    <col min="3846" max="3846" width="11.7109375" style="1141" customWidth="1"/>
    <col min="3847" max="3847" width="8.85546875" style="1141" customWidth="1"/>
    <col min="3848" max="3848" width="15" style="1141" bestFit="1" customWidth="1"/>
    <col min="3849" max="3849" width="12.7109375" style="1141" customWidth="1"/>
    <col min="3850" max="3850" width="12.140625" style="1141" bestFit="1" customWidth="1"/>
    <col min="3851" max="3851" width="12.140625" style="1141" customWidth="1"/>
    <col min="3852" max="3852" width="10.28515625" style="1141" bestFit="1" customWidth="1"/>
    <col min="3853" max="3853" width="9.5703125" style="1141" bestFit="1" customWidth="1"/>
    <col min="3854" max="4097" width="9.140625" style="1141"/>
    <col min="4098" max="4098" width="20" style="1141" customWidth="1"/>
    <col min="4099" max="4099" width="12.7109375" style="1141" bestFit="1" customWidth="1"/>
    <col min="4100" max="4100" width="15.140625" style="1141" bestFit="1" customWidth="1"/>
    <col min="4101" max="4101" width="11.140625" style="1141" bestFit="1" customWidth="1"/>
    <col min="4102" max="4102" width="11.7109375" style="1141" customWidth="1"/>
    <col min="4103" max="4103" width="8.85546875" style="1141" customWidth="1"/>
    <col min="4104" max="4104" width="15" style="1141" bestFit="1" customWidth="1"/>
    <col min="4105" max="4105" width="12.7109375" style="1141" customWidth="1"/>
    <col min="4106" max="4106" width="12.140625" style="1141" bestFit="1" customWidth="1"/>
    <col min="4107" max="4107" width="12.140625" style="1141" customWidth="1"/>
    <col min="4108" max="4108" width="10.28515625" style="1141" bestFit="1" customWidth="1"/>
    <col min="4109" max="4109" width="9.5703125" style="1141" bestFit="1" customWidth="1"/>
    <col min="4110" max="4353" width="9.140625" style="1141"/>
    <col min="4354" max="4354" width="20" style="1141" customWidth="1"/>
    <col min="4355" max="4355" width="12.7109375" style="1141" bestFit="1" customWidth="1"/>
    <col min="4356" max="4356" width="15.140625" style="1141" bestFit="1" customWidth="1"/>
    <col min="4357" max="4357" width="11.140625" style="1141" bestFit="1" customWidth="1"/>
    <col min="4358" max="4358" width="11.7109375" style="1141" customWidth="1"/>
    <col min="4359" max="4359" width="8.85546875" style="1141" customWidth="1"/>
    <col min="4360" max="4360" width="15" style="1141" bestFit="1" customWidth="1"/>
    <col min="4361" max="4361" width="12.7109375" style="1141" customWidth="1"/>
    <col min="4362" max="4362" width="12.140625" style="1141" bestFit="1" customWidth="1"/>
    <col min="4363" max="4363" width="12.140625" style="1141" customWidth="1"/>
    <col min="4364" max="4364" width="10.28515625" style="1141" bestFit="1" customWidth="1"/>
    <col min="4365" max="4365" width="9.5703125" style="1141" bestFit="1" customWidth="1"/>
    <col min="4366" max="4609" width="9.140625" style="1141"/>
    <col min="4610" max="4610" width="20" style="1141" customWidth="1"/>
    <col min="4611" max="4611" width="12.7109375" style="1141" bestFit="1" customWidth="1"/>
    <col min="4612" max="4612" width="15.140625" style="1141" bestFit="1" customWidth="1"/>
    <col min="4613" max="4613" width="11.140625" style="1141" bestFit="1" customWidth="1"/>
    <col min="4614" max="4614" width="11.7109375" style="1141" customWidth="1"/>
    <col min="4615" max="4615" width="8.85546875" style="1141" customWidth="1"/>
    <col min="4616" max="4616" width="15" style="1141" bestFit="1" customWidth="1"/>
    <col min="4617" max="4617" width="12.7109375" style="1141" customWidth="1"/>
    <col min="4618" max="4618" width="12.140625" style="1141" bestFit="1" customWidth="1"/>
    <col min="4619" max="4619" width="12.140625" style="1141" customWidth="1"/>
    <col min="4620" max="4620" width="10.28515625" style="1141" bestFit="1" customWidth="1"/>
    <col min="4621" max="4621" width="9.5703125" style="1141" bestFit="1" customWidth="1"/>
    <col min="4622" max="4865" width="9.140625" style="1141"/>
    <col min="4866" max="4866" width="20" style="1141" customWidth="1"/>
    <col min="4867" max="4867" width="12.7109375" style="1141" bestFit="1" customWidth="1"/>
    <col min="4868" max="4868" width="15.140625" style="1141" bestFit="1" customWidth="1"/>
    <col min="4869" max="4869" width="11.140625" style="1141" bestFit="1" customWidth="1"/>
    <col min="4870" max="4870" width="11.7109375" style="1141" customWidth="1"/>
    <col min="4871" max="4871" width="8.85546875" style="1141" customWidth="1"/>
    <col min="4872" max="4872" width="15" style="1141" bestFit="1" customWidth="1"/>
    <col min="4873" max="4873" width="12.7109375" style="1141" customWidth="1"/>
    <col min="4874" max="4874" width="12.140625" style="1141" bestFit="1" customWidth="1"/>
    <col min="4875" max="4875" width="12.140625" style="1141" customWidth="1"/>
    <col min="4876" max="4876" width="10.28515625" style="1141" bestFit="1" customWidth="1"/>
    <col min="4877" max="4877" width="9.5703125" style="1141" bestFit="1" customWidth="1"/>
    <col min="4878" max="5121" width="9.140625" style="1141"/>
    <col min="5122" max="5122" width="20" style="1141" customWidth="1"/>
    <col min="5123" max="5123" width="12.7109375" style="1141" bestFit="1" customWidth="1"/>
    <col min="5124" max="5124" width="15.140625" style="1141" bestFit="1" customWidth="1"/>
    <col min="5125" max="5125" width="11.140625" style="1141" bestFit="1" customWidth="1"/>
    <col min="5126" max="5126" width="11.7109375" style="1141" customWidth="1"/>
    <col min="5127" max="5127" width="8.85546875" style="1141" customWidth="1"/>
    <col min="5128" max="5128" width="15" style="1141" bestFit="1" customWidth="1"/>
    <col min="5129" max="5129" width="12.7109375" style="1141" customWidth="1"/>
    <col min="5130" max="5130" width="12.140625" style="1141" bestFit="1" customWidth="1"/>
    <col min="5131" max="5131" width="12.140625" style="1141" customWidth="1"/>
    <col min="5132" max="5132" width="10.28515625" style="1141" bestFit="1" customWidth="1"/>
    <col min="5133" max="5133" width="9.5703125" style="1141" bestFit="1" customWidth="1"/>
    <col min="5134" max="5377" width="9.140625" style="1141"/>
    <col min="5378" max="5378" width="20" style="1141" customWidth="1"/>
    <col min="5379" max="5379" width="12.7109375" style="1141" bestFit="1" customWidth="1"/>
    <col min="5380" max="5380" width="15.140625" style="1141" bestFit="1" customWidth="1"/>
    <col min="5381" max="5381" width="11.140625" style="1141" bestFit="1" customWidth="1"/>
    <col min="5382" max="5382" width="11.7109375" style="1141" customWidth="1"/>
    <col min="5383" max="5383" width="8.85546875" style="1141" customWidth="1"/>
    <col min="5384" max="5384" width="15" style="1141" bestFit="1" customWidth="1"/>
    <col min="5385" max="5385" width="12.7109375" style="1141" customWidth="1"/>
    <col min="5386" max="5386" width="12.140625" style="1141" bestFit="1" customWidth="1"/>
    <col min="5387" max="5387" width="12.140625" style="1141" customWidth="1"/>
    <col min="5388" max="5388" width="10.28515625" style="1141" bestFit="1" customWidth="1"/>
    <col min="5389" max="5389" width="9.5703125" style="1141" bestFit="1" customWidth="1"/>
    <col min="5390" max="5633" width="9.140625" style="1141"/>
    <col min="5634" max="5634" width="20" style="1141" customWidth="1"/>
    <col min="5635" max="5635" width="12.7109375" style="1141" bestFit="1" customWidth="1"/>
    <col min="5636" max="5636" width="15.140625" style="1141" bestFit="1" customWidth="1"/>
    <col min="5637" max="5637" width="11.140625" style="1141" bestFit="1" customWidth="1"/>
    <col min="5638" max="5638" width="11.7109375" style="1141" customWidth="1"/>
    <col min="5639" max="5639" width="8.85546875" style="1141" customWidth="1"/>
    <col min="5640" max="5640" width="15" style="1141" bestFit="1" customWidth="1"/>
    <col min="5641" max="5641" width="12.7109375" style="1141" customWidth="1"/>
    <col min="5642" max="5642" width="12.140625" style="1141" bestFit="1" customWidth="1"/>
    <col min="5643" max="5643" width="12.140625" style="1141" customWidth="1"/>
    <col min="5644" max="5644" width="10.28515625" style="1141" bestFit="1" customWidth="1"/>
    <col min="5645" max="5645" width="9.5703125" style="1141" bestFit="1" customWidth="1"/>
    <col min="5646" max="5889" width="9.140625" style="1141"/>
    <col min="5890" max="5890" width="20" style="1141" customWidth="1"/>
    <col min="5891" max="5891" width="12.7109375" style="1141" bestFit="1" customWidth="1"/>
    <col min="5892" max="5892" width="15.140625" style="1141" bestFit="1" customWidth="1"/>
    <col min="5893" max="5893" width="11.140625" style="1141" bestFit="1" customWidth="1"/>
    <col min="5894" max="5894" width="11.7109375" style="1141" customWidth="1"/>
    <col min="5895" max="5895" width="8.85546875" style="1141" customWidth="1"/>
    <col min="5896" max="5896" width="15" style="1141" bestFit="1" customWidth="1"/>
    <col min="5897" max="5897" width="12.7109375" style="1141" customWidth="1"/>
    <col min="5898" max="5898" width="12.140625" style="1141" bestFit="1" customWidth="1"/>
    <col min="5899" max="5899" width="12.140625" style="1141" customWidth="1"/>
    <col min="5900" max="5900" width="10.28515625" style="1141" bestFit="1" customWidth="1"/>
    <col min="5901" max="5901" width="9.5703125" style="1141" bestFit="1" customWidth="1"/>
    <col min="5902" max="6145" width="9.140625" style="1141"/>
    <col min="6146" max="6146" width="20" style="1141" customWidth="1"/>
    <col min="6147" max="6147" width="12.7109375" style="1141" bestFit="1" customWidth="1"/>
    <col min="6148" max="6148" width="15.140625" style="1141" bestFit="1" customWidth="1"/>
    <col min="6149" max="6149" width="11.140625" style="1141" bestFit="1" customWidth="1"/>
    <col min="6150" max="6150" width="11.7109375" style="1141" customWidth="1"/>
    <col min="6151" max="6151" width="8.85546875" style="1141" customWidth="1"/>
    <col min="6152" max="6152" width="15" style="1141" bestFit="1" customWidth="1"/>
    <col min="6153" max="6153" width="12.7109375" style="1141" customWidth="1"/>
    <col min="6154" max="6154" width="12.140625" style="1141" bestFit="1" customWidth="1"/>
    <col min="6155" max="6155" width="12.140625" style="1141" customWidth="1"/>
    <col min="6156" max="6156" width="10.28515625" style="1141" bestFit="1" customWidth="1"/>
    <col min="6157" max="6157" width="9.5703125" style="1141" bestFit="1" customWidth="1"/>
    <col min="6158" max="6401" width="9.140625" style="1141"/>
    <col min="6402" max="6402" width="20" style="1141" customWidth="1"/>
    <col min="6403" max="6403" width="12.7109375" style="1141" bestFit="1" customWidth="1"/>
    <col min="6404" max="6404" width="15.140625" style="1141" bestFit="1" customWidth="1"/>
    <col min="6405" max="6405" width="11.140625" style="1141" bestFit="1" customWidth="1"/>
    <col min="6406" max="6406" width="11.7109375" style="1141" customWidth="1"/>
    <col min="6407" max="6407" width="8.85546875" style="1141" customWidth="1"/>
    <col min="6408" max="6408" width="15" style="1141" bestFit="1" customWidth="1"/>
    <col min="6409" max="6409" width="12.7109375" style="1141" customWidth="1"/>
    <col min="6410" max="6410" width="12.140625" style="1141" bestFit="1" customWidth="1"/>
    <col min="6411" max="6411" width="12.140625" style="1141" customWidth="1"/>
    <col min="6412" max="6412" width="10.28515625" style="1141" bestFit="1" customWidth="1"/>
    <col min="6413" max="6413" width="9.5703125" style="1141" bestFit="1" customWidth="1"/>
    <col min="6414" max="6657" width="9.140625" style="1141"/>
    <col min="6658" max="6658" width="20" style="1141" customWidth="1"/>
    <col min="6659" max="6659" width="12.7109375" style="1141" bestFit="1" customWidth="1"/>
    <col min="6660" max="6660" width="15.140625" style="1141" bestFit="1" customWidth="1"/>
    <col min="6661" max="6661" width="11.140625" style="1141" bestFit="1" customWidth="1"/>
    <col min="6662" max="6662" width="11.7109375" style="1141" customWidth="1"/>
    <col min="6663" max="6663" width="8.85546875" style="1141" customWidth="1"/>
    <col min="6664" max="6664" width="15" style="1141" bestFit="1" customWidth="1"/>
    <col min="6665" max="6665" width="12.7109375" style="1141" customWidth="1"/>
    <col min="6666" max="6666" width="12.140625" style="1141" bestFit="1" customWidth="1"/>
    <col min="6667" max="6667" width="12.140625" style="1141" customWidth="1"/>
    <col min="6668" max="6668" width="10.28515625" style="1141" bestFit="1" customWidth="1"/>
    <col min="6669" max="6669" width="9.5703125" style="1141" bestFit="1" customWidth="1"/>
    <col min="6670" max="6913" width="9.140625" style="1141"/>
    <col min="6914" max="6914" width="20" style="1141" customWidth="1"/>
    <col min="6915" max="6915" width="12.7109375" style="1141" bestFit="1" customWidth="1"/>
    <col min="6916" max="6916" width="15.140625" style="1141" bestFit="1" customWidth="1"/>
    <col min="6917" max="6917" width="11.140625" style="1141" bestFit="1" customWidth="1"/>
    <col min="6918" max="6918" width="11.7109375" style="1141" customWidth="1"/>
    <col min="6919" max="6919" width="8.85546875" style="1141" customWidth="1"/>
    <col min="6920" max="6920" width="15" style="1141" bestFit="1" customWidth="1"/>
    <col min="6921" max="6921" width="12.7109375" style="1141" customWidth="1"/>
    <col min="6922" max="6922" width="12.140625" style="1141" bestFit="1" customWidth="1"/>
    <col min="6923" max="6923" width="12.140625" style="1141" customWidth="1"/>
    <col min="6924" max="6924" width="10.28515625" style="1141" bestFit="1" customWidth="1"/>
    <col min="6925" max="6925" width="9.5703125" style="1141" bestFit="1" customWidth="1"/>
    <col min="6926" max="7169" width="9.140625" style="1141"/>
    <col min="7170" max="7170" width="20" style="1141" customWidth="1"/>
    <col min="7171" max="7171" width="12.7109375" style="1141" bestFit="1" customWidth="1"/>
    <col min="7172" max="7172" width="15.140625" style="1141" bestFit="1" customWidth="1"/>
    <col min="7173" max="7173" width="11.140625" style="1141" bestFit="1" customWidth="1"/>
    <col min="7174" max="7174" width="11.7109375" style="1141" customWidth="1"/>
    <col min="7175" max="7175" width="8.85546875" style="1141" customWidth="1"/>
    <col min="7176" max="7176" width="15" style="1141" bestFit="1" customWidth="1"/>
    <col min="7177" max="7177" width="12.7109375" style="1141" customWidth="1"/>
    <col min="7178" max="7178" width="12.140625" style="1141" bestFit="1" customWidth="1"/>
    <col min="7179" max="7179" width="12.140625" style="1141" customWidth="1"/>
    <col min="7180" max="7180" width="10.28515625" style="1141" bestFit="1" customWidth="1"/>
    <col min="7181" max="7181" width="9.5703125" style="1141" bestFit="1" customWidth="1"/>
    <col min="7182" max="7425" width="9.140625" style="1141"/>
    <col min="7426" max="7426" width="20" style="1141" customWidth="1"/>
    <col min="7427" max="7427" width="12.7109375" style="1141" bestFit="1" customWidth="1"/>
    <col min="7428" max="7428" width="15.140625" style="1141" bestFit="1" customWidth="1"/>
    <col min="7429" max="7429" width="11.140625" style="1141" bestFit="1" customWidth="1"/>
    <col min="7430" max="7430" width="11.7109375" style="1141" customWidth="1"/>
    <col min="7431" max="7431" width="8.85546875" style="1141" customWidth="1"/>
    <col min="7432" max="7432" width="15" style="1141" bestFit="1" customWidth="1"/>
    <col min="7433" max="7433" width="12.7109375" style="1141" customWidth="1"/>
    <col min="7434" max="7434" width="12.140625" style="1141" bestFit="1" customWidth="1"/>
    <col min="7435" max="7435" width="12.140625" style="1141" customWidth="1"/>
    <col min="7436" max="7436" width="10.28515625" style="1141" bestFit="1" customWidth="1"/>
    <col min="7437" max="7437" width="9.5703125" style="1141" bestFit="1" customWidth="1"/>
    <col min="7438" max="7681" width="9.140625" style="1141"/>
    <col min="7682" max="7682" width="20" style="1141" customWidth="1"/>
    <col min="7683" max="7683" width="12.7109375" style="1141" bestFit="1" customWidth="1"/>
    <col min="7684" max="7684" width="15.140625" style="1141" bestFit="1" customWidth="1"/>
    <col min="7685" max="7685" width="11.140625" style="1141" bestFit="1" customWidth="1"/>
    <col min="7686" max="7686" width="11.7109375" style="1141" customWidth="1"/>
    <col min="7687" max="7687" width="8.85546875" style="1141" customWidth="1"/>
    <col min="7688" max="7688" width="15" style="1141" bestFit="1" customWidth="1"/>
    <col min="7689" max="7689" width="12.7109375" style="1141" customWidth="1"/>
    <col min="7690" max="7690" width="12.140625" style="1141" bestFit="1" customWidth="1"/>
    <col min="7691" max="7691" width="12.140625" style="1141" customWidth="1"/>
    <col min="7692" max="7692" width="10.28515625" style="1141" bestFit="1" customWidth="1"/>
    <col min="7693" max="7693" width="9.5703125" style="1141" bestFit="1" customWidth="1"/>
    <col min="7694" max="7937" width="9.140625" style="1141"/>
    <col min="7938" max="7938" width="20" style="1141" customWidth="1"/>
    <col min="7939" max="7939" width="12.7109375" style="1141" bestFit="1" customWidth="1"/>
    <col min="7940" max="7940" width="15.140625" style="1141" bestFit="1" customWidth="1"/>
    <col min="7941" max="7941" width="11.140625" style="1141" bestFit="1" customWidth="1"/>
    <col min="7942" max="7942" width="11.7109375" style="1141" customWidth="1"/>
    <col min="7943" max="7943" width="8.85546875" style="1141" customWidth="1"/>
    <col min="7944" max="7944" width="15" style="1141" bestFit="1" customWidth="1"/>
    <col min="7945" max="7945" width="12.7109375" style="1141" customWidth="1"/>
    <col min="7946" max="7946" width="12.140625" style="1141" bestFit="1" customWidth="1"/>
    <col min="7947" max="7947" width="12.140625" style="1141" customWidth="1"/>
    <col min="7948" max="7948" width="10.28515625" style="1141" bestFit="1" customWidth="1"/>
    <col min="7949" max="7949" width="9.5703125" style="1141" bestFit="1" customWidth="1"/>
    <col min="7950" max="8193" width="9.140625" style="1141"/>
    <col min="8194" max="8194" width="20" style="1141" customWidth="1"/>
    <col min="8195" max="8195" width="12.7109375" style="1141" bestFit="1" customWidth="1"/>
    <col min="8196" max="8196" width="15.140625" style="1141" bestFit="1" customWidth="1"/>
    <col min="8197" max="8197" width="11.140625" style="1141" bestFit="1" customWidth="1"/>
    <col min="8198" max="8198" width="11.7109375" style="1141" customWidth="1"/>
    <col min="8199" max="8199" width="8.85546875" style="1141" customWidth="1"/>
    <col min="8200" max="8200" width="15" style="1141" bestFit="1" customWidth="1"/>
    <col min="8201" max="8201" width="12.7109375" style="1141" customWidth="1"/>
    <col min="8202" max="8202" width="12.140625" style="1141" bestFit="1" customWidth="1"/>
    <col min="8203" max="8203" width="12.140625" style="1141" customWidth="1"/>
    <col min="8204" max="8204" width="10.28515625" style="1141" bestFit="1" customWidth="1"/>
    <col min="8205" max="8205" width="9.5703125" style="1141" bestFit="1" customWidth="1"/>
    <col min="8206" max="8449" width="9.140625" style="1141"/>
    <col min="8450" max="8450" width="20" style="1141" customWidth="1"/>
    <col min="8451" max="8451" width="12.7109375" style="1141" bestFit="1" customWidth="1"/>
    <col min="8452" max="8452" width="15.140625" style="1141" bestFit="1" customWidth="1"/>
    <col min="8453" max="8453" width="11.140625" style="1141" bestFit="1" customWidth="1"/>
    <col min="8454" max="8454" width="11.7109375" style="1141" customWidth="1"/>
    <col min="8455" max="8455" width="8.85546875" style="1141" customWidth="1"/>
    <col min="8456" max="8456" width="15" style="1141" bestFit="1" customWidth="1"/>
    <col min="8457" max="8457" width="12.7109375" style="1141" customWidth="1"/>
    <col min="8458" max="8458" width="12.140625" style="1141" bestFit="1" customWidth="1"/>
    <col min="8459" max="8459" width="12.140625" style="1141" customWidth="1"/>
    <col min="8460" max="8460" width="10.28515625" style="1141" bestFit="1" customWidth="1"/>
    <col min="8461" max="8461" width="9.5703125" style="1141" bestFit="1" customWidth="1"/>
    <col min="8462" max="8705" width="9.140625" style="1141"/>
    <col min="8706" max="8706" width="20" style="1141" customWidth="1"/>
    <col min="8707" max="8707" width="12.7109375" style="1141" bestFit="1" customWidth="1"/>
    <col min="8708" max="8708" width="15.140625" style="1141" bestFit="1" customWidth="1"/>
    <col min="8709" max="8709" width="11.140625" style="1141" bestFit="1" customWidth="1"/>
    <col min="8710" max="8710" width="11.7109375" style="1141" customWidth="1"/>
    <col min="8711" max="8711" width="8.85546875" style="1141" customWidth="1"/>
    <col min="8712" max="8712" width="15" style="1141" bestFit="1" customWidth="1"/>
    <col min="8713" max="8713" width="12.7109375" style="1141" customWidth="1"/>
    <col min="8714" max="8714" width="12.140625" style="1141" bestFit="1" customWidth="1"/>
    <col min="8715" max="8715" width="12.140625" style="1141" customWidth="1"/>
    <col min="8716" max="8716" width="10.28515625" style="1141" bestFit="1" customWidth="1"/>
    <col min="8717" max="8717" width="9.5703125" style="1141" bestFit="1" customWidth="1"/>
    <col min="8718" max="8961" width="9.140625" style="1141"/>
    <col min="8962" max="8962" width="20" style="1141" customWidth="1"/>
    <col min="8963" max="8963" width="12.7109375" style="1141" bestFit="1" customWidth="1"/>
    <col min="8964" max="8964" width="15.140625" style="1141" bestFit="1" customWidth="1"/>
    <col min="8965" max="8965" width="11.140625" style="1141" bestFit="1" customWidth="1"/>
    <col min="8966" max="8966" width="11.7109375" style="1141" customWidth="1"/>
    <col min="8967" max="8967" width="8.85546875" style="1141" customWidth="1"/>
    <col min="8968" max="8968" width="15" style="1141" bestFit="1" customWidth="1"/>
    <col min="8969" max="8969" width="12.7109375" style="1141" customWidth="1"/>
    <col min="8970" max="8970" width="12.140625" style="1141" bestFit="1" customWidth="1"/>
    <col min="8971" max="8971" width="12.140625" style="1141" customWidth="1"/>
    <col min="8972" max="8972" width="10.28515625" style="1141" bestFit="1" customWidth="1"/>
    <col min="8973" max="8973" width="9.5703125" style="1141" bestFit="1" customWidth="1"/>
    <col min="8974" max="9217" width="9.140625" style="1141"/>
    <col min="9218" max="9218" width="20" style="1141" customWidth="1"/>
    <col min="9219" max="9219" width="12.7109375" style="1141" bestFit="1" customWidth="1"/>
    <col min="9220" max="9220" width="15.140625" style="1141" bestFit="1" customWidth="1"/>
    <col min="9221" max="9221" width="11.140625" style="1141" bestFit="1" customWidth="1"/>
    <col min="9222" max="9222" width="11.7109375" style="1141" customWidth="1"/>
    <col min="9223" max="9223" width="8.85546875" style="1141" customWidth="1"/>
    <col min="9224" max="9224" width="15" style="1141" bestFit="1" customWidth="1"/>
    <col min="9225" max="9225" width="12.7109375" style="1141" customWidth="1"/>
    <col min="9226" max="9226" width="12.140625" style="1141" bestFit="1" customWidth="1"/>
    <col min="9227" max="9227" width="12.140625" style="1141" customWidth="1"/>
    <col min="9228" max="9228" width="10.28515625" style="1141" bestFit="1" customWidth="1"/>
    <col min="9229" max="9229" width="9.5703125" style="1141" bestFit="1" customWidth="1"/>
    <col min="9230" max="9473" width="9.140625" style="1141"/>
    <col min="9474" max="9474" width="20" style="1141" customWidth="1"/>
    <col min="9475" max="9475" width="12.7109375" style="1141" bestFit="1" customWidth="1"/>
    <col min="9476" max="9476" width="15.140625" style="1141" bestFit="1" customWidth="1"/>
    <col min="9477" max="9477" width="11.140625" style="1141" bestFit="1" customWidth="1"/>
    <col min="9478" max="9478" width="11.7109375" style="1141" customWidth="1"/>
    <col min="9479" max="9479" width="8.85546875" style="1141" customWidth="1"/>
    <col min="9480" max="9480" width="15" style="1141" bestFit="1" customWidth="1"/>
    <col min="9481" max="9481" width="12.7109375" style="1141" customWidth="1"/>
    <col min="9482" max="9482" width="12.140625" style="1141" bestFit="1" customWidth="1"/>
    <col min="9483" max="9483" width="12.140625" style="1141" customWidth="1"/>
    <col min="9484" max="9484" width="10.28515625" style="1141" bestFit="1" customWidth="1"/>
    <col min="9485" max="9485" width="9.5703125" style="1141" bestFit="1" customWidth="1"/>
    <col min="9486" max="9729" width="9.140625" style="1141"/>
    <col min="9730" max="9730" width="20" style="1141" customWidth="1"/>
    <col min="9731" max="9731" width="12.7109375" style="1141" bestFit="1" customWidth="1"/>
    <col min="9732" max="9732" width="15.140625" style="1141" bestFit="1" customWidth="1"/>
    <col min="9733" max="9733" width="11.140625" style="1141" bestFit="1" customWidth="1"/>
    <col min="9734" max="9734" width="11.7109375" style="1141" customWidth="1"/>
    <col min="9735" max="9735" width="8.85546875" style="1141" customWidth="1"/>
    <col min="9736" max="9736" width="15" style="1141" bestFit="1" customWidth="1"/>
    <col min="9737" max="9737" width="12.7109375" style="1141" customWidth="1"/>
    <col min="9738" max="9738" width="12.140625" style="1141" bestFit="1" customWidth="1"/>
    <col min="9739" max="9739" width="12.140625" style="1141" customWidth="1"/>
    <col min="9740" max="9740" width="10.28515625" style="1141" bestFit="1" customWidth="1"/>
    <col min="9741" max="9741" width="9.5703125" style="1141" bestFit="1" customWidth="1"/>
    <col min="9742" max="9985" width="9.140625" style="1141"/>
    <col min="9986" max="9986" width="20" style="1141" customWidth="1"/>
    <col min="9987" max="9987" width="12.7109375" style="1141" bestFit="1" customWidth="1"/>
    <col min="9988" max="9988" width="15.140625" style="1141" bestFit="1" customWidth="1"/>
    <col min="9989" max="9989" width="11.140625" style="1141" bestFit="1" customWidth="1"/>
    <col min="9990" max="9990" width="11.7109375" style="1141" customWidth="1"/>
    <col min="9991" max="9991" width="8.85546875" style="1141" customWidth="1"/>
    <col min="9992" max="9992" width="15" style="1141" bestFit="1" customWidth="1"/>
    <col min="9993" max="9993" width="12.7109375" style="1141" customWidth="1"/>
    <col min="9994" max="9994" width="12.140625" style="1141" bestFit="1" customWidth="1"/>
    <col min="9995" max="9995" width="12.140625" style="1141" customWidth="1"/>
    <col min="9996" max="9996" width="10.28515625" style="1141" bestFit="1" customWidth="1"/>
    <col min="9997" max="9997" width="9.5703125" style="1141" bestFit="1" customWidth="1"/>
    <col min="9998" max="10241" width="9.140625" style="1141"/>
    <col min="10242" max="10242" width="20" style="1141" customWidth="1"/>
    <col min="10243" max="10243" width="12.7109375" style="1141" bestFit="1" customWidth="1"/>
    <col min="10244" max="10244" width="15.140625" style="1141" bestFit="1" customWidth="1"/>
    <col min="10245" max="10245" width="11.140625" style="1141" bestFit="1" customWidth="1"/>
    <col min="10246" max="10246" width="11.7109375" style="1141" customWidth="1"/>
    <col min="10247" max="10247" width="8.85546875" style="1141" customWidth="1"/>
    <col min="10248" max="10248" width="15" style="1141" bestFit="1" customWidth="1"/>
    <col min="10249" max="10249" width="12.7109375" style="1141" customWidth="1"/>
    <col min="10250" max="10250" width="12.140625" style="1141" bestFit="1" customWidth="1"/>
    <col min="10251" max="10251" width="12.140625" style="1141" customWidth="1"/>
    <col min="10252" max="10252" width="10.28515625" style="1141" bestFit="1" customWidth="1"/>
    <col min="10253" max="10253" width="9.5703125" style="1141" bestFit="1" customWidth="1"/>
    <col min="10254" max="10497" width="9.140625" style="1141"/>
    <col min="10498" max="10498" width="20" style="1141" customWidth="1"/>
    <col min="10499" max="10499" width="12.7109375" style="1141" bestFit="1" customWidth="1"/>
    <col min="10500" max="10500" width="15.140625" style="1141" bestFit="1" customWidth="1"/>
    <col min="10501" max="10501" width="11.140625" style="1141" bestFit="1" customWidth="1"/>
    <col min="10502" max="10502" width="11.7109375" style="1141" customWidth="1"/>
    <col min="10503" max="10503" width="8.85546875" style="1141" customWidth="1"/>
    <col min="10504" max="10504" width="15" style="1141" bestFit="1" customWidth="1"/>
    <col min="10505" max="10505" width="12.7109375" style="1141" customWidth="1"/>
    <col min="10506" max="10506" width="12.140625" style="1141" bestFit="1" customWidth="1"/>
    <col min="10507" max="10507" width="12.140625" style="1141" customWidth="1"/>
    <col min="10508" max="10508" width="10.28515625" style="1141" bestFit="1" customWidth="1"/>
    <col min="10509" max="10509" width="9.5703125" style="1141" bestFit="1" customWidth="1"/>
    <col min="10510" max="10753" width="9.140625" style="1141"/>
    <col min="10754" max="10754" width="20" style="1141" customWidth="1"/>
    <col min="10755" max="10755" width="12.7109375" style="1141" bestFit="1" customWidth="1"/>
    <col min="10756" max="10756" width="15.140625" style="1141" bestFit="1" customWidth="1"/>
    <col min="10757" max="10757" width="11.140625" style="1141" bestFit="1" customWidth="1"/>
    <col min="10758" max="10758" width="11.7109375" style="1141" customWidth="1"/>
    <col min="10759" max="10759" width="8.85546875" style="1141" customWidth="1"/>
    <col min="10760" max="10760" width="15" style="1141" bestFit="1" customWidth="1"/>
    <col min="10761" max="10761" width="12.7109375" style="1141" customWidth="1"/>
    <col min="10762" max="10762" width="12.140625" style="1141" bestFit="1" customWidth="1"/>
    <col min="10763" max="10763" width="12.140625" style="1141" customWidth="1"/>
    <col min="10764" max="10764" width="10.28515625" style="1141" bestFit="1" customWidth="1"/>
    <col min="10765" max="10765" width="9.5703125" style="1141" bestFit="1" customWidth="1"/>
    <col min="10766" max="11009" width="9.140625" style="1141"/>
    <col min="11010" max="11010" width="20" style="1141" customWidth="1"/>
    <col min="11011" max="11011" width="12.7109375" style="1141" bestFit="1" customWidth="1"/>
    <col min="11012" max="11012" width="15.140625" style="1141" bestFit="1" customWidth="1"/>
    <col min="11013" max="11013" width="11.140625" style="1141" bestFit="1" customWidth="1"/>
    <col min="11014" max="11014" width="11.7109375" style="1141" customWidth="1"/>
    <col min="11015" max="11015" width="8.85546875" style="1141" customWidth="1"/>
    <col min="11016" max="11016" width="15" style="1141" bestFit="1" customWidth="1"/>
    <col min="11017" max="11017" width="12.7109375" style="1141" customWidth="1"/>
    <col min="11018" max="11018" width="12.140625" style="1141" bestFit="1" customWidth="1"/>
    <col min="11019" max="11019" width="12.140625" style="1141" customWidth="1"/>
    <col min="11020" max="11020" width="10.28515625" style="1141" bestFit="1" customWidth="1"/>
    <col min="11021" max="11021" width="9.5703125" style="1141" bestFit="1" customWidth="1"/>
    <col min="11022" max="11265" width="9.140625" style="1141"/>
    <col min="11266" max="11266" width="20" style="1141" customWidth="1"/>
    <col min="11267" max="11267" width="12.7109375" style="1141" bestFit="1" customWidth="1"/>
    <col min="11268" max="11268" width="15.140625" style="1141" bestFit="1" customWidth="1"/>
    <col min="11269" max="11269" width="11.140625" style="1141" bestFit="1" customWidth="1"/>
    <col min="11270" max="11270" width="11.7109375" style="1141" customWidth="1"/>
    <col min="11271" max="11271" width="8.85546875" style="1141" customWidth="1"/>
    <col min="11272" max="11272" width="15" style="1141" bestFit="1" customWidth="1"/>
    <col min="11273" max="11273" width="12.7109375" style="1141" customWidth="1"/>
    <col min="11274" max="11274" width="12.140625" style="1141" bestFit="1" customWidth="1"/>
    <col min="11275" max="11275" width="12.140625" style="1141" customWidth="1"/>
    <col min="11276" max="11276" width="10.28515625" style="1141" bestFit="1" customWidth="1"/>
    <col min="11277" max="11277" width="9.5703125" style="1141" bestFit="1" customWidth="1"/>
    <col min="11278" max="11521" width="9.140625" style="1141"/>
    <col min="11522" max="11522" width="20" style="1141" customWidth="1"/>
    <col min="11523" max="11523" width="12.7109375" style="1141" bestFit="1" customWidth="1"/>
    <col min="11524" max="11524" width="15.140625" style="1141" bestFit="1" customWidth="1"/>
    <col min="11525" max="11525" width="11.140625" style="1141" bestFit="1" customWidth="1"/>
    <col min="11526" max="11526" width="11.7109375" style="1141" customWidth="1"/>
    <col min="11527" max="11527" width="8.85546875" style="1141" customWidth="1"/>
    <col min="11528" max="11528" width="15" style="1141" bestFit="1" customWidth="1"/>
    <col min="11529" max="11529" width="12.7109375" style="1141" customWidth="1"/>
    <col min="11530" max="11530" width="12.140625" style="1141" bestFit="1" customWidth="1"/>
    <col min="11531" max="11531" width="12.140625" style="1141" customWidth="1"/>
    <col min="11532" max="11532" width="10.28515625" style="1141" bestFit="1" customWidth="1"/>
    <col min="11533" max="11533" width="9.5703125" style="1141" bestFit="1" customWidth="1"/>
    <col min="11534" max="11777" width="9.140625" style="1141"/>
    <col min="11778" max="11778" width="20" style="1141" customWidth="1"/>
    <col min="11779" max="11779" width="12.7109375" style="1141" bestFit="1" customWidth="1"/>
    <col min="11780" max="11780" width="15.140625" style="1141" bestFit="1" customWidth="1"/>
    <col min="11781" max="11781" width="11.140625" style="1141" bestFit="1" customWidth="1"/>
    <col min="11782" max="11782" width="11.7109375" style="1141" customWidth="1"/>
    <col min="11783" max="11783" width="8.85546875" style="1141" customWidth="1"/>
    <col min="11784" max="11784" width="15" style="1141" bestFit="1" customWidth="1"/>
    <col min="11785" max="11785" width="12.7109375" style="1141" customWidth="1"/>
    <col min="11786" max="11786" width="12.140625" style="1141" bestFit="1" customWidth="1"/>
    <col min="11787" max="11787" width="12.140625" style="1141" customWidth="1"/>
    <col min="11788" max="11788" width="10.28515625" style="1141" bestFit="1" customWidth="1"/>
    <col min="11789" max="11789" width="9.5703125" style="1141" bestFit="1" customWidth="1"/>
    <col min="11790" max="12033" width="9.140625" style="1141"/>
    <col min="12034" max="12034" width="20" style="1141" customWidth="1"/>
    <col min="12035" max="12035" width="12.7109375" style="1141" bestFit="1" customWidth="1"/>
    <col min="12036" max="12036" width="15.140625" style="1141" bestFit="1" customWidth="1"/>
    <col min="12037" max="12037" width="11.140625" style="1141" bestFit="1" customWidth="1"/>
    <col min="12038" max="12038" width="11.7109375" style="1141" customWidth="1"/>
    <col min="12039" max="12039" width="8.85546875" style="1141" customWidth="1"/>
    <col min="12040" max="12040" width="15" style="1141" bestFit="1" customWidth="1"/>
    <col min="12041" max="12041" width="12.7109375" style="1141" customWidth="1"/>
    <col min="12042" max="12042" width="12.140625" style="1141" bestFit="1" customWidth="1"/>
    <col min="12043" max="12043" width="12.140625" style="1141" customWidth="1"/>
    <col min="12044" max="12044" width="10.28515625" style="1141" bestFit="1" customWidth="1"/>
    <col min="12045" max="12045" width="9.5703125" style="1141" bestFit="1" customWidth="1"/>
    <col min="12046" max="12289" width="9.140625" style="1141"/>
    <col min="12290" max="12290" width="20" style="1141" customWidth="1"/>
    <col min="12291" max="12291" width="12.7109375" style="1141" bestFit="1" customWidth="1"/>
    <col min="12292" max="12292" width="15.140625" style="1141" bestFit="1" customWidth="1"/>
    <col min="12293" max="12293" width="11.140625" style="1141" bestFit="1" customWidth="1"/>
    <col min="12294" max="12294" width="11.7109375" style="1141" customWidth="1"/>
    <col min="12295" max="12295" width="8.85546875" style="1141" customWidth="1"/>
    <col min="12296" max="12296" width="15" style="1141" bestFit="1" customWidth="1"/>
    <col min="12297" max="12297" width="12.7109375" style="1141" customWidth="1"/>
    <col min="12298" max="12298" width="12.140625" style="1141" bestFit="1" customWidth="1"/>
    <col min="12299" max="12299" width="12.140625" style="1141" customWidth="1"/>
    <col min="12300" max="12300" width="10.28515625" style="1141" bestFit="1" customWidth="1"/>
    <col min="12301" max="12301" width="9.5703125" style="1141" bestFit="1" customWidth="1"/>
    <col min="12302" max="12545" width="9.140625" style="1141"/>
    <col min="12546" max="12546" width="20" style="1141" customWidth="1"/>
    <col min="12547" max="12547" width="12.7109375" style="1141" bestFit="1" customWidth="1"/>
    <col min="12548" max="12548" width="15.140625" style="1141" bestFit="1" customWidth="1"/>
    <col min="12549" max="12549" width="11.140625" style="1141" bestFit="1" customWidth="1"/>
    <col min="12550" max="12550" width="11.7109375" style="1141" customWidth="1"/>
    <col min="12551" max="12551" width="8.85546875" style="1141" customWidth="1"/>
    <col min="12552" max="12552" width="15" style="1141" bestFit="1" customWidth="1"/>
    <col min="12553" max="12553" width="12.7109375" style="1141" customWidth="1"/>
    <col min="12554" max="12554" width="12.140625" style="1141" bestFit="1" customWidth="1"/>
    <col min="12555" max="12555" width="12.140625" style="1141" customWidth="1"/>
    <col min="12556" max="12556" width="10.28515625" style="1141" bestFit="1" customWidth="1"/>
    <col min="12557" max="12557" width="9.5703125" style="1141" bestFit="1" customWidth="1"/>
    <col min="12558" max="12801" width="9.140625" style="1141"/>
    <col min="12802" max="12802" width="20" style="1141" customWidth="1"/>
    <col min="12803" max="12803" width="12.7109375" style="1141" bestFit="1" customWidth="1"/>
    <col min="12804" max="12804" width="15.140625" style="1141" bestFit="1" customWidth="1"/>
    <col min="12805" max="12805" width="11.140625" style="1141" bestFit="1" customWidth="1"/>
    <col min="12806" max="12806" width="11.7109375" style="1141" customWidth="1"/>
    <col min="12807" max="12807" width="8.85546875" style="1141" customWidth="1"/>
    <col min="12808" max="12808" width="15" style="1141" bestFit="1" customWidth="1"/>
    <col min="12809" max="12809" width="12.7109375" style="1141" customWidth="1"/>
    <col min="12810" max="12810" width="12.140625" style="1141" bestFit="1" customWidth="1"/>
    <col min="12811" max="12811" width="12.140625" style="1141" customWidth="1"/>
    <col min="12812" max="12812" width="10.28515625" style="1141" bestFit="1" customWidth="1"/>
    <col min="12813" max="12813" width="9.5703125" style="1141" bestFit="1" customWidth="1"/>
    <col min="12814" max="13057" width="9.140625" style="1141"/>
    <col min="13058" max="13058" width="20" style="1141" customWidth="1"/>
    <col min="13059" max="13059" width="12.7109375" style="1141" bestFit="1" customWidth="1"/>
    <col min="13060" max="13060" width="15.140625" style="1141" bestFit="1" customWidth="1"/>
    <col min="13061" max="13061" width="11.140625" style="1141" bestFit="1" customWidth="1"/>
    <col min="13062" max="13062" width="11.7109375" style="1141" customWidth="1"/>
    <col min="13063" max="13063" width="8.85546875" style="1141" customWidth="1"/>
    <col min="13064" max="13064" width="15" style="1141" bestFit="1" customWidth="1"/>
    <col min="13065" max="13065" width="12.7109375" style="1141" customWidth="1"/>
    <col min="13066" max="13066" width="12.140625" style="1141" bestFit="1" customWidth="1"/>
    <col min="13067" max="13067" width="12.140625" style="1141" customWidth="1"/>
    <col min="13068" max="13068" width="10.28515625" style="1141" bestFit="1" customWidth="1"/>
    <col min="13069" max="13069" width="9.5703125" style="1141" bestFit="1" customWidth="1"/>
    <col min="13070" max="13313" width="9.140625" style="1141"/>
    <col min="13314" max="13314" width="20" style="1141" customWidth="1"/>
    <col min="13315" max="13315" width="12.7109375" style="1141" bestFit="1" customWidth="1"/>
    <col min="13316" max="13316" width="15.140625" style="1141" bestFit="1" customWidth="1"/>
    <col min="13317" max="13317" width="11.140625" style="1141" bestFit="1" customWidth="1"/>
    <col min="13318" max="13318" width="11.7109375" style="1141" customWidth="1"/>
    <col min="13319" max="13319" width="8.85546875" style="1141" customWidth="1"/>
    <col min="13320" max="13320" width="15" style="1141" bestFit="1" customWidth="1"/>
    <col min="13321" max="13321" width="12.7109375" style="1141" customWidth="1"/>
    <col min="13322" max="13322" width="12.140625" style="1141" bestFit="1" customWidth="1"/>
    <col min="13323" max="13323" width="12.140625" style="1141" customWidth="1"/>
    <col min="13324" max="13324" width="10.28515625" style="1141" bestFit="1" customWidth="1"/>
    <col min="13325" max="13325" width="9.5703125" style="1141" bestFit="1" customWidth="1"/>
    <col min="13326" max="13569" width="9.140625" style="1141"/>
    <col min="13570" max="13570" width="20" style="1141" customWidth="1"/>
    <col min="13571" max="13571" width="12.7109375" style="1141" bestFit="1" customWidth="1"/>
    <col min="13572" max="13572" width="15.140625" style="1141" bestFit="1" customWidth="1"/>
    <col min="13573" max="13573" width="11.140625" style="1141" bestFit="1" customWidth="1"/>
    <col min="13574" max="13574" width="11.7109375" style="1141" customWidth="1"/>
    <col min="13575" max="13575" width="8.85546875" style="1141" customWidth="1"/>
    <col min="13576" max="13576" width="15" style="1141" bestFit="1" customWidth="1"/>
    <col min="13577" max="13577" width="12.7109375" style="1141" customWidth="1"/>
    <col min="13578" max="13578" width="12.140625" style="1141" bestFit="1" customWidth="1"/>
    <col min="13579" max="13579" width="12.140625" style="1141" customWidth="1"/>
    <col min="13580" max="13580" width="10.28515625" style="1141" bestFit="1" customWidth="1"/>
    <col min="13581" max="13581" width="9.5703125" style="1141" bestFit="1" customWidth="1"/>
    <col min="13582" max="13825" width="9.140625" style="1141"/>
    <col min="13826" max="13826" width="20" style="1141" customWidth="1"/>
    <col min="13827" max="13827" width="12.7109375" style="1141" bestFit="1" customWidth="1"/>
    <col min="13828" max="13828" width="15.140625" style="1141" bestFit="1" customWidth="1"/>
    <col min="13829" max="13829" width="11.140625" style="1141" bestFit="1" customWidth="1"/>
    <col min="13830" max="13830" width="11.7109375" style="1141" customWidth="1"/>
    <col min="13831" max="13831" width="8.85546875" style="1141" customWidth="1"/>
    <col min="13832" max="13832" width="15" style="1141" bestFit="1" customWidth="1"/>
    <col min="13833" max="13833" width="12.7109375" style="1141" customWidth="1"/>
    <col min="13834" max="13834" width="12.140625" style="1141" bestFit="1" customWidth="1"/>
    <col min="13835" max="13835" width="12.140625" style="1141" customWidth="1"/>
    <col min="13836" max="13836" width="10.28515625" style="1141" bestFit="1" customWidth="1"/>
    <col min="13837" max="13837" width="9.5703125" style="1141" bestFit="1" customWidth="1"/>
    <col min="13838" max="14081" width="9.140625" style="1141"/>
    <col min="14082" max="14082" width="20" style="1141" customWidth="1"/>
    <col min="14083" max="14083" width="12.7109375" style="1141" bestFit="1" customWidth="1"/>
    <col min="14084" max="14084" width="15.140625" style="1141" bestFit="1" customWidth="1"/>
    <col min="14085" max="14085" width="11.140625" style="1141" bestFit="1" customWidth="1"/>
    <col min="14086" max="14086" width="11.7109375" style="1141" customWidth="1"/>
    <col min="14087" max="14087" width="8.85546875" style="1141" customWidth="1"/>
    <col min="14088" max="14088" width="15" style="1141" bestFit="1" customWidth="1"/>
    <col min="14089" max="14089" width="12.7109375" style="1141" customWidth="1"/>
    <col min="14090" max="14090" width="12.140625" style="1141" bestFit="1" customWidth="1"/>
    <col min="14091" max="14091" width="12.140625" style="1141" customWidth="1"/>
    <col min="14092" max="14092" width="10.28515625" style="1141" bestFit="1" customWidth="1"/>
    <col min="14093" max="14093" width="9.5703125" style="1141" bestFit="1" customWidth="1"/>
    <col min="14094" max="14337" width="9.140625" style="1141"/>
    <col min="14338" max="14338" width="20" style="1141" customWidth="1"/>
    <col min="14339" max="14339" width="12.7109375" style="1141" bestFit="1" customWidth="1"/>
    <col min="14340" max="14340" width="15.140625" style="1141" bestFit="1" customWidth="1"/>
    <col min="14341" max="14341" width="11.140625" style="1141" bestFit="1" customWidth="1"/>
    <col min="14342" max="14342" width="11.7109375" style="1141" customWidth="1"/>
    <col min="14343" max="14343" width="8.85546875" style="1141" customWidth="1"/>
    <col min="14344" max="14344" width="15" style="1141" bestFit="1" customWidth="1"/>
    <col min="14345" max="14345" width="12.7109375" style="1141" customWidth="1"/>
    <col min="14346" max="14346" width="12.140625" style="1141" bestFit="1" customWidth="1"/>
    <col min="14347" max="14347" width="12.140625" style="1141" customWidth="1"/>
    <col min="14348" max="14348" width="10.28515625" style="1141" bestFit="1" customWidth="1"/>
    <col min="14349" max="14349" width="9.5703125" style="1141" bestFit="1" customWidth="1"/>
    <col min="14350" max="14593" width="9.140625" style="1141"/>
    <col min="14594" max="14594" width="20" style="1141" customWidth="1"/>
    <col min="14595" max="14595" width="12.7109375" style="1141" bestFit="1" customWidth="1"/>
    <col min="14596" max="14596" width="15.140625" style="1141" bestFit="1" customWidth="1"/>
    <col min="14597" max="14597" width="11.140625" style="1141" bestFit="1" customWidth="1"/>
    <col min="14598" max="14598" width="11.7109375" style="1141" customWidth="1"/>
    <col min="14599" max="14599" width="8.85546875" style="1141" customWidth="1"/>
    <col min="14600" max="14600" width="15" style="1141" bestFit="1" customWidth="1"/>
    <col min="14601" max="14601" width="12.7109375" style="1141" customWidth="1"/>
    <col min="14602" max="14602" width="12.140625" style="1141" bestFit="1" customWidth="1"/>
    <col min="14603" max="14603" width="12.140625" style="1141" customWidth="1"/>
    <col min="14604" max="14604" width="10.28515625" style="1141" bestFit="1" customWidth="1"/>
    <col min="14605" max="14605" width="9.5703125" style="1141" bestFit="1" customWidth="1"/>
    <col min="14606" max="14849" width="9.140625" style="1141"/>
    <col min="14850" max="14850" width="20" style="1141" customWidth="1"/>
    <col min="14851" max="14851" width="12.7109375" style="1141" bestFit="1" customWidth="1"/>
    <col min="14852" max="14852" width="15.140625" style="1141" bestFit="1" customWidth="1"/>
    <col min="14853" max="14853" width="11.140625" style="1141" bestFit="1" customWidth="1"/>
    <col min="14854" max="14854" width="11.7109375" style="1141" customWidth="1"/>
    <col min="14855" max="14855" width="8.85546875" style="1141" customWidth="1"/>
    <col min="14856" max="14856" width="15" style="1141" bestFit="1" customWidth="1"/>
    <col min="14857" max="14857" width="12.7109375" style="1141" customWidth="1"/>
    <col min="14858" max="14858" width="12.140625" style="1141" bestFit="1" customWidth="1"/>
    <col min="14859" max="14859" width="12.140625" style="1141" customWidth="1"/>
    <col min="14860" max="14860" width="10.28515625" style="1141" bestFit="1" customWidth="1"/>
    <col min="14861" max="14861" width="9.5703125" style="1141" bestFit="1" customWidth="1"/>
    <col min="14862" max="15105" width="9.140625" style="1141"/>
    <col min="15106" max="15106" width="20" style="1141" customWidth="1"/>
    <col min="15107" max="15107" width="12.7109375" style="1141" bestFit="1" customWidth="1"/>
    <col min="15108" max="15108" width="15.140625" style="1141" bestFit="1" customWidth="1"/>
    <col min="15109" max="15109" width="11.140625" style="1141" bestFit="1" customWidth="1"/>
    <col min="15110" max="15110" width="11.7109375" style="1141" customWidth="1"/>
    <col min="15111" max="15111" width="8.85546875" style="1141" customWidth="1"/>
    <col min="15112" max="15112" width="15" style="1141" bestFit="1" customWidth="1"/>
    <col min="15113" max="15113" width="12.7109375" style="1141" customWidth="1"/>
    <col min="15114" max="15114" width="12.140625" style="1141" bestFit="1" customWidth="1"/>
    <col min="15115" max="15115" width="12.140625" style="1141" customWidth="1"/>
    <col min="15116" max="15116" width="10.28515625" style="1141" bestFit="1" customWidth="1"/>
    <col min="15117" max="15117" width="9.5703125" style="1141" bestFit="1" customWidth="1"/>
    <col min="15118" max="15361" width="9.140625" style="1141"/>
    <col min="15362" max="15362" width="20" style="1141" customWidth="1"/>
    <col min="15363" max="15363" width="12.7109375" style="1141" bestFit="1" customWidth="1"/>
    <col min="15364" max="15364" width="15.140625" style="1141" bestFit="1" customWidth="1"/>
    <col min="15365" max="15365" width="11.140625" style="1141" bestFit="1" customWidth="1"/>
    <col min="15366" max="15366" width="11.7109375" style="1141" customWidth="1"/>
    <col min="15367" max="15367" width="8.85546875" style="1141" customWidth="1"/>
    <col min="15368" max="15368" width="15" style="1141" bestFit="1" customWidth="1"/>
    <col min="15369" max="15369" width="12.7109375" style="1141" customWidth="1"/>
    <col min="15370" max="15370" width="12.140625" style="1141" bestFit="1" customWidth="1"/>
    <col min="15371" max="15371" width="12.140625" style="1141" customWidth="1"/>
    <col min="15372" max="15372" width="10.28515625" style="1141" bestFit="1" customWidth="1"/>
    <col min="15373" max="15373" width="9.5703125" style="1141" bestFit="1" customWidth="1"/>
    <col min="15374" max="15617" width="9.140625" style="1141"/>
    <col min="15618" max="15618" width="20" style="1141" customWidth="1"/>
    <col min="15619" max="15619" width="12.7109375" style="1141" bestFit="1" customWidth="1"/>
    <col min="15620" max="15620" width="15.140625" style="1141" bestFit="1" customWidth="1"/>
    <col min="15621" max="15621" width="11.140625" style="1141" bestFit="1" customWidth="1"/>
    <col min="15622" max="15622" width="11.7109375" style="1141" customWidth="1"/>
    <col min="15623" max="15623" width="8.85546875" style="1141" customWidth="1"/>
    <col min="15624" max="15624" width="15" style="1141" bestFit="1" customWidth="1"/>
    <col min="15625" max="15625" width="12.7109375" style="1141" customWidth="1"/>
    <col min="15626" max="15626" width="12.140625" style="1141" bestFit="1" customWidth="1"/>
    <col min="15627" max="15627" width="12.140625" style="1141" customWidth="1"/>
    <col min="15628" max="15628" width="10.28515625" style="1141" bestFit="1" customWidth="1"/>
    <col min="15629" max="15629" width="9.5703125" style="1141" bestFit="1" customWidth="1"/>
    <col min="15630" max="15873" width="9.140625" style="1141"/>
    <col min="15874" max="15874" width="20" style="1141" customWidth="1"/>
    <col min="15875" max="15875" width="12.7109375" style="1141" bestFit="1" customWidth="1"/>
    <col min="15876" max="15876" width="15.140625" style="1141" bestFit="1" customWidth="1"/>
    <col min="15877" max="15877" width="11.140625" style="1141" bestFit="1" customWidth="1"/>
    <col min="15878" max="15878" width="11.7109375" style="1141" customWidth="1"/>
    <col min="15879" max="15879" width="8.85546875" style="1141" customWidth="1"/>
    <col min="15880" max="15880" width="15" style="1141" bestFit="1" customWidth="1"/>
    <col min="15881" max="15881" width="12.7109375" style="1141" customWidth="1"/>
    <col min="15882" max="15882" width="12.140625" style="1141" bestFit="1" customWidth="1"/>
    <col min="15883" max="15883" width="12.140625" style="1141" customWidth="1"/>
    <col min="15884" max="15884" width="10.28515625" style="1141" bestFit="1" customWidth="1"/>
    <col min="15885" max="15885" width="9.5703125" style="1141" bestFit="1" customWidth="1"/>
    <col min="15886" max="16129" width="9.140625" style="1141"/>
    <col min="16130" max="16130" width="20" style="1141" customWidth="1"/>
    <col min="16131" max="16131" width="12.7109375" style="1141" bestFit="1" customWidth="1"/>
    <col min="16132" max="16132" width="15.140625" style="1141" bestFit="1" customWidth="1"/>
    <col min="16133" max="16133" width="11.140625" style="1141" bestFit="1" customWidth="1"/>
    <col min="16134" max="16134" width="11.7109375" style="1141" customWidth="1"/>
    <col min="16135" max="16135" width="8.85546875" style="1141" customWidth="1"/>
    <col min="16136" max="16136" width="15" style="1141" bestFit="1" customWidth="1"/>
    <col min="16137" max="16137" width="12.7109375" style="1141" customWidth="1"/>
    <col min="16138" max="16138" width="12.140625" style="1141" bestFit="1" customWidth="1"/>
    <col min="16139" max="16139" width="12.140625" style="1141" customWidth="1"/>
    <col min="16140" max="16140" width="10.28515625" style="1141" bestFit="1" customWidth="1"/>
    <col min="16141" max="16141" width="9.5703125" style="1141" bestFit="1" customWidth="1"/>
    <col min="16142" max="16384" width="9.140625" style="1141"/>
  </cols>
  <sheetData>
    <row r="1" spans="2:13" s="1968" customFormat="1" ht="23.25">
      <c r="B1" s="2417" t="s">
        <v>1287</v>
      </c>
      <c r="C1" s="2417"/>
      <c r="D1" s="2417"/>
      <c r="E1" s="2417"/>
      <c r="F1" s="2417"/>
      <c r="G1" s="2417"/>
      <c r="H1" s="2417"/>
      <c r="I1" s="2417"/>
      <c r="J1" s="2417"/>
      <c r="K1" s="2417"/>
    </row>
    <row r="2" spans="2:13" s="1969" customFormat="1" ht="25.5">
      <c r="B2" s="2418" t="s">
        <v>332</v>
      </c>
      <c r="C2" s="2418"/>
      <c r="D2" s="2418"/>
      <c r="E2" s="2418"/>
      <c r="F2" s="2418"/>
      <c r="G2" s="2418"/>
      <c r="H2" s="2418"/>
      <c r="I2" s="2418"/>
      <c r="J2" s="2418"/>
      <c r="K2" s="2418"/>
    </row>
    <row r="3" spans="2:13" ht="13.5" thickBot="1">
      <c r="B3" s="1142"/>
      <c r="J3" s="1143" t="s">
        <v>213</v>
      </c>
      <c r="K3" s="1143"/>
    </row>
    <row r="4" spans="2:13" ht="16.5" customHeight="1" thickTop="1">
      <c r="B4" s="1144"/>
      <c r="C4" s="2419" t="s">
        <v>1204</v>
      </c>
      <c r="D4" s="2419"/>
      <c r="E4" s="2419"/>
      <c r="F4" s="2419"/>
      <c r="G4" s="2419"/>
      <c r="H4" s="2419"/>
      <c r="I4" s="2420" t="s">
        <v>1205</v>
      </c>
      <c r="J4" s="2421"/>
    </row>
    <row r="5" spans="2:13">
      <c r="B5" s="2422" t="s">
        <v>1091</v>
      </c>
      <c r="C5" s="2424" t="s">
        <v>0</v>
      </c>
      <c r="D5" s="2425"/>
      <c r="E5" s="2426" t="s">
        <v>1</v>
      </c>
      <c r="F5" s="2427"/>
      <c r="G5" s="2428" t="s">
        <v>130</v>
      </c>
      <c r="H5" s="2429"/>
      <c r="I5" s="2430" t="s">
        <v>130</v>
      </c>
      <c r="J5" s="2431"/>
    </row>
    <row r="6" spans="2:13" ht="25.5" customHeight="1">
      <c r="B6" s="2423"/>
      <c r="C6" s="1145" t="s">
        <v>451</v>
      </c>
      <c r="D6" s="1146" t="s">
        <v>1206</v>
      </c>
      <c r="E6" s="1147" t="s">
        <v>451</v>
      </c>
      <c r="F6" s="1148" t="s">
        <v>1206</v>
      </c>
      <c r="G6" s="1149" t="s">
        <v>451</v>
      </c>
      <c r="H6" s="1148" t="s">
        <v>1206</v>
      </c>
      <c r="I6" s="1150" t="s">
        <v>451</v>
      </c>
      <c r="J6" s="1151" t="s">
        <v>1206</v>
      </c>
    </row>
    <row r="7" spans="2:13">
      <c r="B7" s="1152" t="s">
        <v>16</v>
      </c>
      <c r="C7" s="1153">
        <v>0</v>
      </c>
      <c r="D7" s="1154">
        <v>0</v>
      </c>
      <c r="E7" s="1155">
        <v>5900</v>
      </c>
      <c r="F7" s="1156">
        <v>1.06</v>
      </c>
      <c r="G7" s="1157">
        <v>0</v>
      </c>
      <c r="H7" s="1156">
        <v>0</v>
      </c>
      <c r="I7" s="1158">
        <v>0</v>
      </c>
      <c r="J7" s="1159">
        <v>0</v>
      </c>
    </row>
    <row r="8" spans="2:13">
      <c r="B8" s="1152" t="s">
        <v>15</v>
      </c>
      <c r="C8" s="1153">
        <v>0</v>
      </c>
      <c r="D8" s="1154">
        <v>0</v>
      </c>
      <c r="E8" s="1155">
        <v>3200</v>
      </c>
      <c r="F8" s="1156">
        <v>2.88</v>
      </c>
      <c r="G8" s="1157">
        <v>0</v>
      </c>
      <c r="H8" s="1156">
        <v>0</v>
      </c>
      <c r="I8" s="1158">
        <v>0</v>
      </c>
      <c r="J8" s="1159">
        <v>0</v>
      </c>
      <c r="K8" s="1160"/>
    </row>
    <row r="9" spans="2:13">
      <c r="B9" s="1152" t="s">
        <v>14</v>
      </c>
      <c r="C9" s="1153">
        <v>0</v>
      </c>
      <c r="D9" s="1154">
        <v>0</v>
      </c>
      <c r="E9" s="1155">
        <v>0</v>
      </c>
      <c r="F9" s="1156">
        <v>0</v>
      </c>
      <c r="G9" s="1156">
        <v>0</v>
      </c>
      <c r="H9" s="1161">
        <v>0</v>
      </c>
      <c r="I9" s="1158">
        <v>0</v>
      </c>
      <c r="J9" s="1159">
        <v>0</v>
      </c>
      <c r="K9" s="1160"/>
    </row>
    <row r="10" spans="2:13">
      <c r="B10" s="1152" t="s">
        <v>13</v>
      </c>
      <c r="C10" s="1153">
        <v>0</v>
      </c>
      <c r="D10" s="1154">
        <v>0</v>
      </c>
      <c r="E10" s="1162">
        <v>0</v>
      </c>
      <c r="F10" s="1156">
        <v>0</v>
      </c>
      <c r="G10" s="1156">
        <v>0</v>
      </c>
      <c r="H10" s="1161">
        <v>0</v>
      </c>
      <c r="I10" s="1158">
        <v>0</v>
      </c>
      <c r="J10" s="1159">
        <v>0</v>
      </c>
      <c r="K10" s="1160"/>
    </row>
    <row r="11" spans="2:13">
      <c r="B11" s="1152" t="s">
        <v>12</v>
      </c>
      <c r="C11" s="1163">
        <v>0</v>
      </c>
      <c r="D11" s="1154">
        <v>0</v>
      </c>
      <c r="E11" s="1155">
        <v>0</v>
      </c>
      <c r="F11" s="1156">
        <v>0</v>
      </c>
      <c r="G11" s="1156">
        <v>0</v>
      </c>
      <c r="H11" s="1161">
        <v>0</v>
      </c>
      <c r="I11" s="1164">
        <v>0</v>
      </c>
      <c r="J11" s="1159">
        <v>0</v>
      </c>
      <c r="K11" s="1160"/>
      <c r="M11" s="1165"/>
    </row>
    <row r="12" spans="2:13">
      <c r="B12" s="1152" t="s">
        <v>11</v>
      </c>
      <c r="C12" s="1163">
        <v>0</v>
      </c>
      <c r="D12" s="1154">
        <v>0</v>
      </c>
      <c r="E12" s="1155">
        <v>0</v>
      </c>
      <c r="F12" s="1156">
        <v>0</v>
      </c>
      <c r="G12" s="1156">
        <v>0</v>
      </c>
      <c r="H12" s="1161">
        <v>0</v>
      </c>
      <c r="I12" s="1158">
        <v>0</v>
      </c>
      <c r="J12" s="1166">
        <v>0</v>
      </c>
      <c r="K12" s="1160"/>
    </row>
    <row r="13" spans="2:13">
      <c r="B13" s="1152" t="s">
        <v>10</v>
      </c>
      <c r="C13" s="1163">
        <v>0</v>
      </c>
      <c r="D13" s="1154">
        <v>0</v>
      </c>
      <c r="E13" s="1155">
        <v>0</v>
      </c>
      <c r="F13" s="1156">
        <v>0</v>
      </c>
      <c r="G13" s="1156">
        <v>0</v>
      </c>
      <c r="H13" s="1161">
        <v>0</v>
      </c>
      <c r="I13" s="1158">
        <v>9167.5</v>
      </c>
      <c r="J13" s="1166">
        <v>3.84</v>
      </c>
      <c r="K13" s="1160"/>
    </row>
    <row r="14" spans="2:13">
      <c r="B14" s="1152" t="s">
        <v>9</v>
      </c>
      <c r="C14" s="1163">
        <v>0</v>
      </c>
      <c r="D14" s="1154">
        <v>0</v>
      </c>
      <c r="E14" s="1155">
        <v>0</v>
      </c>
      <c r="F14" s="1156">
        <v>0</v>
      </c>
      <c r="G14" s="1156">
        <v>0</v>
      </c>
      <c r="H14" s="1161">
        <v>0</v>
      </c>
      <c r="I14" s="1192">
        <v>18620.330000000002</v>
      </c>
      <c r="J14" s="1166">
        <v>0.75139999999999996</v>
      </c>
      <c r="K14" s="1160"/>
      <c r="L14" s="1167"/>
    </row>
    <row r="15" spans="2:13">
      <c r="B15" s="1152" t="s">
        <v>8</v>
      </c>
      <c r="C15" s="1163">
        <v>0</v>
      </c>
      <c r="D15" s="1154">
        <v>0</v>
      </c>
      <c r="E15" s="1155">
        <v>0</v>
      </c>
      <c r="F15" s="1156">
        <v>0</v>
      </c>
      <c r="G15" s="1156">
        <v>0</v>
      </c>
      <c r="H15" s="1161">
        <v>0</v>
      </c>
      <c r="I15" s="1158">
        <v>0</v>
      </c>
      <c r="J15" s="1166">
        <v>0</v>
      </c>
      <c r="K15" s="1160"/>
      <c r="L15" s="1167"/>
    </row>
    <row r="16" spans="2:13">
      <c r="B16" s="1152" t="s">
        <v>7</v>
      </c>
      <c r="C16" s="1153">
        <v>6000</v>
      </c>
      <c r="D16" s="1154">
        <v>0.78539999999999999</v>
      </c>
      <c r="E16" s="1155">
        <v>0</v>
      </c>
      <c r="F16" s="1156">
        <v>0</v>
      </c>
      <c r="G16" s="1156">
        <v>0</v>
      </c>
      <c r="H16" s="1161">
        <v>0</v>
      </c>
      <c r="I16" s="1158">
        <v>0</v>
      </c>
      <c r="J16" s="1166">
        <v>0</v>
      </c>
      <c r="K16" s="1168"/>
      <c r="L16" s="1167"/>
    </row>
    <row r="17" spans="2:12">
      <c r="B17" s="1152" t="s">
        <v>6</v>
      </c>
      <c r="C17" s="1153">
        <v>0</v>
      </c>
      <c r="D17" s="1154">
        <v>0</v>
      </c>
      <c r="E17" s="1155">
        <v>0</v>
      </c>
      <c r="F17" s="1156">
        <v>0</v>
      </c>
      <c r="G17" s="1156">
        <v>0</v>
      </c>
      <c r="H17" s="1161">
        <v>0</v>
      </c>
      <c r="I17" s="1158">
        <v>0</v>
      </c>
      <c r="J17" s="1166">
        <v>0</v>
      </c>
      <c r="K17" s="1160"/>
    </row>
    <row r="18" spans="2:12">
      <c r="B18" s="1169" t="s">
        <v>5</v>
      </c>
      <c r="C18" s="1153">
        <v>0</v>
      </c>
      <c r="D18" s="1154">
        <v>0</v>
      </c>
      <c r="E18" s="1155">
        <v>0</v>
      </c>
      <c r="F18" s="1156">
        <v>0</v>
      </c>
      <c r="G18" s="1156">
        <v>0</v>
      </c>
      <c r="H18" s="1161">
        <v>0</v>
      </c>
      <c r="I18" s="1158">
        <v>0</v>
      </c>
      <c r="J18" s="1166">
        <v>0</v>
      </c>
      <c r="K18" s="1168"/>
      <c r="L18" s="1165"/>
    </row>
    <row r="19" spans="2:12" ht="13.5" thickBot="1">
      <c r="B19" s="1170" t="s">
        <v>171</v>
      </c>
      <c r="C19" s="1171">
        <f>SUM(C7:C18)</f>
        <v>6000</v>
      </c>
      <c r="D19" s="1172">
        <v>0.78539999999999999</v>
      </c>
      <c r="E19" s="1173">
        <f>SUM(E7:E18)</f>
        <v>9100</v>
      </c>
      <c r="F19" s="1174">
        <v>1.7</v>
      </c>
      <c r="G19" s="1171">
        <f>SUM(G7:G18)</f>
        <v>0</v>
      </c>
      <c r="H19" s="1175" t="s">
        <v>270</v>
      </c>
      <c r="I19" s="1176">
        <f>SUM(I7:I18)</f>
        <v>27787.83</v>
      </c>
      <c r="J19" s="1177">
        <v>1.77</v>
      </c>
      <c r="K19" s="1178"/>
      <c r="L19" s="1167"/>
    </row>
    <row r="20" spans="2:12" ht="15.75" customHeight="1" thickTop="1">
      <c r="B20" s="1179"/>
      <c r="C20" s="2432" t="s">
        <v>1207</v>
      </c>
      <c r="D20" s="2433"/>
      <c r="E20" s="2433"/>
      <c r="F20" s="2433"/>
      <c r="G20" s="2433"/>
      <c r="H20" s="2434"/>
      <c r="I20" s="2435" t="s">
        <v>1208</v>
      </c>
      <c r="J20" s="2436"/>
      <c r="L20" s="1165"/>
    </row>
    <row r="21" spans="2:12">
      <c r="B21" s="2422" t="s">
        <v>1091</v>
      </c>
      <c r="C21" s="2424" t="s">
        <v>0</v>
      </c>
      <c r="D21" s="2425"/>
      <c r="E21" s="2437" t="s">
        <v>1</v>
      </c>
      <c r="F21" s="2437"/>
      <c r="G21" s="2435" t="s">
        <v>130</v>
      </c>
      <c r="H21" s="2436"/>
      <c r="I21" s="2435" t="s">
        <v>130</v>
      </c>
      <c r="J21" s="2436"/>
    </row>
    <row r="22" spans="2:12" ht="26.25" thickBot="1">
      <c r="B22" s="2423"/>
      <c r="C22" s="1145" t="s">
        <v>451</v>
      </c>
      <c r="D22" s="1149" t="s">
        <v>1206</v>
      </c>
      <c r="E22" s="1145" t="s">
        <v>451</v>
      </c>
      <c r="F22" s="1149" t="s">
        <v>1206</v>
      </c>
      <c r="G22" s="1149" t="s">
        <v>451</v>
      </c>
      <c r="H22" s="1151" t="s">
        <v>1206</v>
      </c>
      <c r="I22" s="1180" t="s">
        <v>451</v>
      </c>
      <c r="J22" s="1181" t="s">
        <v>1206</v>
      </c>
    </row>
    <row r="23" spans="2:12" ht="13.5" thickTop="1">
      <c r="B23" s="1152" t="s">
        <v>16</v>
      </c>
      <c r="C23" s="1182">
        <v>99500</v>
      </c>
      <c r="D23" s="1183">
        <v>8.9999999999999998E-4</v>
      </c>
      <c r="E23" s="1184">
        <v>13000</v>
      </c>
      <c r="F23" s="1185">
        <v>0.72</v>
      </c>
      <c r="G23" s="1186">
        <v>27450</v>
      </c>
      <c r="H23" s="1187">
        <v>0.43290000000000001</v>
      </c>
      <c r="I23" s="1188">
        <v>0</v>
      </c>
      <c r="J23" s="1189">
        <v>0</v>
      </c>
    </row>
    <row r="24" spans="2:12">
      <c r="B24" s="1152" t="s">
        <v>15</v>
      </c>
      <c r="C24" s="1190">
        <v>68500</v>
      </c>
      <c r="D24" s="1183">
        <v>5.1299999999999998E-2</v>
      </c>
      <c r="E24" s="1184">
        <v>8300</v>
      </c>
      <c r="F24" s="1185">
        <v>1.3</v>
      </c>
      <c r="G24" s="1186">
        <v>26100</v>
      </c>
      <c r="H24" s="1191">
        <v>2.488</v>
      </c>
      <c r="I24" s="1192">
        <v>0</v>
      </c>
      <c r="J24" s="1166">
        <v>0</v>
      </c>
    </row>
    <row r="25" spans="2:12">
      <c r="B25" s="1152" t="s">
        <v>14</v>
      </c>
      <c r="C25" s="1190">
        <v>19000</v>
      </c>
      <c r="D25" s="1183">
        <v>0.11070000000000001</v>
      </c>
      <c r="E25" s="1184">
        <v>35000</v>
      </c>
      <c r="F25" s="1185">
        <v>0.22</v>
      </c>
      <c r="G25" s="1186">
        <v>5200</v>
      </c>
      <c r="H25" s="1191">
        <v>2.4540538461538461</v>
      </c>
      <c r="I25" s="1193">
        <v>10000</v>
      </c>
      <c r="J25" s="1194">
        <v>3.0621499999999999</v>
      </c>
    </row>
    <row r="26" spans="2:12">
      <c r="B26" s="1152" t="s">
        <v>13</v>
      </c>
      <c r="C26" s="1190">
        <v>11000</v>
      </c>
      <c r="D26" s="1183">
        <v>2.92E-2</v>
      </c>
      <c r="E26" s="1184">
        <v>20000</v>
      </c>
      <c r="F26" s="1185">
        <v>0.21</v>
      </c>
      <c r="G26" s="1186">
        <v>2000</v>
      </c>
      <c r="H26" s="1191">
        <v>2.4081000000000001</v>
      </c>
      <c r="I26" s="1192">
        <v>0</v>
      </c>
      <c r="J26" s="1166">
        <v>0</v>
      </c>
    </row>
    <row r="27" spans="2:12">
      <c r="B27" s="1152" t="s">
        <v>12</v>
      </c>
      <c r="C27" s="1190">
        <v>22500</v>
      </c>
      <c r="D27" s="1183">
        <v>5.2999999999999999E-2</v>
      </c>
      <c r="E27" s="1184">
        <v>9000</v>
      </c>
      <c r="F27" s="1185">
        <v>0.12690000000000001</v>
      </c>
      <c r="G27" s="1186">
        <v>2000</v>
      </c>
      <c r="H27" s="1191">
        <v>2.2056</v>
      </c>
      <c r="I27" s="1192">
        <v>0</v>
      </c>
      <c r="J27" s="1166">
        <v>0</v>
      </c>
    </row>
    <row r="28" spans="2:12">
      <c r="B28" s="1152" t="s">
        <v>11</v>
      </c>
      <c r="C28" s="1190">
        <v>40000</v>
      </c>
      <c r="D28" s="1183">
        <v>1.14E-2</v>
      </c>
      <c r="E28" s="1184">
        <v>12050</v>
      </c>
      <c r="F28" s="1185">
        <v>4.48E-2</v>
      </c>
      <c r="G28" s="1186">
        <v>1500</v>
      </c>
      <c r="H28" s="1191">
        <v>1.2713000000000001</v>
      </c>
      <c r="I28" s="1192">
        <v>0</v>
      </c>
      <c r="J28" s="1166">
        <v>0</v>
      </c>
    </row>
    <row r="29" spans="2:12">
      <c r="B29" s="1152" t="s">
        <v>10</v>
      </c>
      <c r="C29" s="1190">
        <v>9750</v>
      </c>
      <c r="D29" s="1183">
        <v>0.1726</v>
      </c>
      <c r="E29" s="1184">
        <v>40000</v>
      </c>
      <c r="F29" s="1185">
        <v>0.1103</v>
      </c>
      <c r="G29" s="1186">
        <v>0</v>
      </c>
      <c r="H29" s="1191">
        <v>0</v>
      </c>
      <c r="I29" s="1193">
        <v>17810</v>
      </c>
      <c r="J29" s="1195">
        <v>5.6848000000000001</v>
      </c>
    </row>
    <row r="30" spans="2:12">
      <c r="B30" s="1152" t="s">
        <v>9</v>
      </c>
      <c r="C30" s="1190">
        <v>850</v>
      </c>
      <c r="D30" s="1183">
        <v>0.39829999999999999</v>
      </c>
      <c r="E30" s="1184">
        <v>25420</v>
      </c>
      <c r="F30" s="1185">
        <v>0.16569999999999999</v>
      </c>
      <c r="G30" s="1186">
        <v>0</v>
      </c>
      <c r="H30" s="1191">
        <v>0</v>
      </c>
      <c r="I30" s="1196">
        <v>0</v>
      </c>
      <c r="J30" s="1197">
        <v>0</v>
      </c>
    </row>
    <row r="31" spans="2:12">
      <c r="B31" s="1152" t="s">
        <v>8</v>
      </c>
      <c r="C31" s="1190">
        <v>2700</v>
      </c>
      <c r="D31" s="1183">
        <v>4.24E-2</v>
      </c>
      <c r="E31" s="1184">
        <v>2270</v>
      </c>
      <c r="F31" s="1185">
        <v>1.08</v>
      </c>
      <c r="G31" s="1186">
        <v>0</v>
      </c>
      <c r="H31" s="1191">
        <v>0</v>
      </c>
      <c r="I31" s="1196">
        <v>0</v>
      </c>
      <c r="J31" s="1197">
        <v>0</v>
      </c>
    </row>
    <row r="32" spans="2:12">
      <c r="B32" s="1152" t="s">
        <v>7</v>
      </c>
      <c r="C32" s="1190">
        <v>6000</v>
      </c>
      <c r="D32" s="1183">
        <v>0.31919999999999998</v>
      </c>
      <c r="E32" s="1184">
        <v>5910</v>
      </c>
      <c r="F32" s="1185">
        <v>0.41460000000000002</v>
      </c>
      <c r="G32" s="1186">
        <v>0</v>
      </c>
      <c r="H32" s="1191">
        <v>0</v>
      </c>
      <c r="I32" s="1196">
        <v>0</v>
      </c>
      <c r="J32" s="1197">
        <v>0</v>
      </c>
    </row>
    <row r="33" spans="2:12">
      <c r="B33" s="1152" t="s">
        <v>6</v>
      </c>
      <c r="C33" s="1190">
        <v>11000</v>
      </c>
      <c r="D33" s="1183">
        <v>0.2581</v>
      </c>
      <c r="E33" s="1184">
        <v>40000</v>
      </c>
      <c r="F33" s="1185">
        <v>7.0000000000000007E-2</v>
      </c>
      <c r="G33" s="1186">
        <v>0</v>
      </c>
      <c r="H33" s="1191">
        <v>0</v>
      </c>
      <c r="I33" s="1196">
        <v>0</v>
      </c>
      <c r="J33" s="1197">
        <v>0</v>
      </c>
    </row>
    <row r="34" spans="2:12">
      <c r="B34" s="1169" t="s">
        <v>5</v>
      </c>
      <c r="C34" s="1198">
        <v>25000</v>
      </c>
      <c r="D34" s="1199">
        <v>0.02</v>
      </c>
      <c r="E34" s="1200">
        <v>25000</v>
      </c>
      <c r="F34" s="1201">
        <v>1E-4</v>
      </c>
      <c r="G34" s="1629">
        <v>0</v>
      </c>
      <c r="H34" s="1191">
        <v>0</v>
      </c>
      <c r="I34" s="1196">
        <v>0</v>
      </c>
      <c r="J34" s="1197">
        <v>0</v>
      </c>
    </row>
    <row r="35" spans="2:12" ht="13.5" thickBot="1">
      <c r="B35" s="1202" t="s">
        <v>171</v>
      </c>
      <c r="C35" s="1203">
        <f>SUM(C23:C34)</f>
        <v>315800</v>
      </c>
      <c r="D35" s="1204">
        <v>0.05</v>
      </c>
      <c r="E35" s="1205">
        <f>SUM(E23:E34)</f>
        <v>235950</v>
      </c>
      <c r="F35" s="1206">
        <v>0.21</v>
      </c>
      <c r="G35" s="1207">
        <f>SUM(G23:G34)</f>
        <v>64250</v>
      </c>
      <c r="H35" s="1208">
        <v>1.5803677821011677</v>
      </c>
      <c r="I35" s="1209">
        <f>SUM(I23:I34)</f>
        <v>27810</v>
      </c>
      <c r="J35" s="1210">
        <v>4.74</v>
      </c>
      <c r="L35" s="1211"/>
    </row>
    <row r="36" spans="2:12" ht="15.75" customHeight="1" thickTop="1" thickBot="1">
      <c r="B36" s="2438" t="s">
        <v>1091</v>
      </c>
      <c r="C36" s="2440" t="s">
        <v>1209</v>
      </c>
      <c r="D36" s="2441"/>
      <c r="E36" s="2441"/>
      <c r="F36" s="2441"/>
      <c r="G36" s="2441"/>
      <c r="H36" s="2442"/>
      <c r="I36" s="2443" t="s">
        <v>1210</v>
      </c>
      <c r="J36" s="2444"/>
      <c r="K36" s="2445"/>
    </row>
    <row r="37" spans="2:12" ht="15" customHeight="1" thickTop="1">
      <c r="B37" s="2439"/>
      <c r="C37" s="2446" t="s">
        <v>0</v>
      </c>
      <c r="D37" s="2447"/>
      <c r="E37" s="2448" t="s">
        <v>1</v>
      </c>
      <c r="F37" s="2449"/>
      <c r="G37" s="2448" t="s">
        <v>130</v>
      </c>
      <c r="H37" s="2450"/>
      <c r="I37" s="1212" t="s">
        <v>0</v>
      </c>
      <c r="J37" s="1213" t="s">
        <v>1</v>
      </c>
      <c r="K37" s="1214" t="s">
        <v>130</v>
      </c>
    </row>
    <row r="38" spans="2:12" ht="12.75" customHeight="1">
      <c r="B38" s="2439"/>
      <c r="C38" s="1215" t="s">
        <v>451</v>
      </c>
      <c r="D38" s="1215" t="s">
        <v>1211</v>
      </c>
      <c r="E38" s="1216" t="s">
        <v>451</v>
      </c>
      <c r="F38" s="1217" t="s">
        <v>1211</v>
      </c>
      <c r="G38" s="1215" t="s">
        <v>451</v>
      </c>
      <c r="H38" s="1218" t="s">
        <v>1211</v>
      </c>
      <c r="I38" s="1150" t="s">
        <v>451</v>
      </c>
      <c r="J38" s="1147" t="s">
        <v>451</v>
      </c>
      <c r="K38" s="1219" t="s">
        <v>451</v>
      </c>
    </row>
    <row r="39" spans="2:12">
      <c r="B39" s="1152" t="s">
        <v>16</v>
      </c>
      <c r="C39" s="1220" t="s">
        <v>270</v>
      </c>
      <c r="D39" s="1221" t="s">
        <v>270</v>
      </c>
      <c r="E39" s="1222">
        <v>57250</v>
      </c>
      <c r="F39" s="1223">
        <v>1.39</v>
      </c>
      <c r="G39" s="1224">
        <v>5000</v>
      </c>
      <c r="H39" s="1225">
        <v>1.39</v>
      </c>
      <c r="I39" s="1158">
        <v>0</v>
      </c>
      <c r="J39" s="1226">
        <v>0</v>
      </c>
      <c r="K39" s="1159">
        <v>0</v>
      </c>
    </row>
    <row r="40" spans="2:12">
      <c r="B40" s="1152" t="s">
        <v>15</v>
      </c>
      <c r="C40" s="1224">
        <v>20000</v>
      </c>
      <c r="D40" s="1227">
        <v>0.69110000000000005</v>
      </c>
      <c r="E40" s="1228">
        <v>0</v>
      </c>
      <c r="F40" s="1229" t="s">
        <v>270</v>
      </c>
      <c r="G40" s="1224">
        <v>50</v>
      </c>
      <c r="H40" s="1230">
        <v>2.6</v>
      </c>
      <c r="I40" s="1158">
        <v>0</v>
      </c>
      <c r="J40" s="1226">
        <v>0</v>
      </c>
      <c r="K40" s="1159">
        <v>0</v>
      </c>
    </row>
    <row r="41" spans="2:12">
      <c r="B41" s="1152" t="s">
        <v>14</v>
      </c>
      <c r="C41" s="1224">
        <v>20000</v>
      </c>
      <c r="D41" s="1227">
        <v>0.67</v>
      </c>
      <c r="E41" s="1228">
        <v>0</v>
      </c>
      <c r="F41" s="1229" t="s">
        <v>270</v>
      </c>
      <c r="G41" s="1224" t="s">
        <v>270</v>
      </c>
      <c r="H41" s="1231" t="s">
        <v>270</v>
      </c>
      <c r="I41" s="1158">
        <v>0</v>
      </c>
      <c r="J41" s="1226">
        <v>0</v>
      </c>
      <c r="K41" s="1166">
        <v>7750</v>
      </c>
    </row>
    <row r="42" spans="2:12">
      <c r="B42" s="1152" t="s">
        <v>13</v>
      </c>
      <c r="C42" s="1232" t="s">
        <v>270</v>
      </c>
      <c r="D42" s="1221" t="s">
        <v>270</v>
      </c>
      <c r="E42" s="1233">
        <v>100000</v>
      </c>
      <c r="F42" s="1223">
        <v>0.87</v>
      </c>
      <c r="G42" s="1224" t="s">
        <v>270</v>
      </c>
      <c r="H42" s="1231" t="s">
        <v>270</v>
      </c>
      <c r="I42" s="1158">
        <v>0</v>
      </c>
      <c r="J42" s="1226">
        <v>0</v>
      </c>
      <c r="K42" s="1166">
        <v>2300</v>
      </c>
    </row>
    <row r="43" spans="2:12">
      <c r="B43" s="1152" t="s">
        <v>12</v>
      </c>
      <c r="C43" s="1224">
        <v>15000</v>
      </c>
      <c r="D43" s="1227">
        <v>0.21</v>
      </c>
      <c r="E43" s="1234">
        <v>26150</v>
      </c>
      <c r="F43" s="1229">
        <v>1.08</v>
      </c>
      <c r="G43" s="1224" t="s">
        <v>270</v>
      </c>
      <c r="H43" s="1231" t="s">
        <v>270</v>
      </c>
      <c r="I43" s="1164">
        <v>0</v>
      </c>
      <c r="J43" s="1226">
        <v>0</v>
      </c>
      <c r="K43" s="1166">
        <v>0</v>
      </c>
    </row>
    <row r="44" spans="2:12">
      <c r="B44" s="1152" t="s">
        <v>11</v>
      </c>
      <c r="C44" s="1224">
        <v>20000</v>
      </c>
      <c r="D44" s="1227">
        <v>0.2</v>
      </c>
      <c r="E44" s="1234">
        <v>15000</v>
      </c>
      <c r="F44" s="1229">
        <v>0.81</v>
      </c>
      <c r="G44" s="1224">
        <v>2000</v>
      </c>
      <c r="H44" s="1235">
        <v>1.5999000000000001</v>
      </c>
      <c r="I44" s="1158">
        <v>0</v>
      </c>
      <c r="J44" s="1236">
        <v>0</v>
      </c>
      <c r="K44" s="1166">
        <v>3930</v>
      </c>
    </row>
    <row r="45" spans="2:12">
      <c r="B45" s="1152" t="s">
        <v>10</v>
      </c>
      <c r="C45" s="1224">
        <v>5000</v>
      </c>
      <c r="D45" s="1227">
        <v>0.69</v>
      </c>
      <c r="E45" s="1228">
        <v>60000</v>
      </c>
      <c r="F45" s="1229">
        <v>0.48</v>
      </c>
      <c r="G45" s="1224" t="s">
        <v>270</v>
      </c>
      <c r="H45" s="1230">
        <v>0</v>
      </c>
      <c r="I45" s="1158">
        <v>210</v>
      </c>
      <c r="J45" s="1236">
        <v>0</v>
      </c>
      <c r="K45" s="1166">
        <v>40846</v>
      </c>
    </row>
    <row r="46" spans="2:12">
      <c r="B46" s="1152" t="s">
        <v>9</v>
      </c>
      <c r="C46" s="1224">
        <v>5000</v>
      </c>
      <c r="D46" s="1227">
        <v>0.86</v>
      </c>
      <c r="E46" s="1234">
        <v>39100</v>
      </c>
      <c r="F46" s="1229">
        <v>0.39</v>
      </c>
      <c r="G46" s="1224" t="s">
        <v>270</v>
      </c>
      <c r="H46" s="1235">
        <v>0</v>
      </c>
      <c r="I46" s="1158">
        <v>1510</v>
      </c>
      <c r="J46" s="1236">
        <v>0</v>
      </c>
      <c r="K46" s="1159">
        <v>3348</v>
      </c>
    </row>
    <row r="47" spans="2:12">
      <c r="B47" s="1152" t="s">
        <v>8</v>
      </c>
      <c r="C47" s="1224">
        <v>10000</v>
      </c>
      <c r="D47" s="1227">
        <v>0.72</v>
      </c>
      <c r="E47" s="1234">
        <v>0</v>
      </c>
      <c r="F47" s="1229" t="s">
        <v>270</v>
      </c>
      <c r="G47" s="1224" t="s">
        <v>270</v>
      </c>
      <c r="H47" s="1235">
        <v>0</v>
      </c>
      <c r="I47" s="1158">
        <v>4900</v>
      </c>
      <c r="J47" s="1236">
        <v>2650</v>
      </c>
      <c r="K47" s="1159">
        <v>3567</v>
      </c>
    </row>
    <row r="48" spans="2:12">
      <c r="B48" s="1152" t="s">
        <v>7</v>
      </c>
      <c r="C48" s="1224">
        <v>10000</v>
      </c>
      <c r="D48" s="1227">
        <v>0.79</v>
      </c>
      <c r="E48" s="1234">
        <v>0</v>
      </c>
      <c r="F48" s="1229" t="s">
        <v>270</v>
      </c>
      <c r="G48" s="1224" t="s">
        <v>270</v>
      </c>
      <c r="H48" s="1235">
        <v>0</v>
      </c>
      <c r="I48" s="1158">
        <v>1250</v>
      </c>
      <c r="J48" s="1236">
        <v>5900</v>
      </c>
      <c r="K48" s="1237">
        <v>650</v>
      </c>
    </row>
    <row r="49" spans="2:11">
      <c r="B49" s="1152" t="s">
        <v>6</v>
      </c>
      <c r="C49" s="1232" t="s">
        <v>270</v>
      </c>
      <c r="D49" s="1221" t="s">
        <v>270</v>
      </c>
      <c r="E49" s="1234">
        <v>0</v>
      </c>
      <c r="F49" s="1229" t="s">
        <v>270</v>
      </c>
      <c r="G49" s="1224" t="s">
        <v>270</v>
      </c>
      <c r="H49" s="1235">
        <v>0</v>
      </c>
      <c r="I49" s="1158">
        <v>2340</v>
      </c>
      <c r="J49" s="1236">
        <v>0</v>
      </c>
      <c r="K49" s="1159">
        <v>0</v>
      </c>
    </row>
    <row r="50" spans="2:11">
      <c r="B50" s="1169" t="s">
        <v>5</v>
      </c>
      <c r="C50" s="1633">
        <v>50000</v>
      </c>
      <c r="D50" s="1634">
        <v>0.24</v>
      </c>
      <c r="E50" s="1635">
        <v>0</v>
      </c>
      <c r="F50" s="1636" t="s">
        <v>270</v>
      </c>
      <c r="G50" s="1633">
        <v>9400</v>
      </c>
      <c r="H50" s="1637">
        <v>0.23769999999999999</v>
      </c>
      <c r="I50" s="1638">
        <v>100</v>
      </c>
      <c r="J50" s="1639">
        <v>5480</v>
      </c>
      <c r="K50" s="1640">
        <v>0</v>
      </c>
    </row>
    <row r="51" spans="2:11" ht="13.5" thickBot="1">
      <c r="B51" s="1238" t="s">
        <v>171</v>
      </c>
      <c r="C51" s="1239">
        <f>SUM(C39:C50)</f>
        <v>155000</v>
      </c>
      <c r="D51" s="1239">
        <v>0.45</v>
      </c>
      <c r="E51" s="1239">
        <f>SUM(E39:E50)</f>
        <v>297500</v>
      </c>
      <c r="F51" s="1239">
        <v>0.85</v>
      </c>
      <c r="G51" s="1239">
        <f>SUM(G39:G50)</f>
        <v>16450</v>
      </c>
      <c r="H51" s="1240">
        <v>0.7614975683890578</v>
      </c>
      <c r="I51" s="1630">
        <f>SUM(I39:I50)</f>
        <v>10310</v>
      </c>
      <c r="J51" s="1631">
        <f>SUM(J39:J50)</f>
        <v>14030</v>
      </c>
      <c r="K51" s="1632">
        <f>SUM(K39:K50)</f>
        <v>62391</v>
      </c>
    </row>
    <row r="52" spans="2:11" ht="15.75" customHeight="1" thickTop="1">
      <c r="B52" s="2451" t="s">
        <v>1091</v>
      </c>
      <c r="C52" s="2440" t="s">
        <v>1212</v>
      </c>
      <c r="D52" s="2441"/>
      <c r="E52" s="2441"/>
      <c r="F52" s="2442"/>
      <c r="G52" s="1178"/>
      <c r="H52" s="1178"/>
      <c r="J52" s="1167"/>
    </row>
    <row r="53" spans="2:11">
      <c r="B53" s="2452"/>
      <c r="C53" s="2446" t="s">
        <v>1213</v>
      </c>
      <c r="D53" s="2447"/>
      <c r="E53" s="2446" t="s">
        <v>1214</v>
      </c>
      <c r="F53" s="2454"/>
      <c r="G53" s="2455"/>
      <c r="H53" s="2456"/>
    </row>
    <row r="54" spans="2:11">
      <c r="B54" s="2452"/>
      <c r="C54" s="2457" t="s">
        <v>130</v>
      </c>
      <c r="D54" s="2458"/>
      <c r="E54" s="2459" t="s">
        <v>130</v>
      </c>
      <c r="F54" s="2460"/>
      <c r="G54" s="1241"/>
      <c r="H54" s="1242"/>
      <c r="I54" s="1165"/>
    </row>
    <row r="55" spans="2:11" ht="25.5">
      <c r="B55" s="2453"/>
      <c r="C55" s="1215" t="s">
        <v>451</v>
      </c>
      <c r="D55" s="1215" t="s">
        <v>1211</v>
      </c>
      <c r="E55" s="1216" t="s">
        <v>451</v>
      </c>
      <c r="F55" s="1243" t="s">
        <v>1215</v>
      </c>
      <c r="G55" s="1241"/>
      <c r="H55" s="1244"/>
    </row>
    <row r="56" spans="2:11">
      <c r="B56" s="1152" t="s">
        <v>16</v>
      </c>
      <c r="C56" s="1245">
        <v>16450</v>
      </c>
      <c r="D56" s="1246">
        <v>0.30331276595744683</v>
      </c>
      <c r="E56" s="1247" t="s">
        <v>270</v>
      </c>
      <c r="F56" s="1248" t="s">
        <v>270</v>
      </c>
      <c r="G56" s="1249"/>
      <c r="H56" s="1250"/>
    </row>
    <row r="57" spans="2:11">
      <c r="B57" s="1152" t="s">
        <v>15</v>
      </c>
      <c r="C57" s="1245">
        <v>10000</v>
      </c>
      <c r="D57" s="1246">
        <v>2.1015000000000001</v>
      </c>
      <c r="E57" s="1247">
        <v>10</v>
      </c>
      <c r="F57" s="1251">
        <v>3.7223000000000002</v>
      </c>
      <c r="G57" s="1252"/>
      <c r="H57" s="1253"/>
    </row>
    <row r="58" spans="2:11">
      <c r="B58" s="1152" t="s">
        <v>14</v>
      </c>
      <c r="C58" s="1245" t="s">
        <v>270</v>
      </c>
      <c r="D58" s="1246" t="s">
        <v>270</v>
      </c>
      <c r="E58" s="1254" t="s">
        <v>270</v>
      </c>
      <c r="F58" s="1251" t="s">
        <v>270</v>
      </c>
      <c r="G58" s="1255"/>
      <c r="H58" s="1253"/>
    </row>
    <row r="59" spans="2:11">
      <c r="B59" s="1152" t="s">
        <v>13</v>
      </c>
      <c r="C59" s="1245" t="s">
        <v>270</v>
      </c>
      <c r="D59" s="1246" t="s">
        <v>270</v>
      </c>
      <c r="E59" s="1254" t="s">
        <v>270</v>
      </c>
      <c r="F59" s="1251" t="s">
        <v>270</v>
      </c>
      <c r="G59" s="1249"/>
      <c r="H59" s="1253"/>
    </row>
    <row r="60" spans="2:11">
      <c r="B60" s="1152" t="s">
        <v>12</v>
      </c>
      <c r="C60" s="1245" t="s">
        <v>270</v>
      </c>
      <c r="D60" s="1246" t="s">
        <v>270</v>
      </c>
      <c r="E60" s="1254" t="s">
        <v>270</v>
      </c>
      <c r="F60" s="1251" t="s">
        <v>270</v>
      </c>
      <c r="G60" s="1255"/>
      <c r="H60" s="1253"/>
      <c r="J60" s="1165"/>
    </row>
    <row r="61" spans="2:11">
      <c r="B61" s="1152" t="s">
        <v>11</v>
      </c>
      <c r="C61" s="1245">
        <v>3350</v>
      </c>
      <c r="D61" s="1246">
        <v>0.88900000000000001</v>
      </c>
      <c r="E61" s="1254">
        <v>5390</v>
      </c>
      <c r="F61" s="1251">
        <v>4.8753000000000002</v>
      </c>
      <c r="G61" s="1255"/>
      <c r="H61" s="1253"/>
    </row>
    <row r="62" spans="2:11">
      <c r="B62" s="1152" t="s">
        <v>10</v>
      </c>
      <c r="C62" s="1224" t="s">
        <v>270</v>
      </c>
      <c r="D62" s="1227" t="s">
        <v>270</v>
      </c>
      <c r="E62" s="1233" t="s">
        <v>270</v>
      </c>
      <c r="F62" s="1256" t="s">
        <v>270</v>
      </c>
      <c r="G62" s="1255"/>
      <c r="H62" s="1253"/>
      <c r="I62" s="1165"/>
      <c r="J62" s="1165"/>
    </row>
    <row r="63" spans="2:11">
      <c r="B63" s="1152" t="s">
        <v>9</v>
      </c>
      <c r="C63" s="1224" t="s">
        <v>270</v>
      </c>
      <c r="D63" s="1227" t="s">
        <v>270</v>
      </c>
      <c r="E63" s="1233">
        <v>0</v>
      </c>
      <c r="F63" s="1256" t="s">
        <v>270</v>
      </c>
      <c r="G63" s="1255"/>
      <c r="H63" s="1253"/>
      <c r="I63" s="1165"/>
    </row>
    <row r="64" spans="2:11">
      <c r="B64" s="1152" t="s">
        <v>8</v>
      </c>
      <c r="C64" s="1224" t="s">
        <v>270</v>
      </c>
      <c r="D64" s="1227" t="s">
        <v>270</v>
      </c>
      <c r="E64" s="1233">
        <v>0</v>
      </c>
      <c r="F64" s="1256" t="s">
        <v>270</v>
      </c>
      <c r="G64" s="1255"/>
      <c r="H64" s="1253"/>
      <c r="J64" s="1165"/>
    </row>
    <row r="65" spans="2:9">
      <c r="B65" s="1152" t="s">
        <v>7</v>
      </c>
      <c r="C65" s="1224" t="s">
        <v>270</v>
      </c>
      <c r="D65" s="1227" t="s">
        <v>270</v>
      </c>
      <c r="E65" s="1233">
        <v>0</v>
      </c>
      <c r="F65" s="1256" t="s">
        <v>270</v>
      </c>
      <c r="G65" s="1255"/>
      <c r="H65" s="1253"/>
    </row>
    <row r="66" spans="2:9">
      <c r="B66" s="1152" t="s">
        <v>6</v>
      </c>
      <c r="C66" s="1224" t="s">
        <v>270</v>
      </c>
      <c r="D66" s="1227" t="s">
        <v>270</v>
      </c>
      <c r="E66" s="1233">
        <v>0</v>
      </c>
      <c r="F66" s="1256" t="s">
        <v>270</v>
      </c>
      <c r="G66" s="1255"/>
      <c r="H66" s="1253"/>
    </row>
    <row r="67" spans="2:9">
      <c r="B67" s="1169" t="s">
        <v>5</v>
      </c>
      <c r="C67" s="1633">
        <v>13950</v>
      </c>
      <c r="D67" s="1634">
        <v>0.58260000000000001</v>
      </c>
      <c r="E67" s="1635"/>
      <c r="F67" s="1641"/>
      <c r="G67" s="1255"/>
      <c r="H67" s="1253"/>
      <c r="I67" s="1165"/>
    </row>
    <row r="68" spans="2:9" ht="13.5" thickBot="1">
      <c r="B68" s="1238" t="s">
        <v>171</v>
      </c>
      <c r="C68" s="1257">
        <f>SUM(C56:C67)</f>
        <v>43750</v>
      </c>
      <c r="D68" s="1239">
        <v>0.25</v>
      </c>
      <c r="E68" s="1258">
        <f>SUM(E56:E67)</f>
        <v>5400</v>
      </c>
      <c r="F68" s="1259">
        <v>4.87</v>
      </c>
      <c r="G68" s="1260"/>
      <c r="H68" s="1261"/>
      <c r="I68" s="1211"/>
    </row>
    <row r="69" spans="2:9" ht="13.5" thickTop="1">
      <c r="B69" s="1262" t="s">
        <v>1216</v>
      </c>
      <c r="C69" s="1263"/>
      <c r="D69" s="1263"/>
      <c r="E69" s="1263"/>
      <c r="F69" s="1263"/>
      <c r="I69" s="1211"/>
    </row>
  </sheetData>
  <mergeCells count="29">
    <mergeCell ref="B52:B55"/>
    <mergeCell ref="C52:F52"/>
    <mergeCell ref="C53:D53"/>
    <mergeCell ref="E53:F53"/>
    <mergeCell ref="G53:H53"/>
    <mergeCell ref="C54:D54"/>
    <mergeCell ref="E54:F54"/>
    <mergeCell ref="B36:B38"/>
    <mergeCell ref="C36:H36"/>
    <mergeCell ref="I36:K36"/>
    <mergeCell ref="C37:D37"/>
    <mergeCell ref="E37:F37"/>
    <mergeCell ref="G37:H37"/>
    <mergeCell ref="C20:H20"/>
    <mergeCell ref="I20:J20"/>
    <mergeCell ref="B21:B22"/>
    <mergeCell ref="C21:D21"/>
    <mergeCell ref="E21:F21"/>
    <mergeCell ref="G21:H21"/>
    <mergeCell ref="I21:J21"/>
    <mergeCell ref="B1:K1"/>
    <mergeCell ref="B2:K2"/>
    <mergeCell ref="C4:H4"/>
    <mergeCell ref="I4:J4"/>
    <mergeCell ref="B5:B6"/>
    <mergeCell ref="C5:D5"/>
    <mergeCell ref="E5:F5"/>
    <mergeCell ref="G5:H5"/>
    <mergeCell ref="I5:J5"/>
  </mergeCells>
  <printOptions horizontalCentered="1"/>
  <pageMargins left="1.5" right="1" top="1.5" bottom="1" header="0.3" footer="0.3"/>
  <pageSetup paperSize="9" scale="62" orientation="portrait" r:id="rId1"/>
</worksheet>
</file>

<file path=xl/worksheets/sheet48.xml><?xml version="1.0" encoding="utf-8"?>
<worksheet xmlns="http://schemas.openxmlformats.org/spreadsheetml/2006/main" xmlns:r="http://schemas.openxmlformats.org/officeDocument/2006/relationships">
  <sheetPr>
    <pageSetUpPr fitToPage="1"/>
  </sheetPr>
  <dimension ref="A1:T37"/>
  <sheetViews>
    <sheetView view="pageBreakPreview" zoomScaleSheetLayoutView="100" workbookViewId="0">
      <selection activeCell="A9" sqref="A8:XFD20"/>
    </sheetView>
  </sheetViews>
  <sheetFormatPr defaultRowHeight="12.75"/>
  <cols>
    <col min="1" max="1" width="9.140625" style="1142"/>
    <col min="2" max="2" width="8" style="1142" bestFit="1" customWidth="1"/>
    <col min="3" max="3" width="10" style="1142" bestFit="1" customWidth="1"/>
    <col min="4" max="5" width="4.7109375" style="1142" bestFit="1" customWidth="1"/>
    <col min="6" max="6" width="8" style="1142" bestFit="1" customWidth="1"/>
    <col min="7" max="7" width="10" style="1142" bestFit="1" customWidth="1"/>
    <col min="8" max="8" width="8" style="1142" bestFit="1" customWidth="1"/>
    <col min="9" max="9" width="10" style="1142" bestFit="1" customWidth="1"/>
    <col min="10" max="11" width="4.7109375" style="1142" bestFit="1" customWidth="1"/>
    <col min="12" max="12" width="8" style="1142" bestFit="1" customWidth="1"/>
    <col min="13" max="13" width="10" style="1142" bestFit="1" customWidth="1"/>
    <col min="14" max="14" width="10.7109375" style="1142" bestFit="1" customWidth="1"/>
    <col min="15" max="15" width="8.140625" style="1142" bestFit="1" customWidth="1"/>
    <col min="16" max="16" width="10.7109375" style="1142" bestFit="1" customWidth="1"/>
    <col min="17" max="17" width="8.42578125" style="1142" customWidth="1"/>
    <col min="18" max="257" width="9.140625" style="1142"/>
    <col min="258" max="258" width="12.5703125" style="1142" bestFit="1" customWidth="1"/>
    <col min="259" max="259" width="14.42578125" style="1142" bestFit="1" customWidth="1"/>
    <col min="260" max="261" width="9.28515625" style="1142" bestFit="1" customWidth="1"/>
    <col min="262" max="262" width="12.5703125" style="1142" bestFit="1" customWidth="1"/>
    <col min="263" max="263" width="14.42578125" style="1142" bestFit="1" customWidth="1"/>
    <col min="264" max="264" width="12.28515625" style="1142" bestFit="1" customWidth="1"/>
    <col min="265" max="265" width="14.85546875" style="1142" bestFit="1" customWidth="1"/>
    <col min="266" max="267" width="9.28515625" style="1142" bestFit="1" customWidth="1"/>
    <col min="268" max="268" width="12.28515625" style="1142" bestFit="1" customWidth="1"/>
    <col min="269" max="269" width="14.85546875" style="1142" bestFit="1" customWidth="1"/>
    <col min="270" max="270" width="15.140625" style="1142" bestFit="1" customWidth="1"/>
    <col min="271" max="271" width="12.5703125" style="1142" bestFit="1" customWidth="1"/>
    <col min="272" max="272" width="14.42578125" style="1142" bestFit="1" customWidth="1"/>
    <col min="273" max="273" width="12.28515625" style="1142" bestFit="1" customWidth="1"/>
    <col min="274" max="513" width="9.140625" style="1142"/>
    <col min="514" max="514" width="12.5703125" style="1142" bestFit="1" customWidth="1"/>
    <col min="515" max="515" width="14.42578125" style="1142" bestFit="1" customWidth="1"/>
    <col min="516" max="517" width="9.28515625" style="1142" bestFit="1" customWidth="1"/>
    <col min="518" max="518" width="12.5703125" style="1142" bestFit="1" customWidth="1"/>
    <col min="519" max="519" width="14.42578125" style="1142" bestFit="1" customWidth="1"/>
    <col min="520" max="520" width="12.28515625" style="1142" bestFit="1" customWidth="1"/>
    <col min="521" max="521" width="14.85546875" style="1142" bestFit="1" customWidth="1"/>
    <col min="522" max="523" width="9.28515625" style="1142" bestFit="1" customWidth="1"/>
    <col min="524" max="524" width="12.28515625" style="1142" bestFit="1" customWidth="1"/>
    <col min="525" max="525" width="14.85546875" style="1142" bestFit="1" customWidth="1"/>
    <col min="526" max="526" width="15.140625" style="1142" bestFit="1" customWidth="1"/>
    <col min="527" max="527" width="12.5703125" style="1142" bestFit="1" customWidth="1"/>
    <col min="528" max="528" width="14.42578125" style="1142" bestFit="1" customWidth="1"/>
    <col min="529" max="529" width="12.28515625" style="1142" bestFit="1" customWidth="1"/>
    <col min="530" max="769" width="9.140625" style="1142"/>
    <col min="770" max="770" width="12.5703125" style="1142" bestFit="1" customWidth="1"/>
    <col min="771" max="771" width="14.42578125" style="1142" bestFit="1" customWidth="1"/>
    <col min="772" max="773" width="9.28515625" style="1142" bestFit="1" customWidth="1"/>
    <col min="774" max="774" width="12.5703125" style="1142" bestFit="1" customWidth="1"/>
    <col min="775" max="775" width="14.42578125" style="1142" bestFit="1" customWidth="1"/>
    <col min="776" max="776" width="12.28515625" style="1142" bestFit="1" customWidth="1"/>
    <col min="777" max="777" width="14.85546875" style="1142" bestFit="1" customWidth="1"/>
    <col min="778" max="779" width="9.28515625" style="1142" bestFit="1" customWidth="1"/>
    <col min="780" max="780" width="12.28515625" style="1142" bestFit="1" customWidth="1"/>
    <col min="781" max="781" width="14.85546875" style="1142" bestFit="1" customWidth="1"/>
    <col min="782" max="782" width="15.140625" style="1142" bestFit="1" customWidth="1"/>
    <col min="783" max="783" width="12.5703125" style="1142" bestFit="1" customWidth="1"/>
    <col min="784" max="784" width="14.42578125" style="1142" bestFit="1" customWidth="1"/>
    <col min="785" max="785" width="12.28515625" style="1142" bestFit="1" customWidth="1"/>
    <col min="786" max="1025" width="9.140625" style="1142"/>
    <col min="1026" max="1026" width="12.5703125" style="1142" bestFit="1" customWidth="1"/>
    <col min="1027" max="1027" width="14.42578125" style="1142" bestFit="1" customWidth="1"/>
    <col min="1028" max="1029" width="9.28515625" style="1142" bestFit="1" customWidth="1"/>
    <col min="1030" max="1030" width="12.5703125" style="1142" bestFit="1" customWidth="1"/>
    <col min="1031" max="1031" width="14.42578125" style="1142" bestFit="1" customWidth="1"/>
    <col min="1032" max="1032" width="12.28515625" style="1142" bestFit="1" customWidth="1"/>
    <col min="1033" max="1033" width="14.85546875" style="1142" bestFit="1" customWidth="1"/>
    <col min="1034" max="1035" width="9.28515625" style="1142" bestFit="1" customWidth="1"/>
    <col min="1036" max="1036" width="12.28515625" style="1142" bestFit="1" customWidth="1"/>
    <col min="1037" max="1037" width="14.85546875" style="1142" bestFit="1" customWidth="1"/>
    <col min="1038" max="1038" width="15.140625" style="1142" bestFit="1" customWidth="1"/>
    <col min="1039" max="1039" width="12.5703125" style="1142" bestFit="1" customWidth="1"/>
    <col min="1040" max="1040" width="14.42578125" style="1142" bestFit="1" customWidth="1"/>
    <col min="1041" max="1041" width="12.28515625" style="1142" bestFit="1" customWidth="1"/>
    <col min="1042" max="1281" width="9.140625" style="1142"/>
    <col min="1282" max="1282" width="12.5703125" style="1142" bestFit="1" customWidth="1"/>
    <col min="1283" max="1283" width="14.42578125" style="1142" bestFit="1" customWidth="1"/>
    <col min="1284" max="1285" width="9.28515625" style="1142" bestFit="1" customWidth="1"/>
    <col min="1286" max="1286" width="12.5703125" style="1142" bestFit="1" customWidth="1"/>
    <col min="1287" max="1287" width="14.42578125" style="1142" bestFit="1" customWidth="1"/>
    <col min="1288" max="1288" width="12.28515625" style="1142" bestFit="1" customWidth="1"/>
    <col min="1289" max="1289" width="14.85546875" style="1142" bestFit="1" customWidth="1"/>
    <col min="1290" max="1291" width="9.28515625" style="1142" bestFit="1" customWidth="1"/>
    <col min="1292" max="1292" width="12.28515625" style="1142" bestFit="1" customWidth="1"/>
    <col min="1293" max="1293" width="14.85546875" style="1142" bestFit="1" customWidth="1"/>
    <col min="1294" max="1294" width="15.140625" style="1142" bestFit="1" customWidth="1"/>
    <col min="1295" max="1295" width="12.5703125" style="1142" bestFit="1" customWidth="1"/>
    <col min="1296" max="1296" width="14.42578125" style="1142" bestFit="1" customWidth="1"/>
    <col min="1297" max="1297" width="12.28515625" style="1142" bestFit="1" customWidth="1"/>
    <col min="1298" max="1537" width="9.140625" style="1142"/>
    <col min="1538" max="1538" width="12.5703125" style="1142" bestFit="1" customWidth="1"/>
    <col min="1539" max="1539" width="14.42578125" style="1142" bestFit="1" customWidth="1"/>
    <col min="1540" max="1541" width="9.28515625" style="1142" bestFit="1" customWidth="1"/>
    <col min="1542" max="1542" width="12.5703125" style="1142" bestFit="1" customWidth="1"/>
    <col min="1543" max="1543" width="14.42578125" style="1142" bestFit="1" customWidth="1"/>
    <col min="1544" max="1544" width="12.28515625" style="1142" bestFit="1" customWidth="1"/>
    <col min="1545" max="1545" width="14.85546875" style="1142" bestFit="1" customWidth="1"/>
    <col min="1546" max="1547" width="9.28515625" style="1142" bestFit="1" customWidth="1"/>
    <col min="1548" max="1548" width="12.28515625" style="1142" bestFit="1" customWidth="1"/>
    <col min="1549" max="1549" width="14.85546875" style="1142" bestFit="1" customWidth="1"/>
    <col min="1550" max="1550" width="15.140625" style="1142" bestFit="1" customWidth="1"/>
    <col min="1551" max="1551" width="12.5703125" style="1142" bestFit="1" customWidth="1"/>
    <col min="1552" max="1552" width="14.42578125" style="1142" bestFit="1" customWidth="1"/>
    <col min="1553" max="1553" width="12.28515625" style="1142" bestFit="1" customWidth="1"/>
    <col min="1554" max="1793" width="9.140625" style="1142"/>
    <col min="1794" max="1794" width="12.5703125" style="1142" bestFit="1" customWidth="1"/>
    <col min="1795" max="1795" width="14.42578125" style="1142" bestFit="1" customWidth="1"/>
    <col min="1796" max="1797" width="9.28515625" style="1142" bestFit="1" customWidth="1"/>
    <col min="1798" max="1798" width="12.5703125" style="1142" bestFit="1" customWidth="1"/>
    <col min="1799" max="1799" width="14.42578125" style="1142" bestFit="1" customWidth="1"/>
    <col min="1800" max="1800" width="12.28515625" style="1142" bestFit="1" customWidth="1"/>
    <col min="1801" max="1801" width="14.85546875" style="1142" bestFit="1" customWidth="1"/>
    <col min="1802" max="1803" width="9.28515625" style="1142" bestFit="1" customWidth="1"/>
    <col min="1804" max="1804" width="12.28515625" style="1142" bestFit="1" customWidth="1"/>
    <col min="1805" max="1805" width="14.85546875" style="1142" bestFit="1" customWidth="1"/>
    <col min="1806" max="1806" width="15.140625" style="1142" bestFit="1" customWidth="1"/>
    <col min="1807" max="1807" width="12.5703125" style="1142" bestFit="1" customWidth="1"/>
    <col min="1808" max="1808" width="14.42578125" style="1142" bestFit="1" customWidth="1"/>
    <col min="1809" max="1809" width="12.28515625" style="1142" bestFit="1" customWidth="1"/>
    <col min="1810" max="2049" width="9.140625" style="1142"/>
    <col min="2050" max="2050" width="12.5703125" style="1142" bestFit="1" customWidth="1"/>
    <col min="2051" max="2051" width="14.42578125" style="1142" bestFit="1" customWidth="1"/>
    <col min="2052" max="2053" width="9.28515625" style="1142" bestFit="1" customWidth="1"/>
    <col min="2054" max="2054" width="12.5703125" style="1142" bestFit="1" customWidth="1"/>
    <col min="2055" max="2055" width="14.42578125" style="1142" bestFit="1" customWidth="1"/>
    <col min="2056" max="2056" width="12.28515625" style="1142" bestFit="1" customWidth="1"/>
    <col min="2057" max="2057" width="14.85546875" style="1142" bestFit="1" customWidth="1"/>
    <col min="2058" max="2059" width="9.28515625" style="1142" bestFit="1" customWidth="1"/>
    <col min="2060" max="2060" width="12.28515625" style="1142" bestFit="1" customWidth="1"/>
    <col min="2061" max="2061" width="14.85546875" style="1142" bestFit="1" customWidth="1"/>
    <col min="2062" max="2062" width="15.140625" style="1142" bestFit="1" customWidth="1"/>
    <col min="2063" max="2063" width="12.5703125" style="1142" bestFit="1" customWidth="1"/>
    <col min="2064" max="2064" width="14.42578125" style="1142" bestFit="1" customWidth="1"/>
    <col min="2065" max="2065" width="12.28515625" style="1142" bestFit="1" customWidth="1"/>
    <col min="2066" max="2305" width="9.140625" style="1142"/>
    <col min="2306" max="2306" width="12.5703125" style="1142" bestFit="1" customWidth="1"/>
    <col min="2307" max="2307" width="14.42578125" style="1142" bestFit="1" customWidth="1"/>
    <col min="2308" max="2309" width="9.28515625" style="1142" bestFit="1" customWidth="1"/>
    <col min="2310" max="2310" width="12.5703125" style="1142" bestFit="1" customWidth="1"/>
    <col min="2311" max="2311" width="14.42578125" style="1142" bestFit="1" customWidth="1"/>
    <col min="2312" max="2312" width="12.28515625" style="1142" bestFit="1" customWidth="1"/>
    <col min="2313" max="2313" width="14.85546875" style="1142" bestFit="1" customWidth="1"/>
    <col min="2314" max="2315" width="9.28515625" style="1142" bestFit="1" customWidth="1"/>
    <col min="2316" max="2316" width="12.28515625" style="1142" bestFit="1" customWidth="1"/>
    <col min="2317" max="2317" width="14.85546875" style="1142" bestFit="1" customWidth="1"/>
    <col min="2318" max="2318" width="15.140625" style="1142" bestFit="1" customWidth="1"/>
    <col min="2319" max="2319" width="12.5703125" style="1142" bestFit="1" customWidth="1"/>
    <col min="2320" max="2320" width="14.42578125" style="1142" bestFit="1" customWidth="1"/>
    <col min="2321" max="2321" width="12.28515625" style="1142" bestFit="1" customWidth="1"/>
    <col min="2322" max="2561" width="9.140625" style="1142"/>
    <col min="2562" max="2562" width="12.5703125" style="1142" bestFit="1" customWidth="1"/>
    <col min="2563" max="2563" width="14.42578125" style="1142" bestFit="1" customWidth="1"/>
    <col min="2564" max="2565" width="9.28515625" style="1142" bestFit="1" customWidth="1"/>
    <col min="2566" max="2566" width="12.5703125" style="1142" bestFit="1" customWidth="1"/>
    <col min="2567" max="2567" width="14.42578125" style="1142" bestFit="1" customWidth="1"/>
    <col min="2568" max="2568" width="12.28515625" style="1142" bestFit="1" customWidth="1"/>
    <col min="2569" max="2569" width="14.85546875" style="1142" bestFit="1" customWidth="1"/>
    <col min="2570" max="2571" width="9.28515625" style="1142" bestFit="1" customWidth="1"/>
    <col min="2572" max="2572" width="12.28515625" style="1142" bestFit="1" customWidth="1"/>
    <col min="2573" max="2573" width="14.85546875" style="1142" bestFit="1" customWidth="1"/>
    <col min="2574" max="2574" width="15.140625" style="1142" bestFit="1" customWidth="1"/>
    <col min="2575" max="2575" width="12.5703125" style="1142" bestFit="1" customWidth="1"/>
    <col min="2576" max="2576" width="14.42578125" style="1142" bestFit="1" customWidth="1"/>
    <col min="2577" max="2577" width="12.28515625" style="1142" bestFit="1" customWidth="1"/>
    <col min="2578" max="2817" width="9.140625" style="1142"/>
    <col min="2818" max="2818" width="12.5703125" style="1142" bestFit="1" customWidth="1"/>
    <col min="2819" max="2819" width="14.42578125" style="1142" bestFit="1" customWidth="1"/>
    <col min="2820" max="2821" width="9.28515625" style="1142" bestFit="1" customWidth="1"/>
    <col min="2822" max="2822" width="12.5703125" style="1142" bestFit="1" customWidth="1"/>
    <col min="2823" max="2823" width="14.42578125" style="1142" bestFit="1" customWidth="1"/>
    <col min="2824" max="2824" width="12.28515625" style="1142" bestFit="1" customWidth="1"/>
    <col min="2825" max="2825" width="14.85546875" style="1142" bestFit="1" customWidth="1"/>
    <col min="2826" max="2827" width="9.28515625" style="1142" bestFit="1" customWidth="1"/>
    <col min="2828" max="2828" width="12.28515625" style="1142" bestFit="1" customWidth="1"/>
    <col min="2829" max="2829" width="14.85546875" style="1142" bestFit="1" customWidth="1"/>
    <col min="2830" max="2830" width="15.140625" style="1142" bestFit="1" customWidth="1"/>
    <col min="2831" max="2831" width="12.5703125" style="1142" bestFit="1" customWidth="1"/>
    <col min="2832" max="2832" width="14.42578125" style="1142" bestFit="1" customWidth="1"/>
    <col min="2833" max="2833" width="12.28515625" style="1142" bestFit="1" customWidth="1"/>
    <col min="2834" max="3073" width="9.140625" style="1142"/>
    <col min="3074" max="3074" width="12.5703125" style="1142" bestFit="1" customWidth="1"/>
    <col min="3075" max="3075" width="14.42578125" style="1142" bestFit="1" customWidth="1"/>
    <col min="3076" max="3077" width="9.28515625" style="1142" bestFit="1" customWidth="1"/>
    <col min="3078" max="3078" width="12.5703125" style="1142" bestFit="1" customWidth="1"/>
    <col min="3079" max="3079" width="14.42578125" style="1142" bestFit="1" customWidth="1"/>
    <col min="3080" max="3080" width="12.28515625" style="1142" bestFit="1" customWidth="1"/>
    <col min="3081" max="3081" width="14.85546875" style="1142" bestFit="1" customWidth="1"/>
    <col min="3082" max="3083" width="9.28515625" style="1142" bestFit="1" customWidth="1"/>
    <col min="3084" max="3084" width="12.28515625" style="1142" bestFit="1" customWidth="1"/>
    <col min="3085" max="3085" width="14.85546875" style="1142" bestFit="1" customWidth="1"/>
    <col min="3086" max="3086" width="15.140625" style="1142" bestFit="1" customWidth="1"/>
    <col min="3087" max="3087" width="12.5703125" style="1142" bestFit="1" customWidth="1"/>
    <col min="3088" max="3088" width="14.42578125" style="1142" bestFit="1" customWidth="1"/>
    <col min="3089" max="3089" width="12.28515625" style="1142" bestFit="1" customWidth="1"/>
    <col min="3090" max="3329" width="9.140625" style="1142"/>
    <col min="3330" max="3330" width="12.5703125" style="1142" bestFit="1" customWidth="1"/>
    <col min="3331" max="3331" width="14.42578125" style="1142" bestFit="1" customWidth="1"/>
    <col min="3332" max="3333" width="9.28515625" style="1142" bestFit="1" customWidth="1"/>
    <col min="3334" max="3334" width="12.5703125" style="1142" bestFit="1" customWidth="1"/>
    <col min="3335" max="3335" width="14.42578125" style="1142" bestFit="1" customWidth="1"/>
    <col min="3336" max="3336" width="12.28515625" style="1142" bestFit="1" customWidth="1"/>
    <col min="3337" max="3337" width="14.85546875" style="1142" bestFit="1" customWidth="1"/>
    <col min="3338" max="3339" width="9.28515625" style="1142" bestFit="1" customWidth="1"/>
    <col min="3340" max="3340" width="12.28515625" style="1142" bestFit="1" customWidth="1"/>
    <col min="3341" max="3341" width="14.85546875" style="1142" bestFit="1" customWidth="1"/>
    <col min="3342" max="3342" width="15.140625" style="1142" bestFit="1" customWidth="1"/>
    <col min="3343" max="3343" width="12.5703125" style="1142" bestFit="1" customWidth="1"/>
    <col min="3344" max="3344" width="14.42578125" style="1142" bestFit="1" customWidth="1"/>
    <col min="3345" max="3345" width="12.28515625" style="1142" bestFit="1" customWidth="1"/>
    <col min="3346" max="3585" width="9.140625" style="1142"/>
    <col min="3586" max="3586" width="12.5703125" style="1142" bestFit="1" customWidth="1"/>
    <col min="3587" max="3587" width="14.42578125" style="1142" bestFit="1" customWidth="1"/>
    <col min="3588" max="3589" width="9.28515625" style="1142" bestFit="1" customWidth="1"/>
    <col min="3590" max="3590" width="12.5703125" style="1142" bestFit="1" customWidth="1"/>
    <col min="3591" max="3591" width="14.42578125" style="1142" bestFit="1" customWidth="1"/>
    <col min="3592" max="3592" width="12.28515625" style="1142" bestFit="1" customWidth="1"/>
    <col min="3593" max="3593" width="14.85546875" style="1142" bestFit="1" customWidth="1"/>
    <col min="3594" max="3595" width="9.28515625" style="1142" bestFit="1" customWidth="1"/>
    <col min="3596" max="3596" width="12.28515625" style="1142" bestFit="1" customWidth="1"/>
    <col min="3597" max="3597" width="14.85546875" style="1142" bestFit="1" customWidth="1"/>
    <col min="3598" max="3598" width="15.140625" style="1142" bestFit="1" customWidth="1"/>
    <col min="3599" max="3599" width="12.5703125" style="1142" bestFit="1" customWidth="1"/>
    <col min="3600" max="3600" width="14.42578125" style="1142" bestFit="1" customWidth="1"/>
    <col min="3601" max="3601" width="12.28515625" style="1142" bestFit="1" customWidth="1"/>
    <col min="3602" max="3841" width="9.140625" style="1142"/>
    <col min="3842" max="3842" width="12.5703125" style="1142" bestFit="1" customWidth="1"/>
    <col min="3843" max="3843" width="14.42578125" style="1142" bestFit="1" customWidth="1"/>
    <col min="3844" max="3845" width="9.28515625" style="1142" bestFit="1" customWidth="1"/>
    <col min="3846" max="3846" width="12.5703125" style="1142" bestFit="1" customWidth="1"/>
    <col min="3847" max="3847" width="14.42578125" style="1142" bestFit="1" customWidth="1"/>
    <col min="3848" max="3848" width="12.28515625" style="1142" bestFit="1" customWidth="1"/>
    <col min="3849" max="3849" width="14.85546875" style="1142" bestFit="1" customWidth="1"/>
    <col min="3850" max="3851" width="9.28515625" style="1142" bestFit="1" customWidth="1"/>
    <col min="3852" max="3852" width="12.28515625" style="1142" bestFit="1" customWidth="1"/>
    <col min="3853" max="3853" width="14.85546875" style="1142" bestFit="1" customWidth="1"/>
    <col min="3854" max="3854" width="15.140625" style="1142" bestFit="1" customWidth="1"/>
    <col min="3855" max="3855" width="12.5703125" style="1142" bestFit="1" customWidth="1"/>
    <col min="3856" max="3856" width="14.42578125" style="1142" bestFit="1" customWidth="1"/>
    <col min="3857" max="3857" width="12.28515625" style="1142" bestFit="1" customWidth="1"/>
    <col min="3858" max="4097" width="9.140625" style="1142"/>
    <col min="4098" max="4098" width="12.5703125" style="1142" bestFit="1" customWidth="1"/>
    <col min="4099" max="4099" width="14.42578125" style="1142" bestFit="1" customWidth="1"/>
    <col min="4100" max="4101" width="9.28515625" style="1142" bestFit="1" customWidth="1"/>
    <col min="4102" max="4102" width="12.5703125" style="1142" bestFit="1" customWidth="1"/>
    <col min="4103" max="4103" width="14.42578125" style="1142" bestFit="1" customWidth="1"/>
    <col min="4104" max="4104" width="12.28515625" style="1142" bestFit="1" customWidth="1"/>
    <col min="4105" max="4105" width="14.85546875" style="1142" bestFit="1" customWidth="1"/>
    <col min="4106" max="4107" width="9.28515625" style="1142" bestFit="1" customWidth="1"/>
    <col min="4108" max="4108" width="12.28515625" style="1142" bestFit="1" customWidth="1"/>
    <col min="4109" max="4109" width="14.85546875" style="1142" bestFit="1" customWidth="1"/>
    <col min="4110" max="4110" width="15.140625" style="1142" bestFit="1" customWidth="1"/>
    <col min="4111" max="4111" width="12.5703125" style="1142" bestFit="1" customWidth="1"/>
    <col min="4112" max="4112" width="14.42578125" style="1142" bestFit="1" customWidth="1"/>
    <col min="4113" max="4113" width="12.28515625" style="1142" bestFit="1" customWidth="1"/>
    <col min="4114" max="4353" width="9.140625" style="1142"/>
    <col min="4354" max="4354" width="12.5703125" style="1142" bestFit="1" customWidth="1"/>
    <col min="4355" max="4355" width="14.42578125" style="1142" bestFit="1" customWidth="1"/>
    <col min="4356" max="4357" width="9.28515625" style="1142" bestFit="1" customWidth="1"/>
    <col min="4358" max="4358" width="12.5703125" style="1142" bestFit="1" customWidth="1"/>
    <col min="4359" max="4359" width="14.42578125" style="1142" bestFit="1" customWidth="1"/>
    <col min="4360" max="4360" width="12.28515625" style="1142" bestFit="1" customWidth="1"/>
    <col min="4361" max="4361" width="14.85546875" style="1142" bestFit="1" customWidth="1"/>
    <col min="4362" max="4363" width="9.28515625" style="1142" bestFit="1" customWidth="1"/>
    <col min="4364" max="4364" width="12.28515625" style="1142" bestFit="1" customWidth="1"/>
    <col min="4365" max="4365" width="14.85546875" style="1142" bestFit="1" customWidth="1"/>
    <col min="4366" max="4366" width="15.140625" style="1142" bestFit="1" customWidth="1"/>
    <col min="4367" max="4367" width="12.5703125" style="1142" bestFit="1" customWidth="1"/>
    <col min="4368" max="4368" width="14.42578125" style="1142" bestFit="1" customWidth="1"/>
    <col min="4369" max="4369" width="12.28515625" style="1142" bestFit="1" customWidth="1"/>
    <col min="4370" max="4609" width="9.140625" style="1142"/>
    <col min="4610" max="4610" width="12.5703125" style="1142" bestFit="1" customWidth="1"/>
    <col min="4611" max="4611" width="14.42578125" style="1142" bestFit="1" customWidth="1"/>
    <col min="4612" max="4613" width="9.28515625" style="1142" bestFit="1" customWidth="1"/>
    <col min="4614" max="4614" width="12.5703125" style="1142" bestFit="1" customWidth="1"/>
    <col min="4615" max="4615" width="14.42578125" style="1142" bestFit="1" customWidth="1"/>
    <col min="4616" max="4616" width="12.28515625" style="1142" bestFit="1" customWidth="1"/>
    <col min="4617" max="4617" width="14.85546875" style="1142" bestFit="1" customWidth="1"/>
    <col min="4618" max="4619" width="9.28515625" style="1142" bestFit="1" customWidth="1"/>
    <col min="4620" max="4620" width="12.28515625" style="1142" bestFit="1" customWidth="1"/>
    <col min="4621" max="4621" width="14.85546875" style="1142" bestFit="1" customWidth="1"/>
    <col min="4622" max="4622" width="15.140625" style="1142" bestFit="1" customWidth="1"/>
    <col min="4623" max="4623" width="12.5703125" style="1142" bestFit="1" customWidth="1"/>
    <col min="4624" max="4624" width="14.42578125" style="1142" bestFit="1" customWidth="1"/>
    <col min="4625" max="4625" width="12.28515625" style="1142" bestFit="1" customWidth="1"/>
    <col min="4626" max="4865" width="9.140625" style="1142"/>
    <col min="4866" max="4866" width="12.5703125" style="1142" bestFit="1" customWidth="1"/>
    <col min="4867" max="4867" width="14.42578125" style="1142" bestFit="1" customWidth="1"/>
    <col min="4868" max="4869" width="9.28515625" style="1142" bestFit="1" customWidth="1"/>
    <col min="4870" max="4870" width="12.5703125" style="1142" bestFit="1" customWidth="1"/>
    <col min="4871" max="4871" width="14.42578125" style="1142" bestFit="1" customWidth="1"/>
    <col min="4872" max="4872" width="12.28515625" style="1142" bestFit="1" customWidth="1"/>
    <col min="4873" max="4873" width="14.85546875" style="1142" bestFit="1" customWidth="1"/>
    <col min="4874" max="4875" width="9.28515625" style="1142" bestFit="1" customWidth="1"/>
    <col min="4876" max="4876" width="12.28515625" style="1142" bestFit="1" customWidth="1"/>
    <col min="4877" max="4877" width="14.85546875" style="1142" bestFit="1" customWidth="1"/>
    <col min="4878" max="4878" width="15.140625" style="1142" bestFit="1" customWidth="1"/>
    <col min="4879" max="4879" width="12.5703125" style="1142" bestFit="1" customWidth="1"/>
    <col min="4880" max="4880" width="14.42578125" style="1142" bestFit="1" customWidth="1"/>
    <col min="4881" max="4881" width="12.28515625" style="1142" bestFit="1" customWidth="1"/>
    <col min="4882" max="5121" width="9.140625" style="1142"/>
    <col min="5122" max="5122" width="12.5703125" style="1142" bestFit="1" customWidth="1"/>
    <col min="5123" max="5123" width="14.42578125" style="1142" bestFit="1" customWidth="1"/>
    <col min="5124" max="5125" width="9.28515625" style="1142" bestFit="1" customWidth="1"/>
    <col min="5126" max="5126" width="12.5703125" style="1142" bestFit="1" customWidth="1"/>
    <col min="5127" max="5127" width="14.42578125" style="1142" bestFit="1" customWidth="1"/>
    <col min="5128" max="5128" width="12.28515625" style="1142" bestFit="1" customWidth="1"/>
    <col min="5129" max="5129" width="14.85546875" style="1142" bestFit="1" customWidth="1"/>
    <col min="5130" max="5131" width="9.28515625" style="1142" bestFit="1" customWidth="1"/>
    <col min="5132" max="5132" width="12.28515625" style="1142" bestFit="1" customWidth="1"/>
    <col min="5133" max="5133" width="14.85546875" style="1142" bestFit="1" customWidth="1"/>
    <col min="5134" max="5134" width="15.140625" style="1142" bestFit="1" customWidth="1"/>
    <col min="5135" max="5135" width="12.5703125" style="1142" bestFit="1" customWidth="1"/>
    <col min="5136" max="5136" width="14.42578125" style="1142" bestFit="1" customWidth="1"/>
    <col min="5137" max="5137" width="12.28515625" style="1142" bestFit="1" customWidth="1"/>
    <col min="5138" max="5377" width="9.140625" style="1142"/>
    <col min="5378" max="5378" width="12.5703125" style="1142" bestFit="1" customWidth="1"/>
    <col min="5379" max="5379" width="14.42578125" style="1142" bestFit="1" customWidth="1"/>
    <col min="5380" max="5381" width="9.28515625" style="1142" bestFit="1" customWidth="1"/>
    <col min="5382" max="5382" width="12.5703125" style="1142" bestFit="1" customWidth="1"/>
    <col min="5383" max="5383" width="14.42578125" style="1142" bestFit="1" customWidth="1"/>
    <col min="5384" max="5384" width="12.28515625" style="1142" bestFit="1" customWidth="1"/>
    <col min="5385" max="5385" width="14.85546875" style="1142" bestFit="1" customWidth="1"/>
    <col min="5386" max="5387" width="9.28515625" style="1142" bestFit="1" customWidth="1"/>
    <col min="5388" max="5388" width="12.28515625" style="1142" bestFit="1" customWidth="1"/>
    <col min="5389" max="5389" width="14.85546875" style="1142" bestFit="1" customWidth="1"/>
    <col min="5390" max="5390" width="15.140625" style="1142" bestFit="1" customWidth="1"/>
    <col min="5391" max="5391" width="12.5703125" style="1142" bestFit="1" customWidth="1"/>
    <col min="5392" max="5392" width="14.42578125" style="1142" bestFit="1" customWidth="1"/>
    <col min="5393" max="5393" width="12.28515625" style="1142" bestFit="1" customWidth="1"/>
    <col min="5394" max="5633" width="9.140625" style="1142"/>
    <col min="5634" max="5634" width="12.5703125" style="1142" bestFit="1" customWidth="1"/>
    <col min="5635" max="5635" width="14.42578125" style="1142" bestFit="1" customWidth="1"/>
    <col min="5636" max="5637" width="9.28515625" style="1142" bestFit="1" customWidth="1"/>
    <col min="5638" max="5638" width="12.5703125" style="1142" bestFit="1" customWidth="1"/>
    <col min="5639" max="5639" width="14.42578125" style="1142" bestFit="1" customWidth="1"/>
    <col min="5640" max="5640" width="12.28515625" style="1142" bestFit="1" customWidth="1"/>
    <col min="5641" max="5641" width="14.85546875" style="1142" bestFit="1" customWidth="1"/>
    <col min="5642" max="5643" width="9.28515625" style="1142" bestFit="1" customWidth="1"/>
    <col min="5644" max="5644" width="12.28515625" style="1142" bestFit="1" customWidth="1"/>
    <col min="5645" max="5645" width="14.85546875" style="1142" bestFit="1" customWidth="1"/>
    <col min="5646" max="5646" width="15.140625" style="1142" bestFit="1" customWidth="1"/>
    <col min="5647" max="5647" width="12.5703125" style="1142" bestFit="1" customWidth="1"/>
    <col min="5648" max="5648" width="14.42578125" style="1142" bestFit="1" customWidth="1"/>
    <col min="5649" max="5649" width="12.28515625" style="1142" bestFit="1" customWidth="1"/>
    <col min="5650" max="5889" width="9.140625" style="1142"/>
    <col min="5890" max="5890" width="12.5703125" style="1142" bestFit="1" customWidth="1"/>
    <col min="5891" max="5891" width="14.42578125" style="1142" bestFit="1" customWidth="1"/>
    <col min="5892" max="5893" width="9.28515625" style="1142" bestFit="1" customWidth="1"/>
    <col min="5894" max="5894" width="12.5703125" style="1142" bestFit="1" customWidth="1"/>
    <col min="5895" max="5895" width="14.42578125" style="1142" bestFit="1" customWidth="1"/>
    <col min="5896" max="5896" width="12.28515625" style="1142" bestFit="1" customWidth="1"/>
    <col min="5897" max="5897" width="14.85546875" style="1142" bestFit="1" customWidth="1"/>
    <col min="5898" max="5899" width="9.28515625" style="1142" bestFit="1" customWidth="1"/>
    <col min="5900" max="5900" width="12.28515625" style="1142" bestFit="1" customWidth="1"/>
    <col min="5901" max="5901" width="14.85546875" style="1142" bestFit="1" customWidth="1"/>
    <col min="5902" max="5902" width="15.140625" style="1142" bestFit="1" customWidth="1"/>
    <col min="5903" max="5903" width="12.5703125" style="1142" bestFit="1" customWidth="1"/>
    <col min="5904" max="5904" width="14.42578125" style="1142" bestFit="1" customWidth="1"/>
    <col min="5905" max="5905" width="12.28515625" style="1142" bestFit="1" customWidth="1"/>
    <col min="5906" max="6145" width="9.140625" style="1142"/>
    <col min="6146" max="6146" width="12.5703125" style="1142" bestFit="1" customWidth="1"/>
    <col min="6147" max="6147" width="14.42578125" style="1142" bestFit="1" customWidth="1"/>
    <col min="6148" max="6149" width="9.28515625" style="1142" bestFit="1" customWidth="1"/>
    <col min="6150" max="6150" width="12.5703125" style="1142" bestFit="1" customWidth="1"/>
    <col min="6151" max="6151" width="14.42578125" style="1142" bestFit="1" customWidth="1"/>
    <col min="6152" max="6152" width="12.28515625" style="1142" bestFit="1" customWidth="1"/>
    <col min="6153" max="6153" width="14.85546875" style="1142" bestFit="1" customWidth="1"/>
    <col min="6154" max="6155" width="9.28515625" style="1142" bestFit="1" customWidth="1"/>
    <col min="6156" max="6156" width="12.28515625" style="1142" bestFit="1" customWidth="1"/>
    <col min="6157" max="6157" width="14.85546875" style="1142" bestFit="1" customWidth="1"/>
    <col min="6158" max="6158" width="15.140625" style="1142" bestFit="1" customWidth="1"/>
    <col min="6159" max="6159" width="12.5703125" style="1142" bestFit="1" customWidth="1"/>
    <col min="6160" max="6160" width="14.42578125" style="1142" bestFit="1" customWidth="1"/>
    <col min="6161" max="6161" width="12.28515625" style="1142" bestFit="1" customWidth="1"/>
    <col min="6162" max="6401" width="9.140625" style="1142"/>
    <col min="6402" max="6402" width="12.5703125" style="1142" bestFit="1" customWidth="1"/>
    <col min="6403" max="6403" width="14.42578125" style="1142" bestFit="1" customWidth="1"/>
    <col min="6404" max="6405" width="9.28515625" style="1142" bestFit="1" customWidth="1"/>
    <col min="6406" max="6406" width="12.5703125" style="1142" bestFit="1" customWidth="1"/>
    <col min="6407" max="6407" width="14.42578125" style="1142" bestFit="1" customWidth="1"/>
    <col min="6408" max="6408" width="12.28515625" style="1142" bestFit="1" customWidth="1"/>
    <col min="6409" max="6409" width="14.85546875" style="1142" bestFit="1" customWidth="1"/>
    <col min="6410" max="6411" width="9.28515625" style="1142" bestFit="1" customWidth="1"/>
    <col min="6412" max="6412" width="12.28515625" style="1142" bestFit="1" customWidth="1"/>
    <col min="6413" max="6413" width="14.85546875" style="1142" bestFit="1" customWidth="1"/>
    <col min="6414" max="6414" width="15.140625" style="1142" bestFit="1" customWidth="1"/>
    <col min="6415" max="6415" width="12.5703125" style="1142" bestFit="1" customWidth="1"/>
    <col min="6416" max="6416" width="14.42578125" style="1142" bestFit="1" customWidth="1"/>
    <col min="6417" max="6417" width="12.28515625" style="1142" bestFit="1" customWidth="1"/>
    <col min="6418" max="6657" width="9.140625" style="1142"/>
    <col min="6658" max="6658" width="12.5703125" style="1142" bestFit="1" customWidth="1"/>
    <col min="6659" max="6659" width="14.42578125" style="1142" bestFit="1" customWidth="1"/>
    <col min="6660" max="6661" width="9.28515625" style="1142" bestFit="1" customWidth="1"/>
    <col min="6662" max="6662" width="12.5703125" style="1142" bestFit="1" customWidth="1"/>
    <col min="6663" max="6663" width="14.42578125" style="1142" bestFit="1" customWidth="1"/>
    <col min="6664" max="6664" width="12.28515625" style="1142" bestFit="1" customWidth="1"/>
    <col min="6665" max="6665" width="14.85546875" style="1142" bestFit="1" customWidth="1"/>
    <col min="6666" max="6667" width="9.28515625" style="1142" bestFit="1" customWidth="1"/>
    <col min="6668" max="6668" width="12.28515625" style="1142" bestFit="1" customWidth="1"/>
    <col min="6669" max="6669" width="14.85546875" style="1142" bestFit="1" customWidth="1"/>
    <col min="6670" max="6670" width="15.140625" style="1142" bestFit="1" customWidth="1"/>
    <col min="6671" max="6671" width="12.5703125" style="1142" bestFit="1" customWidth="1"/>
    <col min="6672" max="6672" width="14.42578125" style="1142" bestFit="1" customWidth="1"/>
    <col min="6673" max="6673" width="12.28515625" style="1142" bestFit="1" customWidth="1"/>
    <col min="6674" max="6913" width="9.140625" style="1142"/>
    <col min="6914" max="6914" width="12.5703125" style="1142" bestFit="1" customWidth="1"/>
    <col min="6915" max="6915" width="14.42578125" style="1142" bestFit="1" customWidth="1"/>
    <col min="6916" max="6917" width="9.28515625" style="1142" bestFit="1" customWidth="1"/>
    <col min="6918" max="6918" width="12.5703125" style="1142" bestFit="1" customWidth="1"/>
    <col min="6919" max="6919" width="14.42578125" style="1142" bestFit="1" customWidth="1"/>
    <col min="6920" max="6920" width="12.28515625" style="1142" bestFit="1" customWidth="1"/>
    <col min="6921" max="6921" width="14.85546875" style="1142" bestFit="1" customWidth="1"/>
    <col min="6922" max="6923" width="9.28515625" style="1142" bestFit="1" customWidth="1"/>
    <col min="6924" max="6924" width="12.28515625" style="1142" bestFit="1" customWidth="1"/>
    <col min="6925" max="6925" width="14.85546875" style="1142" bestFit="1" customWidth="1"/>
    <col min="6926" max="6926" width="15.140625" style="1142" bestFit="1" customWidth="1"/>
    <col min="6927" max="6927" width="12.5703125" style="1142" bestFit="1" customWidth="1"/>
    <col min="6928" max="6928" width="14.42578125" style="1142" bestFit="1" customWidth="1"/>
    <col min="6929" max="6929" width="12.28515625" style="1142" bestFit="1" customWidth="1"/>
    <col min="6930" max="7169" width="9.140625" style="1142"/>
    <col min="7170" max="7170" width="12.5703125" style="1142" bestFit="1" customWidth="1"/>
    <col min="7171" max="7171" width="14.42578125" style="1142" bestFit="1" customWidth="1"/>
    <col min="7172" max="7173" width="9.28515625" style="1142" bestFit="1" customWidth="1"/>
    <col min="7174" max="7174" width="12.5703125" style="1142" bestFit="1" customWidth="1"/>
    <col min="7175" max="7175" width="14.42578125" style="1142" bestFit="1" customWidth="1"/>
    <col min="7176" max="7176" width="12.28515625" style="1142" bestFit="1" customWidth="1"/>
    <col min="7177" max="7177" width="14.85546875" style="1142" bestFit="1" customWidth="1"/>
    <col min="7178" max="7179" width="9.28515625" style="1142" bestFit="1" customWidth="1"/>
    <col min="7180" max="7180" width="12.28515625" style="1142" bestFit="1" customWidth="1"/>
    <col min="7181" max="7181" width="14.85546875" style="1142" bestFit="1" customWidth="1"/>
    <col min="7182" max="7182" width="15.140625" style="1142" bestFit="1" customWidth="1"/>
    <col min="7183" max="7183" width="12.5703125" style="1142" bestFit="1" customWidth="1"/>
    <col min="7184" max="7184" width="14.42578125" style="1142" bestFit="1" customWidth="1"/>
    <col min="7185" max="7185" width="12.28515625" style="1142" bestFit="1" customWidth="1"/>
    <col min="7186" max="7425" width="9.140625" style="1142"/>
    <col min="7426" max="7426" width="12.5703125" style="1142" bestFit="1" customWidth="1"/>
    <col min="7427" max="7427" width="14.42578125" style="1142" bestFit="1" customWidth="1"/>
    <col min="7428" max="7429" width="9.28515625" style="1142" bestFit="1" customWidth="1"/>
    <col min="7430" max="7430" width="12.5703125" style="1142" bestFit="1" customWidth="1"/>
    <col min="7431" max="7431" width="14.42578125" style="1142" bestFit="1" customWidth="1"/>
    <col min="7432" max="7432" width="12.28515625" style="1142" bestFit="1" customWidth="1"/>
    <col min="7433" max="7433" width="14.85546875" style="1142" bestFit="1" customWidth="1"/>
    <col min="7434" max="7435" width="9.28515625" style="1142" bestFit="1" customWidth="1"/>
    <col min="7436" max="7436" width="12.28515625" style="1142" bestFit="1" customWidth="1"/>
    <col min="7437" max="7437" width="14.85546875" style="1142" bestFit="1" customWidth="1"/>
    <col min="7438" max="7438" width="15.140625" style="1142" bestFit="1" customWidth="1"/>
    <col min="7439" max="7439" width="12.5703125" style="1142" bestFit="1" customWidth="1"/>
    <col min="7440" max="7440" width="14.42578125" style="1142" bestFit="1" customWidth="1"/>
    <col min="7441" max="7441" width="12.28515625" style="1142" bestFit="1" customWidth="1"/>
    <col min="7442" max="7681" width="9.140625" style="1142"/>
    <col min="7682" max="7682" width="12.5703125" style="1142" bestFit="1" customWidth="1"/>
    <col min="7683" max="7683" width="14.42578125" style="1142" bestFit="1" customWidth="1"/>
    <col min="7684" max="7685" width="9.28515625" style="1142" bestFit="1" customWidth="1"/>
    <col min="7686" max="7686" width="12.5703125" style="1142" bestFit="1" customWidth="1"/>
    <col min="7687" max="7687" width="14.42578125" style="1142" bestFit="1" customWidth="1"/>
    <col min="7688" max="7688" width="12.28515625" style="1142" bestFit="1" customWidth="1"/>
    <col min="7689" max="7689" width="14.85546875" style="1142" bestFit="1" customWidth="1"/>
    <col min="7690" max="7691" width="9.28515625" style="1142" bestFit="1" customWidth="1"/>
    <col min="7692" max="7692" width="12.28515625" style="1142" bestFit="1" customWidth="1"/>
    <col min="7693" max="7693" width="14.85546875" style="1142" bestFit="1" customWidth="1"/>
    <col min="7694" max="7694" width="15.140625" style="1142" bestFit="1" customWidth="1"/>
    <col min="7695" max="7695" width="12.5703125" style="1142" bestFit="1" customWidth="1"/>
    <col min="7696" max="7696" width="14.42578125" style="1142" bestFit="1" customWidth="1"/>
    <col min="7697" max="7697" width="12.28515625" style="1142" bestFit="1" customWidth="1"/>
    <col min="7698" max="7937" width="9.140625" style="1142"/>
    <col min="7938" max="7938" width="12.5703125" style="1142" bestFit="1" customWidth="1"/>
    <col min="7939" max="7939" width="14.42578125" style="1142" bestFit="1" customWidth="1"/>
    <col min="7940" max="7941" width="9.28515625" style="1142" bestFit="1" customWidth="1"/>
    <col min="7942" max="7942" width="12.5703125" style="1142" bestFit="1" customWidth="1"/>
    <col min="7943" max="7943" width="14.42578125" style="1142" bestFit="1" customWidth="1"/>
    <col min="7944" max="7944" width="12.28515625" style="1142" bestFit="1" customWidth="1"/>
    <col min="7945" max="7945" width="14.85546875" style="1142" bestFit="1" customWidth="1"/>
    <col min="7946" max="7947" width="9.28515625" style="1142" bestFit="1" customWidth="1"/>
    <col min="7948" max="7948" width="12.28515625" style="1142" bestFit="1" customWidth="1"/>
    <col min="7949" max="7949" width="14.85546875" style="1142" bestFit="1" customWidth="1"/>
    <col min="7950" max="7950" width="15.140625" style="1142" bestFit="1" customWidth="1"/>
    <col min="7951" max="7951" width="12.5703125" style="1142" bestFit="1" customWidth="1"/>
    <col min="7952" max="7952" width="14.42578125" style="1142" bestFit="1" customWidth="1"/>
    <col min="7953" max="7953" width="12.28515625" style="1142" bestFit="1" customWidth="1"/>
    <col min="7954" max="8193" width="9.140625" style="1142"/>
    <col min="8194" max="8194" width="12.5703125" style="1142" bestFit="1" customWidth="1"/>
    <col min="8195" max="8195" width="14.42578125" style="1142" bestFit="1" customWidth="1"/>
    <col min="8196" max="8197" width="9.28515625" style="1142" bestFit="1" customWidth="1"/>
    <col min="8198" max="8198" width="12.5703125" style="1142" bestFit="1" customWidth="1"/>
    <col min="8199" max="8199" width="14.42578125" style="1142" bestFit="1" customWidth="1"/>
    <col min="8200" max="8200" width="12.28515625" style="1142" bestFit="1" customWidth="1"/>
    <col min="8201" max="8201" width="14.85546875" style="1142" bestFit="1" customWidth="1"/>
    <col min="8202" max="8203" width="9.28515625" style="1142" bestFit="1" customWidth="1"/>
    <col min="8204" max="8204" width="12.28515625" style="1142" bestFit="1" customWidth="1"/>
    <col min="8205" max="8205" width="14.85546875" style="1142" bestFit="1" customWidth="1"/>
    <col min="8206" max="8206" width="15.140625" style="1142" bestFit="1" customWidth="1"/>
    <col min="8207" max="8207" width="12.5703125" style="1142" bestFit="1" customWidth="1"/>
    <col min="8208" max="8208" width="14.42578125" style="1142" bestFit="1" customWidth="1"/>
    <col min="8209" max="8209" width="12.28515625" style="1142" bestFit="1" customWidth="1"/>
    <col min="8210" max="8449" width="9.140625" style="1142"/>
    <col min="8450" max="8450" width="12.5703125" style="1142" bestFit="1" customWidth="1"/>
    <col min="8451" max="8451" width="14.42578125" style="1142" bestFit="1" customWidth="1"/>
    <col min="8452" max="8453" width="9.28515625" style="1142" bestFit="1" customWidth="1"/>
    <col min="8454" max="8454" width="12.5703125" style="1142" bestFit="1" customWidth="1"/>
    <col min="8455" max="8455" width="14.42578125" style="1142" bestFit="1" customWidth="1"/>
    <col min="8456" max="8456" width="12.28515625" style="1142" bestFit="1" customWidth="1"/>
    <col min="8457" max="8457" width="14.85546875" style="1142" bestFit="1" customWidth="1"/>
    <col min="8458" max="8459" width="9.28515625" style="1142" bestFit="1" customWidth="1"/>
    <col min="8460" max="8460" width="12.28515625" style="1142" bestFit="1" customWidth="1"/>
    <col min="8461" max="8461" width="14.85546875" style="1142" bestFit="1" customWidth="1"/>
    <col min="8462" max="8462" width="15.140625" style="1142" bestFit="1" customWidth="1"/>
    <col min="8463" max="8463" width="12.5703125" style="1142" bestFit="1" customWidth="1"/>
    <col min="8464" max="8464" width="14.42578125" style="1142" bestFit="1" customWidth="1"/>
    <col min="8465" max="8465" width="12.28515625" style="1142" bestFit="1" customWidth="1"/>
    <col min="8466" max="8705" width="9.140625" style="1142"/>
    <col min="8706" max="8706" width="12.5703125" style="1142" bestFit="1" customWidth="1"/>
    <col min="8707" max="8707" width="14.42578125" style="1142" bestFit="1" customWidth="1"/>
    <col min="8708" max="8709" width="9.28515625" style="1142" bestFit="1" customWidth="1"/>
    <col min="8710" max="8710" width="12.5703125" style="1142" bestFit="1" customWidth="1"/>
    <col min="8711" max="8711" width="14.42578125" style="1142" bestFit="1" customWidth="1"/>
    <col min="8712" max="8712" width="12.28515625" style="1142" bestFit="1" customWidth="1"/>
    <col min="8713" max="8713" width="14.85546875" style="1142" bestFit="1" customWidth="1"/>
    <col min="8714" max="8715" width="9.28515625" style="1142" bestFit="1" customWidth="1"/>
    <col min="8716" max="8716" width="12.28515625" style="1142" bestFit="1" customWidth="1"/>
    <col min="8717" max="8717" width="14.85546875" style="1142" bestFit="1" customWidth="1"/>
    <col min="8718" max="8718" width="15.140625" style="1142" bestFit="1" customWidth="1"/>
    <col min="8719" max="8719" width="12.5703125" style="1142" bestFit="1" customWidth="1"/>
    <col min="8720" max="8720" width="14.42578125" style="1142" bestFit="1" customWidth="1"/>
    <col min="8721" max="8721" width="12.28515625" style="1142" bestFit="1" customWidth="1"/>
    <col min="8722" max="8961" width="9.140625" style="1142"/>
    <col min="8962" max="8962" width="12.5703125" style="1142" bestFit="1" customWidth="1"/>
    <col min="8963" max="8963" width="14.42578125" style="1142" bestFit="1" customWidth="1"/>
    <col min="8964" max="8965" width="9.28515625" style="1142" bestFit="1" customWidth="1"/>
    <col min="8966" max="8966" width="12.5703125" style="1142" bestFit="1" customWidth="1"/>
    <col min="8967" max="8967" width="14.42578125" style="1142" bestFit="1" customWidth="1"/>
    <col min="8968" max="8968" width="12.28515625" style="1142" bestFit="1" customWidth="1"/>
    <col min="8969" max="8969" width="14.85546875" style="1142" bestFit="1" customWidth="1"/>
    <col min="8970" max="8971" width="9.28515625" style="1142" bestFit="1" customWidth="1"/>
    <col min="8972" max="8972" width="12.28515625" style="1142" bestFit="1" customWidth="1"/>
    <col min="8973" max="8973" width="14.85546875" style="1142" bestFit="1" customWidth="1"/>
    <col min="8974" max="8974" width="15.140625" style="1142" bestFit="1" customWidth="1"/>
    <col min="8975" max="8975" width="12.5703125" style="1142" bestFit="1" customWidth="1"/>
    <col min="8976" max="8976" width="14.42578125" style="1142" bestFit="1" customWidth="1"/>
    <col min="8977" max="8977" width="12.28515625" style="1142" bestFit="1" customWidth="1"/>
    <col min="8978" max="9217" width="9.140625" style="1142"/>
    <col min="9218" max="9218" width="12.5703125" style="1142" bestFit="1" customWidth="1"/>
    <col min="9219" max="9219" width="14.42578125" style="1142" bestFit="1" customWidth="1"/>
    <col min="9220" max="9221" width="9.28515625" style="1142" bestFit="1" customWidth="1"/>
    <col min="9222" max="9222" width="12.5703125" style="1142" bestFit="1" customWidth="1"/>
    <col min="9223" max="9223" width="14.42578125" style="1142" bestFit="1" customWidth="1"/>
    <col min="9224" max="9224" width="12.28515625" style="1142" bestFit="1" customWidth="1"/>
    <col min="9225" max="9225" width="14.85546875" style="1142" bestFit="1" customWidth="1"/>
    <col min="9226" max="9227" width="9.28515625" style="1142" bestFit="1" customWidth="1"/>
    <col min="9228" max="9228" width="12.28515625" style="1142" bestFit="1" customWidth="1"/>
    <col min="9229" max="9229" width="14.85546875" style="1142" bestFit="1" customWidth="1"/>
    <col min="9230" max="9230" width="15.140625" style="1142" bestFit="1" customWidth="1"/>
    <col min="9231" max="9231" width="12.5703125" style="1142" bestFit="1" customWidth="1"/>
    <col min="9232" max="9232" width="14.42578125" style="1142" bestFit="1" customWidth="1"/>
    <col min="9233" max="9233" width="12.28515625" style="1142" bestFit="1" customWidth="1"/>
    <col min="9234" max="9473" width="9.140625" style="1142"/>
    <col min="9474" max="9474" width="12.5703125" style="1142" bestFit="1" customWidth="1"/>
    <col min="9475" max="9475" width="14.42578125" style="1142" bestFit="1" customWidth="1"/>
    <col min="9476" max="9477" width="9.28515625" style="1142" bestFit="1" customWidth="1"/>
    <col min="9478" max="9478" width="12.5703125" style="1142" bestFit="1" customWidth="1"/>
    <col min="9479" max="9479" width="14.42578125" style="1142" bestFit="1" customWidth="1"/>
    <col min="9480" max="9480" width="12.28515625" style="1142" bestFit="1" customWidth="1"/>
    <col min="9481" max="9481" width="14.85546875" style="1142" bestFit="1" customWidth="1"/>
    <col min="9482" max="9483" width="9.28515625" style="1142" bestFit="1" customWidth="1"/>
    <col min="9484" max="9484" width="12.28515625" style="1142" bestFit="1" customWidth="1"/>
    <col min="9485" max="9485" width="14.85546875" style="1142" bestFit="1" customWidth="1"/>
    <col min="9486" max="9486" width="15.140625" style="1142" bestFit="1" customWidth="1"/>
    <col min="9487" max="9487" width="12.5703125" style="1142" bestFit="1" customWidth="1"/>
    <col min="9488" max="9488" width="14.42578125" style="1142" bestFit="1" customWidth="1"/>
    <col min="9489" max="9489" width="12.28515625" style="1142" bestFit="1" customWidth="1"/>
    <col min="9490" max="9729" width="9.140625" style="1142"/>
    <col min="9730" max="9730" width="12.5703125" style="1142" bestFit="1" customWidth="1"/>
    <col min="9731" max="9731" width="14.42578125" style="1142" bestFit="1" customWidth="1"/>
    <col min="9732" max="9733" width="9.28515625" style="1142" bestFit="1" customWidth="1"/>
    <col min="9734" max="9734" width="12.5703125" style="1142" bestFit="1" customWidth="1"/>
    <col min="9735" max="9735" width="14.42578125" style="1142" bestFit="1" customWidth="1"/>
    <col min="9736" max="9736" width="12.28515625" style="1142" bestFit="1" customWidth="1"/>
    <col min="9737" max="9737" width="14.85546875" style="1142" bestFit="1" customWidth="1"/>
    <col min="9738" max="9739" width="9.28515625" style="1142" bestFit="1" customWidth="1"/>
    <col min="9740" max="9740" width="12.28515625" style="1142" bestFit="1" customWidth="1"/>
    <col min="9741" max="9741" width="14.85546875" style="1142" bestFit="1" customWidth="1"/>
    <col min="9742" max="9742" width="15.140625" style="1142" bestFit="1" customWidth="1"/>
    <col min="9743" max="9743" width="12.5703125" style="1142" bestFit="1" customWidth="1"/>
    <col min="9744" max="9744" width="14.42578125" style="1142" bestFit="1" customWidth="1"/>
    <col min="9745" max="9745" width="12.28515625" style="1142" bestFit="1" customWidth="1"/>
    <col min="9746" max="9985" width="9.140625" style="1142"/>
    <col min="9986" max="9986" width="12.5703125" style="1142" bestFit="1" customWidth="1"/>
    <col min="9987" max="9987" width="14.42578125" style="1142" bestFit="1" customWidth="1"/>
    <col min="9988" max="9989" width="9.28515625" style="1142" bestFit="1" customWidth="1"/>
    <col min="9990" max="9990" width="12.5703125" style="1142" bestFit="1" customWidth="1"/>
    <col min="9991" max="9991" width="14.42578125" style="1142" bestFit="1" customWidth="1"/>
    <col min="9992" max="9992" width="12.28515625" style="1142" bestFit="1" customWidth="1"/>
    <col min="9993" max="9993" width="14.85546875" style="1142" bestFit="1" customWidth="1"/>
    <col min="9994" max="9995" width="9.28515625" style="1142" bestFit="1" customWidth="1"/>
    <col min="9996" max="9996" width="12.28515625" style="1142" bestFit="1" customWidth="1"/>
    <col min="9997" max="9997" width="14.85546875" style="1142" bestFit="1" customWidth="1"/>
    <col min="9998" max="9998" width="15.140625" style="1142" bestFit="1" customWidth="1"/>
    <col min="9999" max="9999" width="12.5703125" style="1142" bestFit="1" customWidth="1"/>
    <col min="10000" max="10000" width="14.42578125" style="1142" bestFit="1" customWidth="1"/>
    <col min="10001" max="10001" width="12.28515625" style="1142" bestFit="1" customWidth="1"/>
    <col min="10002" max="10241" width="9.140625" style="1142"/>
    <col min="10242" max="10242" width="12.5703125" style="1142" bestFit="1" customWidth="1"/>
    <col min="10243" max="10243" width="14.42578125" style="1142" bestFit="1" customWidth="1"/>
    <col min="10244" max="10245" width="9.28515625" style="1142" bestFit="1" customWidth="1"/>
    <col min="10246" max="10246" width="12.5703125" style="1142" bestFit="1" customWidth="1"/>
    <col min="10247" max="10247" width="14.42578125" style="1142" bestFit="1" customWidth="1"/>
    <col min="10248" max="10248" width="12.28515625" style="1142" bestFit="1" customWidth="1"/>
    <col min="10249" max="10249" width="14.85546875" style="1142" bestFit="1" customWidth="1"/>
    <col min="10250" max="10251" width="9.28515625" style="1142" bestFit="1" customWidth="1"/>
    <col min="10252" max="10252" width="12.28515625" style="1142" bestFit="1" customWidth="1"/>
    <col min="10253" max="10253" width="14.85546875" style="1142" bestFit="1" customWidth="1"/>
    <col min="10254" max="10254" width="15.140625" style="1142" bestFit="1" customWidth="1"/>
    <col min="10255" max="10255" width="12.5703125" style="1142" bestFit="1" customWidth="1"/>
    <col min="10256" max="10256" width="14.42578125" style="1142" bestFit="1" customWidth="1"/>
    <col min="10257" max="10257" width="12.28515625" style="1142" bestFit="1" customWidth="1"/>
    <col min="10258" max="10497" width="9.140625" style="1142"/>
    <col min="10498" max="10498" width="12.5703125" style="1142" bestFit="1" customWidth="1"/>
    <col min="10499" max="10499" width="14.42578125" style="1142" bestFit="1" customWidth="1"/>
    <col min="10500" max="10501" width="9.28515625" style="1142" bestFit="1" customWidth="1"/>
    <col min="10502" max="10502" width="12.5703125" style="1142" bestFit="1" customWidth="1"/>
    <col min="10503" max="10503" width="14.42578125" style="1142" bestFit="1" customWidth="1"/>
    <col min="10504" max="10504" width="12.28515625" style="1142" bestFit="1" customWidth="1"/>
    <col min="10505" max="10505" width="14.85546875" style="1142" bestFit="1" customWidth="1"/>
    <col min="10506" max="10507" width="9.28515625" style="1142" bestFit="1" customWidth="1"/>
    <col min="10508" max="10508" width="12.28515625" style="1142" bestFit="1" customWidth="1"/>
    <col min="10509" max="10509" width="14.85546875" style="1142" bestFit="1" customWidth="1"/>
    <col min="10510" max="10510" width="15.140625" style="1142" bestFit="1" customWidth="1"/>
    <col min="10511" max="10511" width="12.5703125" style="1142" bestFit="1" customWidth="1"/>
    <col min="10512" max="10512" width="14.42578125" style="1142" bestFit="1" customWidth="1"/>
    <col min="10513" max="10513" width="12.28515625" style="1142" bestFit="1" customWidth="1"/>
    <col min="10514" max="10753" width="9.140625" style="1142"/>
    <col min="10754" max="10754" width="12.5703125" style="1142" bestFit="1" customWidth="1"/>
    <col min="10755" max="10755" width="14.42578125" style="1142" bestFit="1" customWidth="1"/>
    <col min="10756" max="10757" width="9.28515625" style="1142" bestFit="1" customWidth="1"/>
    <col min="10758" max="10758" width="12.5703125" style="1142" bestFit="1" customWidth="1"/>
    <col min="10759" max="10759" width="14.42578125" style="1142" bestFit="1" customWidth="1"/>
    <col min="10760" max="10760" width="12.28515625" style="1142" bestFit="1" customWidth="1"/>
    <col min="10761" max="10761" width="14.85546875" style="1142" bestFit="1" customWidth="1"/>
    <col min="10762" max="10763" width="9.28515625" style="1142" bestFit="1" customWidth="1"/>
    <col min="10764" max="10764" width="12.28515625" style="1142" bestFit="1" customWidth="1"/>
    <col min="10765" max="10765" width="14.85546875" style="1142" bestFit="1" customWidth="1"/>
    <col min="10766" max="10766" width="15.140625" style="1142" bestFit="1" customWidth="1"/>
    <col min="10767" max="10767" width="12.5703125" style="1142" bestFit="1" customWidth="1"/>
    <col min="10768" max="10768" width="14.42578125" style="1142" bestFit="1" customWidth="1"/>
    <col min="10769" max="10769" width="12.28515625" style="1142" bestFit="1" customWidth="1"/>
    <col min="10770" max="11009" width="9.140625" style="1142"/>
    <col min="11010" max="11010" width="12.5703125" style="1142" bestFit="1" customWidth="1"/>
    <col min="11011" max="11011" width="14.42578125" style="1142" bestFit="1" customWidth="1"/>
    <col min="11012" max="11013" width="9.28515625" style="1142" bestFit="1" customWidth="1"/>
    <col min="11014" max="11014" width="12.5703125" style="1142" bestFit="1" customWidth="1"/>
    <col min="11015" max="11015" width="14.42578125" style="1142" bestFit="1" customWidth="1"/>
    <col min="11016" max="11016" width="12.28515625" style="1142" bestFit="1" customWidth="1"/>
    <col min="11017" max="11017" width="14.85546875" style="1142" bestFit="1" customWidth="1"/>
    <col min="11018" max="11019" width="9.28515625" style="1142" bestFit="1" customWidth="1"/>
    <col min="11020" max="11020" width="12.28515625" style="1142" bestFit="1" customWidth="1"/>
    <col min="11021" max="11021" width="14.85546875" style="1142" bestFit="1" customWidth="1"/>
    <col min="11022" max="11022" width="15.140625" style="1142" bestFit="1" customWidth="1"/>
    <col min="11023" max="11023" width="12.5703125" style="1142" bestFit="1" customWidth="1"/>
    <col min="11024" max="11024" width="14.42578125" style="1142" bestFit="1" customWidth="1"/>
    <col min="11025" max="11025" width="12.28515625" style="1142" bestFit="1" customWidth="1"/>
    <col min="11026" max="11265" width="9.140625" style="1142"/>
    <col min="11266" max="11266" width="12.5703125" style="1142" bestFit="1" customWidth="1"/>
    <col min="11267" max="11267" width="14.42578125" style="1142" bestFit="1" customWidth="1"/>
    <col min="11268" max="11269" width="9.28515625" style="1142" bestFit="1" customWidth="1"/>
    <col min="11270" max="11270" width="12.5703125" style="1142" bestFit="1" customWidth="1"/>
    <col min="11271" max="11271" width="14.42578125" style="1142" bestFit="1" customWidth="1"/>
    <col min="11272" max="11272" width="12.28515625" style="1142" bestFit="1" customWidth="1"/>
    <col min="11273" max="11273" width="14.85546875" style="1142" bestFit="1" customWidth="1"/>
    <col min="11274" max="11275" width="9.28515625" style="1142" bestFit="1" customWidth="1"/>
    <col min="11276" max="11276" width="12.28515625" style="1142" bestFit="1" customWidth="1"/>
    <col min="11277" max="11277" width="14.85546875" style="1142" bestFit="1" customWidth="1"/>
    <col min="11278" max="11278" width="15.140625" style="1142" bestFit="1" customWidth="1"/>
    <col min="11279" max="11279" width="12.5703125" style="1142" bestFit="1" customWidth="1"/>
    <col min="11280" max="11280" width="14.42578125" style="1142" bestFit="1" customWidth="1"/>
    <col min="11281" max="11281" width="12.28515625" style="1142" bestFit="1" customWidth="1"/>
    <col min="11282" max="11521" width="9.140625" style="1142"/>
    <col min="11522" max="11522" width="12.5703125" style="1142" bestFit="1" customWidth="1"/>
    <col min="11523" max="11523" width="14.42578125" style="1142" bestFit="1" customWidth="1"/>
    <col min="11524" max="11525" width="9.28515625" style="1142" bestFit="1" customWidth="1"/>
    <col min="11526" max="11526" width="12.5703125" style="1142" bestFit="1" customWidth="1"/>
    <col min="11527" max="11527" width="14.42578125" style="1142" bestFit="1" customWidth="1"/>
    <col min="11528" max="11528" width="12.28515625" style="1142" bestFit="1" customWidth="1"/>
    <col min="11529" max="11529" width="14.85546875" style="1142" bestFit="1" customWidth="1"/>
    <col min="11530" max="11531" width="9.28515625" style="1142" bestFit="1" customWidth="1"/>
    <col min="11532" max="11532" width="12.28515625" style="1142" bestFit="1" customWidth="1"/>
    <col min="11533" max="11533" width="14.85546875" style="1142" bestFit="1" customWidth="1"/>
    <col min="11534" max="11534" width="15.140625" style="1142" bestFit="1" customWidth="1"/>
    <col min="11535" max="11535" width="12.5703125" style="1142" bestFit="1" customWidth="1"/>
    <col min="11536" max="11536" width="14.42578125" style="1142" bestFit="1" customWidth="1"/>
    <col min="11537" max="11537" width="12.28515625" style="1142" bestFit="1" customWidth="1"/>
    <col min="11538" max="11777" width="9.140625" style="1142"/>
    <col min="11778" max="11778" width="12.5703125" style="1142" bestFit="1" customWidth="1"/>
    <col min="11779" max="11779" width="14.42578125" style="1142" bestFit="1" customWidth="1"/>
    <col min="11780" max="11781" width="9.28515625" style="1142" bestFit="1" customWidth="1"/>
    <col min="11782" max="11782" width="12.5703125" style="1142" bestFit="1" customWidth="1"/>
    <col min="11783" max="11783" width="14.42578125" style="1142" bestFit="1" customWidth="1"/>
    <col min="11784" max="11784" width="12.28515625" style="1142" bestFit="1" customWidth="1"/>
    <col min="11785" max="11785" width="14.85546875" style="1142" bestFit="1" customWidth="1"/>
    <col min="11786" max="11787" width="9.28515625" style="1142" bestFit="1" customWidth="1"/>
    <col min="11788" max="11788" width="12.28515625" style="1142" bestFit="1" customWidth="1"/>
    <col min="11789" max="11789" width="14.85546875" style="1142" bestFit="1" customWidth="1"/>
    <col min="11790" max="11790" width="15.140625" style="1142" bestFit="1" customWidth="1"/>
    <col min="11791" max="11791" width="12.5703125" style="1142" bestFit="1" customWidth="1"/>
    <col min="11792" max="11792" width="14.42578125" style="1142" bestFit="1" customWidth="1"/>
    <col min="11793" max="11793" width="12.28515625" style="1142" bestFit="1" customWidth="1"/>
    <col min="11794" max="12033" width="9.140625" style="1142"/>
    <col min="12034" max="12034" width="12.5703125" style="1142" bestFit="1" customWidth="1"/>
    <col min="12035" max="12035" width="14.42578125" style="1142" bestFit="1" customWidth="1"/>
    <col min="12036" max="12037" width="9.28515625" style="1142" bestFit="1" customWidth="1"/>
    <col min="12038" max="12038" width="12.5703125" style="1142" bestFit="1" customWidth="1"/>
    <col min="12039" max="12039" width="14.42578125" style="1142" bestFit="1" customWidth="1"/>
    <col min="12040" max="12040" width="12.28515625" style="1142" bestFit="1" customWidth="1"/>
    <col min="12041" max="12041" width="14.85546875" style="1142" bestFit="1" customWidth="1"/>
    <col min="12042" max="12043" width="9.28515625" style="1142" bestFit="1" customWidth="1"/>
    <col min="12044" max="12044" width="12.28515625" style="1142" bestFit="1" customWidth="1"/>
    <col min="12045" max="12045" width="14.85546875" style="1142" bestFit="1" customWidth="1"/>
    <col min="12046" max="12046" width="15.140625" style="1142" bestFit="1" customWidth="1"/>
    <col min="12047" max="12047" width="12.5703125" style="1142" bestFit="1" customWidth="1"/>
    <col min="12048" max="12048" width="14.42578125" style="1142" bestFit="1" customWidth="1"/>
    <col min="12049" max="12049" width="12.28515625" style="1142" bestFit="1" customWidth="1"/>
    <col min="12050" max="12289" width="9.140625" style="1142"/>
    <col min="12290" max="12290" width="12.5703125" style="1142" bestFit="1" customWidth="1"/>
    <col min="12291" max="12291" width="14.42578125" style="1142" bestFit="1" customWidth="1"/>
    <col min="12292" max="12293" width="9.28515625" style="1142" bestFit="1" customWidth="1"/>
    <col min="12294" max="12294" width="12.5703125" style="1142" bestFit="1" customWidth="1"/>
    <col min="12295" max="12295" width="14.42578125" style="1142" bestFit="1" customWidth="1"/>
    <col min="12296" max="12296" width="12.28515625" style="1142" bestFit="1" customWidth="1"/>
    <col min="12297" max="12297" width="14.85546875" style="1142" bestFit="1" customWidth="1"/>
    <col min="12298" max="12299" width="9.28515625" style="1142" bestFit="1" customWidth="1"/>
    <col min="12300" max="12300" width="12.28515625" style="1142" bestFit="1" customWidth="1"/>
    <col min="12301" max="12301" width="14.85546875" style="1142" bestFit="1" customWidth="1"/>
    <col min="12302" max="12302" width="15.140625" style="1142" bestFit="1" customWidth="1"/>
    <col min="12303" max="12303" width="12.5703125" style="1142" bestFit="1" customWidth="1"/>
    <col min="12304" max="12304" width="14.42578125" style="1142" bestFit="1" customWidth="1"/>
    <col min="12305" max="12305" width="12.28515625" style="1142" bestFit="1" customWidth="1"/>
    <col min="12306" max="12545" width="9.140625" style="1142"/>
    <col min="12546" max="12546" width="12.5703125" style="1142" bestFit="1" customWidth="1"/>
    <col min="12547" max="12547" width="14.42578125" style="1142" bestFit="1" customWidth="1"/>
    <col min="12548" max="12549" width="9.28515625" style="1142" bestFit="1" customWidth="1"/>
    <col min="12550" max="12550" width="12.5703125" style="1142" bestFit="1" customWidth="1"/>
    <col min="12551" max="12551" width="14.42578125" style="1142" bestFit="1" customWidth="1"/>
    <col min="12552" max="12552" width="12.28515625" style="1142" bestFit="1" customWidth="1"/>
    <col min="12553" max="12553" width="14.85546875" style="1142" bestFit="1" customWidth="1"/>
    <col min="12554" max="12555" width="9.28515625" style="1142" bestFit="1" customWidth="1"/>
    <col min="12556" max="12556" width="12.28515625" style="1142" bestFit="1" customWidth="1"/>
    <col min="12557" max="12557" width="14.85546875" style="1142" bestFit="1" customWidth="1"/>
    <col min="12558" max="12558" width="15.140625" style="1142" bestFit="1" customWidth="1"/>
    <col min="12559" max="12559" width="12.5703125" style="1142" bestFit="1" customWidth="1"/>
    <col min="12560" max="12560" width="14.42578125" style="1142" bestFit="1" customWidth="1"/>
    <col min="12561" max="12561" width="12.28515625" style="1142" bestFit="1" customWidth="1"/>
    <col min="12562" max="12801" width="9.140625" style="1142"/>
    <col min="12802" max="12802" width="12.5703125" style="1142" bestFit="1" customWidth="1"/>
    <col min="12803" max="12803" width="14.42578125" style="1142" bestFit="1" customWidth="1"/>
    <col min="12804" max="12805" width="9.28515625" style="1142" bestFit="1" customWidth="1"/>
    <col min="12806" max="12806" width="12.5703125" style="1142" bestFit="1" customWidth="1"/>
    <col min="12807" max="12807" width="14.42578125" style="1142" bestFit="1" customWidth="1"/>
    <col min="12808" max="12808" width="12.28515625" style="1142" bestFit="1" customWidth="1"/>
    <col min="12809" max="12809" width="14.85546875" style="1142" bestFit="1" customWidth="1"/>
    <col min="12810" max="12811" width="9.28515625" style="1142" bestFit="1" customWidth="1"/>
    <col min="12812" max="12812" width="12.28515625" style="1142" bestFit="1" customWidth="1"/>
    <col min="12813" max="12813" width="14.85546875" style="1142" bestFit="1" customWidth="1"/>
    <col min="12814" max="12814" width="15.140625" style="1142" bestFit="1" customWidth="1"/>
    <col min="12815" max="12815" width="12.5703125" style="1142" bestFit="1" customWidth="1"/>
    <col min="12816" max="12816" width="14.42578125" style="1142" bestFit="1" customWidth="1"/>
    <col min="12817" max="12817" width="12.28515625" style="1142" bestFit="1" customWidth="1"/>
    <col min="12818" max="13057" width="9.140625" style="1142"/>
    <col min="13058" max="13058" width="12.5703125" style="1142" bestFit="1" customWidth="1"/>
    <col min="13059" max="13059" width="14.42578125" style="1142" bestFit="1" customWidth="1"/>
    <col min="13060" max="13061" width="9.28515625" style="1142" bestFit="1" customWidth="1"/>
    <col min="13062" max="13062" width="12.5703125" style="1142" bestFit="1" customWidth="1"/>
    <col min="13063" max="13063" width="14.42578125" style="1142" bestFit="1" customWidth="1"/>
    <col min="13064" max="13064" width="12.28515625" style="1142" bestFit="1" customWidth="1"/>
    <col min="13065" max="13065" width="14.85546875" style="1142" bestFit="1" customWidth="1"/>
    <col min="13066" max="13067" width="9.28515625" style="1142" bestFit="1" customWidth="1"/>
    <col min="13068" max="13068" width="12.28515625" style="1142" bestFit="1" customWidth="1"/>
    <col min="13069" max="13069" width="14.85546875" style="1142" bestFit="1" customWidth="1"/>
    <col min="13070" max="13070" width="15.140625" style="1142" bestFit="1" customWidth="1"/>
    <col min="13071" max="13071" width="12.5703125" style="1142" bestFit="1" customWidth="1"/>
    <col min="13072" max="13072" width="14.42578125" style="1142" bestFit="1" customWidth="1"/>
    <col min="13073" max="13073" width="12.28515625" style="1142" bestFit="1" customWidth="1"/>
    <col min="13074" max="13313" width="9.140625" style="1142"/>
    <col min="13314" max="13314" width="12.5703125" style="1142" bestFit="1" customWidth="1"/>
    <col min="13315" max="13315" width="14.42578125" style="1142" bestFit="1" customWidth="1"/>
    <col min="13316" max="13317" width="9.28515625" style="1142" bestFit="1" customWidth="1"/>
    <col min="13318" max="13318" width="12.5703125" style="1142" bestFit="1" customWidth="1"/>
    <col min="13319" max="13319" width="14.42578125" style="1142" bestFit="1" customWidth="1"/>
    <col min="13320" max="13320" width="12.28515625" style="1142" bestFit="1" customWidth="1"/>
    <col min="13321" max="13321" width="14.85546875" style="1142" bestFit="1" customWidth="1"/>
    <col min="13322" max="13323" width="9.28515625" style="1142" bestFit="1" customWidth="1"/>
    <col min="13324" max="13324" width="12.28515625" style="1142" bestFit="1" customWidth="1"/>
    <col min="13325" max="13325" width="14.85546875" style="1142" bestFit="1" customWidth="1"/>
    <col min="13326" max="13326" width="15.140625" style="1142" bestFit="1" customWidth="1"/>
    <col min="13327" max="13327" width="12.5703125" style="1142" bestFit="1" customWidth="1"/>
    <col min="13328" max="13328" width="14.42578125" style="1142" bestFit="1" customWidth="1"/>
    <col min="13329" max="13329" width="12.28515625" style="1142" bestFit="1" customWidth="1"/>
    <col min="13330" max="13569" width="9.140625" style="1142"/>
    <col min="13570" max="13570" width="12.5703125" style="1142" bestFit="1" customWidth="1"/>
    <col min="13571" max="13571" width="14.42578125" style="1142" bestFit="1" customWidth="1"/>
    <col min="13572" max="13573" width="9.28515625" style="1142" bestFit="1" customWidth="1"/>
    <col min="13574" max="13574" width="12.5703125" style="1142" bestFit="1" customWidth="1"/>
    <col min="13575" max="13575" width="14.42578125" style="1142" bestFit="1" customWidth="1"/>
    <col min="13576" max="13576" width="12.28515625" style="1142" bestFit="1" customWidth="1"/>
    <col min="13577" max="13577" width="14.85546875" style="1142" bestFit="1" customWidth="1"/>
    <col min="13578" max="13579" width="9.28515625" style="1142" bestFit="1" customWidth="1"/>
    <col min="13580" max="13580" width="12.28515625" style="1142" bestFit="1" customWidth="1"/>
    <col min="13581" max="13581" width="14.85546875" style="1142" bestFit="1" customWidth="1"/>
    <col min="13582" max="13582" width="15.140625" style="1142" bestFit="1" customWidth="1"/>
    <col min="13583" max="13583" width="12.5703125" style="1142" bestFit="1" customWidth="1"/>
    <col min="13584" max="13584" width="14.42578125" style="1142" bestFit="1" customWidth="1"/>
    <col min="13585" max="13585" width="12.28515625" style="1142" bestFit="1" customWidth="1"/>
    <col min="13586" max="13825" width="9.140625" style="1142"/>
    <col min="13826" max="13826" width="12.5703125" style="1142" bestFit="1" customWidth="1"/>
    <col min="13827" max="13827" width="14.42578125" style="1142" bestFit="1" customWidth="1"/>
    <col min="13828" max="13829" width="9.28515625" style="1142" bestFit="1" customWidth="1"/>
    <col min="13830" max="13830" width="12.5703125" style="1142" bestFit="1" customWidth="1"/>
    <col min="13831" max="13831" width="14.42578125" style="1142" bestFit="1" customWidth="1"/>
    <col min="13832" max="13832" width="12.28515625" style="1142" bestFit="1" customWidth="1"/>
    <col min="13833" max="13833" width="14.85546875" style="1142" bestFit="1" customWidth="1"/>
    <col min="13834" max="13835" width="9.28515625" style="1142" bestFit="1" customWidth="1"/>
    <col min="13836" max="13836" width="12.28515625" style="1142" bestFit="1" customWidth="1"/>
    <col min="13837" max="13837" width="14.85546875" style="1142" bestFit="1" customWidth="1"/>
    <col min="13838" max="13838" width="15.140625" style="1142" bestFit="1" customWidth="1"/>
    <col min="13839" max="13839" width="12.5703125" style="1142" bestFit="1" customWidth="1"/>
    <col min="13840" max="13840" width="14.42578125" style="1142" bestFit="1" customWidth="1"/>
    <col min="13841" max="13841" width="12.28515625" style="1142" bestFit="1" customWidth="1"/>
    <col min="13842" max="14081" width="9.140625" style="1142"/>
    <col min="14082" max="14082" width="12.5703125" style="1142" bestFit="1" customWidth="1"/>
    <col min="14083" max="14083" width="14.42578125" style="1142" bestFit="1" customWidth="1"/>
    <col min="14084" max="14085" width="9.28515625" style="1142" bestFit="1" customWidth="1"/>
    <col min="14086" max="14086" width="12.5703125" style="1142" bestFit="1" customWidth="1"/>
    <col min="14087" max="14087" width="14.42578125" style="1142" bestFit="1" customWidth="1"/>
    <col min="14088" max="14088" width="12.28515625" style="1142" bestFit="1" customWidth="1"/>
    <col min="14089" max="14089" width="14.85546875" style="1142" bestFit="1" customWidth="1"/>
    <col min="14090" max="14091" width="9.28515625" style="1142" bestFit="1" customWidth="1"/>
    <col min="14092" max="14092" width="12.28515625" style="1142" bestFit="1" customWidth="1"/>
    <col min="14093" max="14093" width="14.85546875" style="1142" bestFit="1" customWidth="1"/>
    <col min="14094" max="14094" width="15.140625" style="1142" bestFit="1" customWidth="1"/>
    <col min="14095" max="14095" width="12.5703125" style="1142" bestFit="1" customWidth="1"/>
    <col min="14096" max="14096" width="14.42578125" style="1142" bestFit="1" customWidth="1"/>
    <col min="14097" max="14097" width="12.28515625" style="1142" bestFit="1" customWidth="1"/>
    <col min="14098" max="14337" width="9.140625" style="1142"/>
    <col min="14338" max="14338" width="12.5703125" style="1142" bestFit="1" customWidth="1"/>
    <col min="14339" max="14339" width="14.42578125" style="1142" bestFit="1" customWidth="1"/>
    <col min="14340" max="14341" width="9.28515625" style="1142" bestFit="1" customWidth="1"/>
    <col min="14342" max="14342" width="12.5703125" style="1142" bestFit="1" customWidth="1"/>
    <col min="14343" max="14343" width="14.42578125" style="1142" bestFit="1" customWidth="1"/>
    <col min="14344" max="14344" width="12.28515625" style="1142" bestFit="1" customWidth="1"/>
    <col min="14345" max="14345" width="14.85546875" style="1142" bestFit="1" customWidth="1"/>
    <col min="14346" max="14347" width="9.28515625" style="1142" bestFit="1" customWidth="1"/>
    <col min="14348" max="14348" width="12.28515625" style="1142" bestFit="1" customWidth="1"/>
    <col min="14349" max="14349" width="14.85546875" style="1142" bestFit="1" customWidth="1"/>
    <col min="14350" max="14350" width="15.140625" style="1142" bestFit="1" customWidth="1"/>
    <col min="14351" max="14351" width="12.5703125" style="1142" bestFit="1" customWidth="1"/>
    <col min="14352" max="14352" width="14.42578125" style="1142" bestFit="1" customWidth="1"/>
    <col min="14353" max="14353" width="12.28515625" style="1142" bestFit="1" customWidth="1"/>
    <col min="14354" max="14593" width="9.140625" style="1142"/>
    <col min="14594" max="14594" width="12.5703125" style="1142" bestFit="1" customWidth="1"/>
    <col min="14595" max="14595" width="14.42578125" style="1142" bestFit="1" customWidth="1"/>
    <col min="14596" max="14597" width="9.28515625" style="1142" bestFit="1" customWidth="1"/>
    <col min="14598" max="14598" width="12.5703125" style="1142" bestFit="1" customWidth="1"/>
    <col min="14599" max="14599" width="14.42578125" style="1142" bestFit="1" customWidth="1"/>
    <col min="14600" max="14600" width="12.28515625" style="1142" bestFit="1" customWidth="1"/>
    <col min="14601" max="14601" width="14.85546875" style="1142" bestFit="1" customWidth="1"/>
    <col min="14602" max="14603" width="9.28515625" style="1142" bestFit="1" customWidth="1"/>
    <col min="14604" max="14604" width="12.28515625" style="1142" bestFit="1" customWidth="1"/>
    <col min="14605" max="14605" width="14.85546875" style="1142" bestFit="1" customWidth="1"/>
    <col min="14606" max="14606" width="15.140625" style="1142" bestFit="1" customWidth="1"/>
    <col min="14607" max="14607" width="12.5703125" style="1142" bestFit="1" customWidth="1"/>
    <col min="14608" max="14608" width="14.42578125" style="1142" bestFit="1" customWidth="1"/>
    <col min="14609" max="14609" width="12.28515625" style="1142" bestFit="1" customWidth="1"/>
    <col min="14610" max="14849" width="9.140625" style="1142"/>
    <col min="14850" max="14850" width="12.5703125" style="1142" bestFit="1" customWidth="1"/>
    <col min="14851" max="14851" width="14.42578125" style="1142" bestFit="1" customWidth="1"/>
    <col min="14852" max="14853" width="9.28515625" style="1142" bestFit="1" customWidth="1"/>
    <col min="14854" max="14854" width="12.5703125" style="1142" bestFit="1" customWidth="1"/>
    <col min="14855" max="14855" width="14.42578125" style="1142" bestFit="1" customWidth="1"/>
    <col min="14856" max="14856" width="12.28515625" style="1142" bestFit="1" customWidth="1"/>
    <col min="14857" max="14857" width="14.85546875" style="1142" bestFit="1" customWidth="1"/>
    <col min="14858" max="14859" width="9.28515625" style="1142" bestFit="1" customWidth="1"/>
    <col min="14860" max="14860" width="12.28515625" style="1142" bestFit="1" customWidth="1"/>
    <col min="14861" max="14861" width="14.85546875" style="1142" bestFit="1" customWidth="1"/>
    <col min="14862" max="14862" width="15.140625" style="1142" bestFit="1" customWidth="1"/>
    <col min="14863" max="14863" width="12.5703125" style="1142" bestFit="1" customWidth="1"/>
    <col min="14864" max="14864" width="14.42578125" style="1142" bestFit="1" customWidth="1"/>
    <col min="14865" max="14865" width="12.28515625" style="1142" bestFit="1" customWidth="1"/>
    <col min="14866" max="15105" width="9.140625" style="1142"/>
    <col min="15106" max="15106" width="12.5703125" style="1142" bestFit="1" customWidth="1"/>
    <col min="15107" max="15107" width="14.42578125" style="1142" bestFit="1" customWidth="1"/>
    <col min="15108" max="15109" width="9.28515625" style="1142" bestFit="1" customWidth="1"/>
    <col min="15110" max="15110" width="12.5703125" style="1142" bestFit="1" customWidth="1"/>
    <col min="15111" max="15111" width="14.42578125" style="1142" bestFit="1" customWidth="1"/>
    <col min="15112" max="15112" width="12.28515625" style="1142" bestFit="1" customWidth="1"/>
    <col min="15113" max="15113" width="14.85546875" style="1142" bestFit="1" customWidth="1"/>
    <col min="15114" max="15115" width="9.28515625" style="1142" bestFit="1" customWidth="1"/>
    <col min="15116" max="15116" width="12.28515625" style="1142" bestFit="1" customWidth="1"/>
    <col min="15117" max="15117" width="14.85546875" style="1142" bestFit="1" customWidth="1"/>
    <col min="15118" max="15118" width="15.140625" style="1142" bestFit="1" customWidth="1"/>
    <col min="15119" max="15119" width="12.5703125" style="1142" bestFit="1" customWidth="1"/>
    <col min="15120" max="15120" width="14.42578125" style="1142" bestFit="1" customWidth="1"/>
    <col min="15121" max="15121" width="12.28515625" style="1142" bestFit="1" customWidth="1"/>
    <col min="15122" max="15361" width="9.140625" style="1142"/>
    <col min="15362" max="15362" width="12.5703125" style="1142" bestFit="1" customWidth="1"/>
    <col min="15363" max="15363" width="14.42578125" style="1142" bestFit="1" customWidth="1"/>
    <col min="15364" max="15365" width="9.28515625" style="1142" bestFit="1" customWidth="1"/>
    <col min="15366" max="15366" width="12.5703125" style="1142" bestFit="1" customWidth="1"/>
    <col min="15367" max="15367" width="14.42578125" style="1142" bestFit="1" customWidth="1"/>
    <col min="15368" max="15368" width="12.28515625" style="1142" bestFit="1" customWidth="1"/>
    <col min="15369" max="15369" width="14.85546875" style="1142" bestFit="1" customWidth="1"/>
    <col min="15370" max="15371" width="9.28515625" style="1142" bestFit="1" customWidth="1"/>
    <col min="15372" max="15372" width="12.28515625" style="1142" bestFit="1" customWidth="1"/>
    <col min="15373" max="15373" width="14.85546875" style="1142" bestFit="1" customWidth="1"/>
    <col min="15374" max="15374" width="15.140625" style="1142" bestFit="1" customWidth="1"/>
    <col min="15375" max="15375" width="12.5703125" style="1142" bestFit="1" customWidth="1"/>
    <col min="15376" max="15376" width="14.42578125" style="1142" bestFit="1" customWidth="1"/>
    <col min="15377" max="15377" width="12.28515625" style="1142" bestFit="1" customWidth="1"/>
    <col min="15378" max="15617" width="9.140625" style="1142"/>
    <col min="15618" max="15618" width="12.5703125" style="1142" bestFit="1" customWidth="1"/>
    <col min="15619" max="15619" width="14.42578125" style="1142" bestFit="1" customWidth="1"/>
    <col min="15620" max="15621" width="9.28515625" style="1142" bestFit="1" customWidth="1"/>
    <col min="15622" max="15622" width="12.5703125" style="1142" bestFit="1" customWidth="1"/>
    <col min="15623" max="15623" width="14.42578125" style="1142" bestFit="1" customWidth="1"/>
    <col min="15624" max="15624" width="12.28515625" style="1142" bestFit="1" customWidth="1"/>
    <col min="15625" max="15625" width="14.85546875" style="1142" bestFit="1" customWidth="1"/>
    <col min="15626" max="15627" width="9.28515625" style="1142" bestFit="1" customWidth="1"/>
    <col min="15628" max="15628" width="12.28515625" style="1142" bestFit="1" customWidth="1"/>
    <col min="15629" max="15629" width="14.85546875" style="1142" bestFit="1" customWidth="1"/>
    <col min="15630" max="15630" width="15.140625" style="1142" bestFit="1" customWidth="1"/>
    <col min="15631" max="15631" width="12.5703125" style="1142" bestFit="1" customWidth="1"/>
    <col min="15632" max="15632" width="14.42578125" style="1142" bestFit="1" customWidth="1"/>
    <col min="15633" max="15633" width="12.28515625" style="1142" bestFit="1" customWidth="1"/>
    <col min="15634" max="15873" width="9.140625" style="1142"/>
    <col min="15874" max="15874" width="12.5703125" style="1142" bestFit="1" customWidth="1"/>
    <col min="15875" max="15875" width="14.42578125" style="1142" bestFit="1" customWidth="1"/>
    <col min="15876" max="15877" width="9.28515625" style="1142" bestFit="1" customWidth="1"/>
    <col min="15878" max="15878" width="12.5703125" style="1142" bestFit="1" customWidth="1"/>
    <col min="15879" max="15879" width="14.42578125" style="1142" bestFit="1" customWidth="1"/>
    <col min="15880" max="15880" width="12.28515625" style="1142" bestFit="1" customWidth="1"/>
    <col min="15881" max="15881" width="14.85546875" style="1142" bestFit="1" customWidth="1"/>
    <col min="15882" max="15883" width="9.28515625" style="1142" bestFit="1" customWidth="1"/>
    <col min="15884" max="15884" width="12.28515625" style="1142" bestFit="1" customWidth="1"/>
    <col min="15885" max="15885" width="14.85546875" style="1142" bestFit="1" customWidth="1"/>
    <col min="15886" max="15886" width="15.140625" style="1142" bestFit="1" customWidth="1"/>
    <col min="15887" max="15887" width="12.5703125" style="1142" bestFit="1" customWidth="1"/>
    <col min="15888" max="15888" width="14.42578125" style="1142" bestFit="1" customWidth="1"/>
    <col min="15889" max="15889" width="12.28515625" style="1142" bestFit="1" customWidth="1"/>
    <col min="15890" max="16129" width="9.140625" style="1142"/>
    <col min="16130" max="16130" width="12.5703125" style="1142" bestFit="1" customWidth="1"/>
    <col min="16131" max="16131" width="14.42578125" style="1142" bestFit="1" customWidth="1"/>
    <col min="16132" max="16133" width="9.28515625" style="1142" bestFit="1" customWidth="1"/>
    <col min="16134" max="16134" width="12.5703125" style="1142" bestFit="1" customWidth="1"/>
    <col min="16135" max="16135" width="14.42578125" style="1142" bestFit="1" customWidth="1"/>
    <col min="16136" max="16136" width="12.28515625" style="1142" bestFit="1" customWidth="1"/>
    <col min="16137" max="16137" width="14.85546875" style="1142" bestFit="1" customWidth="1"/>
    <col min="16138" max="16139" width="9.28515625" style="1142" bestFit="1" customWidth="1"/>
    <col min="16140" max="16140" width="12.28515625" style="1142" bestFit="1" customWidth="1"/>
    <col min="16141" max="16141" width="14.85546875" style="1142" bestFit="1" customWidth="1"/>
    <col min="16142" max="16142" width="15.140625" style="1142" bestFit="1" customWidth="1"/>
    <col min="16143" max="16143" width="12.5703125" style="1142" bestFit="1" customWidth="1"/>
    <col min="16144" max="16144" width="14.42578125" style="1142" bestFit="1" customWidth="1"/>
    <col min="16145" max="16145" width="12.28515625" style="1142" bestFit="1" customWidth="1"/>
    <col min="16146" max="16384" width="9.140625" style="1142"/>
  </cols>
  <sheetData>
    <row r="1" spans="1:20" s="1970" customFormat="1" ht="18.75">
      <c r="A1" s="2461" t="s">
        <v>1288</v>
      </c>
      <c r="B1" s="2461"/>
      <c r="C1" s="2461"/>
      <c r="D1" s="2461"/>
      <c r="E1" s="2461"/>
      <c r="F1" s="2461"/>
      <c r="G1" s="2461"/>
      <c r="H1" s="2461"/>
      <c r="I1" s="2461"/>
      <c r="J1" s="2461"/>
      <c r="K1" s="2461"/>
      <c r="L1" s="2461"/>
      <c r="M1" s="2461"/>
      <c r="N1" s="2461"/>
      <c r="O1" s="2461"/>
      <c r="P1" s="2461"/>
      <c r="Q1" s="2461"/>
    </row>
    <row r="2" spans="1:20" s="1971" customFormat="1" ht="20.25">
      <c r="A2" s="2462" t="s">
        <v>333</v>
      </c>
      <c r="B2" s="2462"/>
      <c r="C2" s="2462"/>
      <c r="D2" s="2462"/>
      <c r="E2" s="2462"/>
      <c r="F2" s="2462"/>
      <c r="G2" s="2462"/>
      <c r="H2" s="2462"/>
      <c r="I2" s="2462"/>
      <c r="J2" s="2462"/>
      <c r="K2" s="2462"/>
      <c r="L2" s="2462"/>
      <c r="M2" s="2462"/>
      <c r="N2" s="2462"/>
      <c r="O2" s="2462"/>
      <c r="P2" s="2462"/>
      <c r="Q2" s="2462"/>
    </row>
    <row r="3" spans="1:20" ht="13.5" thickBot="1">
      <c r="A3" s="1264"/>
      <c r="Q3" s="1265" t="s">
        <v>1217</v>
      </c>
    </row>
    <row r="4" spans="1:20" s="1266" customFormat="1" ht="13.5" thickTop="1">
      <c r="A4" s="2463" t="s">
        <v>1091</v>
      </c>
      <c r="B4" s="2465" t="s">
        <v>1218</v>
      </c>
      <c r="C4" s="2466"/>
      <c r="D4" s="2466"/>
      <c r="E4" s="2466"/>
      <c r="F4" s="2466"/>
      <c r="G4" s="2466"/>
      <c r="H4" s="2466"/>
      <c r="I4" s="2466"/>
      <c r="J4" s="2466"/>
      <c r="K4" s="2466"/>
      <c r="L4" s="2466"/>
      <c r="M4" s="2467"/>
      <c r="N4" s="2468" t="s">
        <v>1219</v>
      </c>
      <c r="O4" s="2466"/>
      <c r="P4" s="2466"/>
      <c r="Q4" s="2467"/>
    </row>
    <row r="5" spans="1:20" s="1266" customFormat="1">
      <c r="A5" s="2464"/>
      <c r="B5" s="2469" t="s">
        <v>1</v>
      </c>
      <c r="C5" s="2470"/>
      <c r="D5" s="2470"/>
      <c r="E5" s="2470"/>
      <c r="F5" s="2470"/>
      <c r="G5" s="2470"/>
      <c r="H5" s="2469" t="s">
        <v>130</v>
      </c>
      <c r="I5" s="2470"/>
      <c r="J5" s="2470"/>
      <c r="K5" s="2470"/>
      <c r="L5" s="2470"/>
      <c r="M5" s="2470"/>
      <c r="N5" s="2471" t="s">
        <v>1</v>
      </c>
      <c r="O5" s="2472"/>
      <c r="P5" s="2475" t="s">
        <v>130</v>
      </c>
      <c r="Q5" s="2476"/>
    </row>
    <row r="6" spans="1:20" s="1266" customFormat="1">
      <c r="A6" s="2464"/>
      <c r="B6" s="2479" t="s">
        <v>1220</v>
      </c>
      <c r="C6" s="2480"/>
      <c r="D6" s="2479" t="s">
        <v>1221</v>
      </c>
      <c r="E6" s="2480"/>
      <c r="F6" s="2481" t="s">
        <v>1222</v>
      </c>
      <c r="G6" s="2481"/>
      <c r="H6" s="2479" t="s">
        <v>1220</v>
      </c>
      <c r="I6" s="2480"/>
      <c r="J6" s="2479" t="s">
        <v>1221</v>
      </c>
      <c r="K6" s="2480"/>
      <c r="L6" s="2481" t="s">
        <v>1222</v>
      </c>
      <c r="M6" s="2481"/>
      <c r="N6" s="2473"/>
      <c r="O6" s="2474"/>
      <c r="P6" s="2477"/>
      <c r="Q6" s="2478"/>
    </row>
    <row r="7" spans="1:20" s="1266" customFormat="1">
      <c r="A7" s="2464"/>
      <c r="B7" s="1267" t="s">
        <v>1223</v>
      </c>
      <c r="C7" s="1267" t="s">
        <v>1224</v>
      </c>
      <c r="D7" s="1267" t="s">
        <v>1223</v>
      </c>
      <c r="E7" s="1267" t="s">
        <v>1224</v>
      </c>
      <c r="F7" s="1267" t="s">
        <v>1223</v>
      </c>
      <c r="G7" s="1268" t="s">
        <v>1224</v>
      </c>
      <c r="H7" s="1267" t="s">
        <v>1223</v>
      </c>
      <c r="I7" s="1267" t="s">
        <v>1224</v>
      </c>
      <c r="J7" s="1267" t="s">
        <v>1223</v>
      </c>
      <c r="K7" s="1267" t="s">
        <v>1224</v>
      </c>
      <c r="L7" s="1267" t="s">
        <v>1223</v>
      </c>
      <c r="M7" s="1269" t="s">
        <v>1224</v>
      </c>
      <c r="N7" s="1270" t="s">
        <v>1219</v>
      </c>
      <c r="O7" s="1271" t="s">
        <v>1225</v>
      </c>
      <c r="P7" s="1272" t="s">
        <v>1219</v>
      </c>
      <c r="Q7" s="1273" t="s">
        <v>1225</v>
      </c>
    </row>
    <row r="8" spans="1:20" s="1266" customFormat="1" ht="17.100000000000001" customHeight="1">
      <c r="A8" s="1152" t="s">
        <v>16</v>
      </c>
      <c r="B8" s="1274">
        <v>332.5</v>
      </c>
      <c r="C8" s="1275">
        <v>34039.025000000001</v>
      </c>
      <c r="D8" s="1276">
        <v>0</v>
      </c>
      <c r="E8" s="1277">
        <v>0</v>
      </c>
      <c r="F8" s="1274">
        <v>332.5</v>
      </c>
      <c r="G8" s="1275">
        <v>34039.025000000001</v>
      </c>
      <c r="H8" s="1275">
        <v>220.8</v>
      </c>
      <c r="I8" s="1278">
        <v>23629.293000000001</v>
      </c>
      <c r="J8" s="1274">
        <v>0</v>
      </c>
      <c r="K8" s="1274">
        <v>0</v>
      </c>
      <c r="L8" s="1277">
        <f t="shared" ref="L8:M19" si="0">H8-J8</f>
        <v>220.8</v>
      </c>
      <c r="M8" s="1279">
        <f t="shared" si="0"/>
        <v>23629.293000000001</v>
      </c>
      <c r="N8" s="1280">
        <v>20502.489999999998</v>
      </c>
      <c r="O8" s="1281">
        <v>320</v>
      </c>
      <c r="P8" s="1282">
        <v>17437</v>
      </c>
      <c r="Q8" s="1283">
        <v>260</v>
      </c>
      <c r="S8" s="1284"/>
      <c r="T8" s="1284"/>
    </row>
    <row r="9" spans="1:20" s="1266" customFormat="1" ht="17.100000000000001" customHeight="1">
      <c r="A9" s="1152" t="s">
        <v>15</v>
      </c>
      <c r="B9" s="1274">
        <v>376.9</v>
      </c>
      <c r="C9" s="1275">
        <v>39886.570000000007</v>
      </c>
      <c r="D9" s="1285">
        <v>0</v>
      </c>
      <c r="E9" s="1286">
        <v>0</v>
      </c>
      <c r="F9" s="1274">
        <v>376.9</v>
      </c>
      <c r="G9" s="1275">
        <v>39886.570000000007</v>
      </c>
      <c r="H9" s="1275">
        <v>316.7</v>
      </c>
      <c r="I9" s="1274">
        <v>33874</v>
      </c>
      <c r="J9" s="1274">
        <v>0</v>
      </c>
      <c r="K9" s="1274">
        <v>0</v>
      </c>
      <c r="L9" s="1277">
        <f t="shared" si="0"/>
        <v>316.7</v>
      </c>
      <c r="M9" s="1279">
        <f t="shared" si="0"/>
        <v>33874</v>
      </c>
      <c r="N9" s="1280">
        <v>14577.730000000001</v>
      </c>
      <c r="O9" s="1281">
        <v>220</v>
      </c>
      <c r="P9" s="1282">
        <v>25398.68</v>
      </c>
      <c r="Q9" s="1283">
        <v>380</v>
      </c>
      <c r="S9" s="1284"/>
    </row>
    <row r="10" spans="1:20" s="1266" customFormat="1" ht="17.100000000000001" customHeight="1">
      <c r="A10" s="1152" t="s">
        <v>14</v>
      </c>
      <c r="B10" s="1274">
        <v>416.5</v>
      </c>
      <c r="C10" s="1275">
        <v>43534.91575</v>
      </c>
      <c r="D10" s="1285">
        <v>0</v>
      </c>
      <c r="E10" s="1286">
        <v>0</v>
      </c>
      <c r="F10" s="1274">
        <v>416.5</v>
      </c>
      <c r="G10" s="1275">
        <v>43534.91575</v>
      </c>
      <c r="H10" s="1275">
        <v>388.40000000000003</v>
      </c>
      <c r="I10" s="1274">
        <v>41431.738499999999</v>
      </c>
      <c r="J10" s="1274">
        <v>0</v>
      </c>
      <c r="K10" s="1274">
        <v>0</v>
      </c>
      <c r="L10" s="1277">
        <f t="shared" si="0"/>
        <v>388.40000000000003</v>
      </c>
      <c r="M10" s="1279">
        <f t="shared" si="0"/>
        <v>41431.738499999999</v>
      </c>
      <c r="N10" s="1287">
        <v>3920.35</v>
      </c>
      <c r="O10" s="1288">
        <v>60</v>
      </c>
      <c r="P10" s="1289">
        <v>17327.563999999998</v>
      </c>
      <c r="Q10" s="1290">
        <v>260</v>
      </c>
      <c r="S10" s="1284"/>
    </row>
    <row r="11" spans="1:20" s="1266" customFormat="1" ht="17.100000000000001" customHeight="1">
      <c r="A11" s="1152" t="s">
        <v>13</v>
      </c>
      <c r="B11" s="1274">
        <v>350.5</v>
      </c>
      <c r="C11" s="1275">
        <v>36816.6</v>
      </c>
      <c r="D11" s="1285">
        <v>0</v>
      </c>
      <c r="E11" s="1286">
        <v>0</v>
      </c>
      <c r="F11" s="1274">
        <v>350.5</v>
      </c>
      <c r="G11" s="1275">
        <v>36816.6</v>
      </c>
      <c r="H11" s="1275">
        <v>364.4</v>
      </c>
      <c r="I11" s="1274">
        <v>38936.5</v>
      </c>
      <c r="J11" s="1274">
        <v>0</v>
      </c>
      <c r="K11" s="1274">
        <v>0</v>
      </c>
      <c r="L11" s="1277">
        <f t="shared" si="0"/>
        <v>364.4</v>
      </c>
      <c r="M11" s="1279">
        <f t="shared" si="0"/>
        <v>38936.5</v>
      </c>
      <c r="N11" s="1287">
        <v>10494.960000000001</v>
      </c>
      <c r="O11" s="1288">
        <v>160</v>
      </c>
      <c r="P11" s="1289">
        <v>26715.894</v>
      </c>
      <c r="Q11" s="1290">
        <v>400</v>
      </c>
    </row>
    <row r="12" spans="1:20" s="1266" customFormat="1" ht="17.100000000000001" customHeight="1">
      <c r="A12" s="1152" t="s">
        <v>12</v>
      </c>
      <c r="B12" s="1274">
        <v>399.75</v>
      </c>
      <c r="C12" s="1275">
        <v>42556.172250000003</v>
      </c>
      <c r="D12" s="1285">
        <v>0</v>
      </c>
      <c r="E12" s="1286">
        <v>0</v>
      </c>
      <c r="F12" s="1274">
        <v>399.75</v>
      </c>
      <c r="G12" s="1275">
        <v>42556.172250000003</v>
      </c>
      <c r="H12" s="1275">
        <v>348.36250000000001</v>
      </c>
      <c r="I12" s="1274">
        <v>37894.311249999999</v>
      </c>
      <c r="J12" s="1274">
        <v>0</v>
      </c>
      <c r="K12" s="1274">
        <v>0</v>
      </c>
      <c r="L12" s="1277">
        <f t="shared" si="0"/>
        <v>348.36250000000001</v>
      </c>
      <c r="M12" s="1279">
        <f t="shared" si="0"/>
        <v>37894.311249999999</v>
      </c>
      <c r="N12" s="1287">
        <v>19977.3</v>
      </c>
      <c r="O12" s="1288">
        <v>300</v>
      </c>
      <c r="P12" s="1289">
        <v>17714.03</v>
      </c>
      <c r="Q12" s="1290">
        <v>260</v>
      </c>
    </row>
    <row r="13" spans="1:20" s="1266" customFormat="1" ht="17.100000000000001" customHeight="1">
      <c r="A13" s="1152" t="s">
        <v>11</v>
      </c>
      <c r="B13" s="1274">
        <v>349.92500000000001</v>
      </c>
      <c r="C13" s="1275">
        <v>37301.544750000001</v>
      </c>
      <c r="D13" s="1285">
        <v>0</v>
      </c>
      <c r="E13" s="1286">
        <v>0</v>
      </c>
      <c r="F13" s="1274">
        <v>349.92500000000001</v>
      </c>
      <c r="G13" s="1275">
        <v>37301.544750000001</v>
      </c>
      <c r="H13" s="1275">
        <v>400.59</v>
      </c>
      <c r="I13" s="1274">
        <v>43581</v>
      </c>
      <c r="J13" s="1274">
        <v>0</v>
      </c>
      <c r="K13" s="1274">
        <v>0</v>
      </c>
      <c r="L13" s="1277">
        <f t="shared" si="0"/>
        <v>400.59</v>
      </c>
      <c r="M13" s="1279">
        <f t="shared" si="0"/>
        <v>43581</v>
      </c>
      <c r="N13" s="1287">
        <v>18644.694000000003</v>
      </c>
      <c r="O13" s="1288">
        <v>280</v>
      </c>
      <c r="P13" s="1289">
        <v>28516.7</v>
      </c>
      <c r="Q13" s="1290">
        <v>420</v>
      </c>
    </row>
    <row r="14" spans="1:20" s="1266" customFormat="1" ht="17.100000000000001" customHeight="1">
      <c r="A14" s="1152" t="s">
        <v>10</v>
      </c>
      <c r="B14" s="1291">
        <v>318.02500000000003</v>
      </c>
      <c r="C14" s="1275">
        <v>34486.870750000002</v>
      </c>
      <c r="D14" s="1285">
        <v>0</v>
      </c>
      <c r="E14" s="1286">
        <v>0</v>
      </c>
      <c r="F14" s="1274">
        <v>318.02500000000003</v>
      </c>
      <c r="G14" s="1275">
        <v>34486.870750000002</v>
      </c>
      <c r="H14" s="1275">
        <v>292.5</v>
      </c>
      <c r="I14" s="1274">
        <v>31770.9</v>
      </c>
      <c r="J14" s="1274">
        <v>0</v>
      </c>
      <c r="K14" s="1274">
        <v>0</v>
      </c>
      <c r="L14" s="1277">
        <f t="shared" si="0"/>
        <v>292.5</v>
      </c>
      <c r="M14" s="1279">
        <f t="shared" si="0"/>
        <v>31770.9</v>
      </c>
      <c r="N14" s="1287">
        <v>24380.400000000001</v>
      </c>
      <c r="O14" s="1288">
        <v>380</v>
      </c>
      <c r="P14" s="1289">
        <v>25765.9</v>
      </c>
      <c r="Q14" s="1290">
        <v>380</v>
      </c>
    </row>
    <row r="15" spans="1:20" s="1266" customFormat="1" ht="17.100000000000001" customHeight="1">
      <c r="A15" s="1152" t="s">
        <v>9</v>
      </c>
      <c r="B15" s="1291">
        <v>346.25</v>
      </c>
      <c r="C15" s="1275">
        <v>37711.872999999992</v>
      </c>
      <c r="D15" s="1285">
        <v>0</v>
      </c>
      <c r="E15" s="1286">
        <v>0</v>
      </c>
      <c r="F15" s="1274">
        <v>346.25</v>
      </c>
      <c r="G15" s="1275">
        <v>37711.872999999992</v>
      </c>
      <c r="H15" s="1274">
        <v>363.9</v>
      </c>
      <c r="I15" s="1274">
        <v>38901.5</v>
      </c>
      <c r="J15" s="1274">
        <v>0</v>
      </c>
      <c r="K15" s="1275">
        <v>0</v>
      </c>
      <c r="L15" s="1274">
        <f t="shared" si="0"/>
        <v>363.9</v>
      </c>
      <c r="M15" s="1279">
        <f t="shared" si="0"/>
        <v>38901.5</v>
      </c>
      <c r="N15" s="1287">
        <v>17732.099999999999</v>
      </c>
      <c r="O15" s="1288">
        <v>260</v>
      </c>
      <c r="P15" s="1289">
        <v>24082.46</v>
      </c>
      <c r="Q15" s="1290">
        <v>360</v>
      </c>
    </row>
    <row r="16" spans="1:20" s="1266" customFormat="1" ht="17.100000000000001" customHeight="1">
      <c r="A16" s="1152" t="s">
        <v>8</v>
      </c>
      <c r="B16" s="1292">
        <v>406.59999999999997</v>
      </c>
      <c r="C16" s="1293">
        <v>43327.527499999997</v>
      </c>
      <c r="D16" s="1285">
        <v>0</v>
      </c>
      <c r="E16" s="1286">
        <v>0</v>
      </c>
      <c r="F16" s="1274">
        <v>406.59999999999997</v>
      </c>
      <c r="G16" s="1275">
        <v>43327.527499999997</v>
      </c>
      <c r="H16" s="1294">
        <v>361.54</v>
      </c>
      <c r="I16" s="1294">
        <v>37579.954100000003</v>
      </c>
      <c r="J16" s="1274">
        <v>0</v>
      </c>
      <c r="K16" s="1275">
        <v>0</v>
      </c>
      <c r="L16" s="1274">
        <f t="shared" si="0"/>
        <v>361.54</v>
      </c>
      <c r="M16" s="1279">
        <f t="shared" si="0"/>
        <v>37579.954100000003</v>
      </c>
      <c r="N16" s="1295">
        <v>33357.199999999997</v>
      </c>
      <c r="O16" s="1296">
        <v>500</v>
      </c>
      <c r="P16" s="1289">
        <v>32585.18</v>
      </c>
      <c r="Q16" s="1290">
        <v>500</v>
      </c>
    </row>
    <row r="17" spans="1:19" s="1266" customFormat="1" ht="17.100000000000001" customHeight="1">
      <c r="A17" s="1152" t="s">
        <v>7</v>
      </c>
      <c r="B17" s="1292">
        <v>416.59999999999997</v>
      </c>
      <c r="C17" s="1293">
        <v>42584.382000000005</v>
      </c>
      <c r="D17" s="1285">
        <v>0</v>
      </c>
      <c r="E17" s="1286">
        <v>0</v>
      </c>
      <c r="F17" s="1274">
        <v>416.59999999999997</v>
      </c>
      <c r="G17" s="1275">
        <v>42584.382000000005</v>
      </c>
      <c r="H17" s="1275">
        <v>320.8</v>
      </c>
      <c r="I17" s="1274">
        <v>33035.5</v>
      </c>
      <c r="J17" s="1274">
        <v>0</v>
      </c>
      <c r="K17" s="1275">
        <v>0</v>
      </c>
      <c r="L17" s="1274">
        <f t="shared" si="0"/>
        <v>320.8</v>
      </c>
      <c r="M17" s="1279">
        <f t="shared" si="0"/>
        <v>33035.5</v>
      </c>
      <c r="N17" s="1295">
        <v>21290.109999999997</v>
      </c>
      <c r="O17" s="1296">
        <v>320</v>
      </c>
      <c r="P17" s="1289">
        <v>10315.15</v>
      </c>
      <c r="Q17" s="1290">
        <v>160</v>
      </c>
    </row>
    <row r="18" spans="1:19" s="1266" customFormat="1" ht="17.100000000000001" customHeight="1">
      <c r="A18" s="1152" t="s">
        <v>6</v>
      </c>
      <c r="B18" s="1274">
        <v>295.28250000000003</v>
      </c>
      <c r="C18" s="1275">
        <v>31654.406974999998</v>
      </c>
      <c r="D18" s="1285">
        <v>0</v>
      </c>
      <c r="E18" s="1286">
        <v>0</v>
      </c>
      <c r="F18" s="1274">
        <v>295.28250000000003</v>
      </c>
      <c r="G18" s="1275">
        <v>31654.406974999998</v>
      </c>
      <c r="H18" s="1275">
        <v>365.8</v>
      </c>
      <c r="I18" s="1274">
        <v>37693.9</v>
      </c>
      <c r="J18" s="1274">
        <v>0</v>
      </c>
      <c r="K18" s="1275">
        <v>0</v>
      </c>
      <c r="L18" s="1274">
        <f t="shared" si="0"/>
        <v>365.8</v>
      </c>
      <c r="M18" s="1279">
        <f t="shared" si="0"/>
        <v>37693.9</v>
      </c>
      <c r="N18" s="1287">
        <v>21470.559999999998</v>
      </c>
      <c r="O18" s="1288">
        <v>320</v>
      </c>
      <c r="P18" s="1289">
        <v>21895.599999999999</v>
      </c>
      <c r="Q18" s="1290">
        <v>340</v>
      </c>
    </row>
    <row r="19" spans="1:19" s="1266" customFormat="1" ht="17.100000000000001" customHeight="1">
      <c r="A19" s="1169" t="s">
        <v>5</v>
      </c>
      <c r="B19" s="1297">
        <v>440.43799999999999</v>
      </c>
      <c r="C19" s="1298">
        <v>47450.159</v>
      </c>
      <c r="D19" s="1299"/>
      <c r="E19" s="1286"/>
      <c r="F19" s="1297">
        <v>440.43799999999999</v>
      </c>
      <c r="G19" s="1300">
        <v>47450.159</v>
      </c>
      <c r="H19" s="1301">
        <v>363.4</v>
      </c>
      <c r="I19" s="1297">
        <v>37530</v>
      </c>
      <c r="J19" s="1274">
        <v>0</v>
      </c>
      <c r="K19" s="1275">
        <v>0</v>
      </c>
      <c r="L19" s="1274">
        <f t="shared" si="0"/>
        <v>363.4</v>
      </c>
      <c r="M19" s="1279">
        <f t="shared" si="0"/>
        <v>37530</v>
      </c>
      <c r="N19" s="1302">
        <v>18896.420000000002</v>
      </c>
      <c r="O19" s="1303">
        <v>280</v>
      </c>
      <c r="P19" s="1304">
        <v>25826.070000000003</v>
      </c>
      <c r="Q19" s="1305">
        <v>400</v>
      </c>
      <c r="S19" s="1306"/>
    </row>
    <row r="20" spans="1:19" s="1266" customFormat="1" ht="17.100000000000001" customHeight="1" thickBot="1">
      <c r="A20" s="1307" t="s">
        <v>171</v>
      </c>
      <c r="B20" s="1308">
        <f t="shared" ref="B20:O20" si="1">SUM(B8:B19)</f>
        <v>4449.2705000000005</v>
      </c>
      <c r="C20" s="1308">
        <f t="shared" si="1"/>
        <v>471350.04697499989</v>
      </c>
      <c r="D20" s="1309">
        <f t="shared" si="1"/>
        <v>0</v>
      </c>
      <c r="E20" s="1309">
        <f t="shared" si="1"/>
        <v>0</v>
      </c>
      <c r="F20" s="1310">
        <f t="shared" si="1"/>
        <v>4449.2705000000005</v>
      </c>
      <c r="G20" s="1311">
        <f t="shared" si="1"/>
        <v>471350.04697499989</v>
      </c>
      <c r="H20" s="1308">
        <f>SUM(H8:H19)</f>
        <v>4107.1925000000001</v>
      </c>
      <c r="I20" s="1309">
        <f t="shared" si="1"/>
        <v>435858.59684999997</v>
      </c>
      <c r="J20" s="1309">
        <f t="shared" si="1"/>
        <v>0</v>
      </c>
      <c r="K20" s="1309">
        <f t="shared" si="1"/>
        <v>0</v>
      </c>
      <c r="L20" s="1308">
        <f t="shared" si="1"/>
        <v>4107.1925000000001</v>
      </c>
      <c r="M20" s="1312">
        <f>SUM(M8:M19)</f>
        <v>435858.59684999997</v>
      </c>
      <c r="N20" s="1313">
        <f t="shared" si="1"/>
        <v>225244.31399999998</v>
      </c>
      <c r="O20" s="1313">
        <f t="shared" si="1"/>
        <v>3400</v>
      </c>
      <c r="P20" s="1313">
        <f>SUM(P8:P19)</f>
        <v>273580.228</v>
      </c>
      <c r="Q20" s="1314">
        <f>SUM(Q8:Q19)</f>
        <v>4120</v>
      </c>
      <c r="S20" s="1306"/>
    </row>
    <row r="21" spans="1:19" s="1266" customFormat="1" ht="13.5" thickTop="1">
      <c r="S21" s="1306"/>
    </row>
    <row r="22" spans="1:19" s="1266" customFormat="1">
      <c r="F22" s="1315"/>
      <c r="I22" s="1316"/>
      <c r="J22" s="1315"/>
      <c r="K22" s="1315"/>
      <c r="L22" s="1315"/>
      <c r="O22" s="1315"/>
      <c r="P22" s="1306"/>
      <c r="S22" s="1306"/>
    </row>
    <row r="23" spans="1:19">
      <c r="F23" s="1317"/>
      <c r="G23" s="1279"/>
      <c r="H23" s="1262"/>
      <c r="I23" s="1318"/>
      <c r="J23" s="1317"/>
      <c r="K23" s="1317"/>
      <c r="L23" s="1317"/>
      <c r="M23" s="1262"/>
      <c r="N23" s="1319"/>
      <c r="O23" s="1320"/>
      <c r="P23" s="1306"/>
      <c r="Q23" s="1321"/>
      <c r="S23" s="1266"/>
    </row>
    <row r="24" spans="1:19">
      <c r="F24" s="1317"/>
      <c r="G24" s="1279"/>
      <c r="H24" s="1262"/>
      <c r="I24" s="1317"/>
      <c r="J24" s="1317"/>
      <c r="K24" s="1317"/>
      <c r="L24" s="1317"/>
      <c r="M24" s="1262"/>
      <c r="N24" s="1322"/>
      <c r="P24" s="1306"/>
    </row>
    <row r="25" spans="1:19">
      <c r="F25" s="1317"/>
      <c r="G25" s="1279"/>
      <c r="H25" s="1262"/>
      <c r="I25" s="1317"/>
      <c r="J25" s="1317"/>
      <c r="K25" s="1317"/>
      <c r="L25" s="1317"/>
      <c r="M25" s="1262"/>
      <c r="N25" s="1262"/>
    </row>
    <row r="26" spans="1:19">
      <c r="F26" s="1317"/>
      <c r="G26" s="1279"/>
      <c r="H26" s="1317"/>
      <c r="I26" s="1317"/>
      <c r="J26" s="1317"/>
      <c r="K26" s="1317"/>
      <c r="L26" s="1317"/>
      <c r="M26" s="1262"/>
      <c r="N26" s="1262"/>
    </row>
    <row r="27" spans="1:19">
      <c r="F27" s="1317"/>
      <c r="G27" s="1279"/>
      <c r="H27" s="1317"/>
      <c r="I27" s="1317"/>
      <c r="J27" s="1317"/>
      <c r="K27" s="1317"/>
      <c r="L27" s="1317"/>
      <c r="M27" s="1262"/>
      <c r="N27" s="1262"/>
    </row>
    <row r="28" spans="1:19">
      <c r="F28" s="1317"/>
      <c r="G28" s="1279"/>
      <c r="H28" s="1317"/>
      <c r="I28" s="1317"/>
      <c r="J28" s="1317"/>
      <c r="K28" s="1317"/>
      <c r="L28" s="1317"/>
      <c r="M28" s="1262"/>
      <c r="N28" s="1262"/>
    </row>
    <row r="29" spans="1:19">
      <c r="F29" s="1317"/>
      <c r="G29" s="1279"/>
      <c r="H29" s="1317"/>
      <c r="I29" s="1317"/>
      <c r="J29" s="1317"/>
      <c r="K29" s="1317"/>
      <c r="L29" s="1317"/>
      <c r="M29" s="1262"/>
      <c r="N29" s="1262"/>
    </row>
    <row r="30" spans="1:19">
      <c r="F30" s="1317"/>
      <c r="G30" s="1279"/>
      <c r="H30" s="1317"/>
      <c r="I30" s="1317"/>
      <c r="J30" s="1317"/>
      <c r="K30" s="1317"/>
      <c r="L30" s="1317"/>
      <c r="M30" s="1262"/>
      <c r="N30" s="1262"/>
    </row>
    <row r="31" spans="1:19">
      <c r="F31" s="1317"/>
      <c r="G31" s="1317"/>
      <c r="H31" s="1317"/>
      <c r="I31" s="1317"/>
      <c r="J31" s="1317"/>
      <c r="K31" s="1317"/>
      <c r="L31" s="1317"/>
      <c r="M31" s="1288"/>
      <c r="N31" s="1317"/>
    </row>
    <row r="32" spans="1:19">
      <c r="F32" s="1317"/>
      <c r="G32" s="1317"/>
      <c r="H32" s="1317"/>
      <c r="I32" s="1317"/>
      <c r="J32" s="1317"/>
      <c r="K32" s="1317"/>
      <c r="L32" s="1317"/>
      <c r="M32" s="1288"/>
      <c r="N32" s="1317"/>
    </row>
    <row r="33" spans="4:14">
      <c r="F33" s="1317"/>
      <c r="G33" s="1317"/>
      <c r="H33" s="1317"/>
      <c r="I33" s="1317"/>
      <c r="J33" s="1317"/>
      <c r="K33" s="1317"/>
      <c r="L33" s="1317"/>
      <c r="M33" s="1288"/>
      <c r="N33" s="1317"/>
    </row>
    <row r="34" spans="4:14">
      <c r="F34" s="1317"/>
      <c r="G34" s="1317"/>
      <c r="H34" s="1317"/>
      <c r="I34" s="1317"/>
      <c r="J34" s="1317"/>
      <c r="K34" s="1317"/>
      <c r="L34" s="1317"/>
      <c r="M34" s="1317"/>
      <c r="N34" s="1317"/>
    </row>
    <row r="35" spans="4:14">
      <c r="D35" s="1323"/>
    </row>
    <row r="36" spans="4:14">
      <c r="D36" s="1324"/>
      <c r="F36" s="1323"/>
    </row>
    <row r="37" spans="4:14">
      <c r="D37" s="1324"/>
      <c r="F37" s="1323"/>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rintOptions horizontalCentered="1"/>
  <pageMargins left="1.5" right="1" top="1.5" bottom="1" header="0.3" footer="0.3"/>
  <pageSetup paperSize="9" scale="84" orientation="landscape" r:id="rId1"/>
</worksheet>
</file>

<file path=xl/worksheets/sheet49.xml><?xml version="1.0" encoding="utf-8"?>
<worksheet xmlns="http://schemas.openxmlformats.org/spreadsheetml/2006/main" xmlns:r="http://schemas.openxmlformats.org/officeDocument/2006/relationships">
  <sheetPr>
    <pageSetUpPr fitToPage="1"/>
  </sheetPr>
  <dimension ref="A1:M37"/>
  <sheetViews>
    <sheetView view="pageBreakPreview" zoomScaleSheetLayoutView="100" workbookViewId="0">
      <selection activeCell="G25" sqref="G25"/>
    </sheetView>
  </sheetViews>
  <sheetFormatPr defaultRowHeight="12.75"/>
  <cols>
    <col min="1" max="1" width="10.140625" style="1" customWidth="1"/>
    <col min="2" max="9" width="11.28515625" style="1" customWidth="1"/>
    <col min="10" max="256" width="9.140625" style="1"/>
    <col min="257" max="257" width="10.140625" style="1" customWidth="1"/>
    <col min="258" max="258" width="13.7109375" style="1" customWidth="1"/>
    <col min="259" max="259" width="11.28515625" style="1" customWidth="1"/>
    <col min="260" max="260" width="14.7109375" style="1" bestFit="1" customWidth="1"/>
    <col min="261" max="261" width="9.140625" style="1"/>
    <col min="262" max="262" width="14.85546875" style="1" bestFit="1" customWidth="1"/>
    <col min="263" max="263" width="10.7109375" style="1" bestFit="1" customWidth="1"/>
    <col min="264" max="264" width="14.85546875" style="1" bestFit="1" customWidth="1"/>
    <col min="265" max="265" width="10.7109375" style="1" bestFit="1" customWidth="1"/>
    <col min="266" max="512" width="9.140625" style="1"/>
    <col min="513" max="513" width="10.140625" style="1" customWidth="1"/>
    <col min="514" max="514" width="13.7109375" style="1" customWidth="1"/>
    <col min="515" max="515" width="11.28515625" style="1" customWidth="1"/>
    <col min="516" max="516" width="14.7109375" style="1" bestFit="1" customWidth="1"/>
    <col min="517" max="517" width="9.140625" style="1"/>
    <col min="518" max="518" width="14.85546875" style="1" bestFit="1" customWidth="1"/>
    <col min="519" max="519" width="10.7109375" style="1" bestFit="1" customWidth="1"/>
    <col min="520" max="520" width="14.85546875" style="1" bestFit="1" customWidth="1"/>
    <col min="521" max="521" width="10.7109375" style="1" bestFit="1" customWidth="1"/>
    <col min="522" max="768" width="9.140625" style="1"/>
    <col min="769" max="769" width="10.140625" style="1" customWidth="1"/>
    <col min="770" max="770" width="13.7109375" style="1" customWidth="1"/>
    <col min="771" max="771" width="11.28515625" style="1" customWidth="1"/>
    <col min="772" max="772" width="14.7109375" style="1" bestFit="1" customWidth="1"/>
    <col min="773" max="773" width="9.140625" style="1"/>
    <col min="774" max="774" width="14.85546875" style="1" bestFit="1" customWidth="1"/>
    <col min="775" max="775" width="10.7109375" style="1" bestFit="1" customWidth="1"/>
    <col min="776" max="776" width="14.85546875" style="1" bestFit="1" customWidth="1"/>
    <col min="777" max="777" width="10.7109375" style="1" bestFit="1" customWidth="1"/>
    <col min="778" max="1024" width="9.140625" style="1"/>
    <col min="1025" max="1025" width="10.140625" style="1" customWidth="1"/>
    <col min="1026" max="1026" width="13.7109375" style="1" customWidth="1"/>
    <col min="1027" max="1027" width="11.28515625" style="1" customWidth="1"/>
    <col min="1028" max="1028" width="14.7109375" style="1" bestFit="1" customWidth="1"/>
    <col min="1029" max="1029" width="9.140625" style="1"/>
    <col min="1030" max="1030" width="14.85546875" style="1" bestFit="1" customWidth="1"/>
    <col min="1031" max="1031" width="10.7109375" style="1" bestFit="1" customWidth="1"/>
    <col min="1032" max="1032" width="14.85546875" style="1" bestFit="1" customWidth="1"/>
    <col min="1033" max="1033" width="10.7109375" style="1" bestFit="1" customWidth="1"/>
    <col min="1034" max="1280" width="9.140625" style="1"/>
    <col min="1281" max="1281" width="10.140625" style="1" customWidth="1"/>
    <col min="1282" max="1282" width="13.7109375" style="1" customWidth="1"/>
    <col min="1283" max="1283" width="11.28515625" style="1" customWidth="1"/>
    <col min="1284" max="1284" width="14.7109375" style="1" bestFit="1" customWidth="1"/>
    <col min="1285" max="1285" width="9.140625" style="1"/>
    <col min="1286" max="1286" width="14.85546875" style="1" bestFit="1" customWidth="1"/>
    <col min="1287" max="1287" width="10.7109375" style="1" bestFit="1" customWidth="1"/>
    <col min="1288" max="1288" width="14.85546875" style="1" bestFit="1" customWidth="1"/>
    <col min="1289" max="1289" width="10.7109375" style="1" bestFit="1" customWidth="1"/>
    <col min="1290" max="1536" width="9.140625" style="1"/>
    <col min="1537" max="1537" width="10.140625" style="1" customWidth="1"/>
    <col min="1538" max="1538" width="13.7109375" style="1" customWidth="1"/>
    <col min="1539" max="1539" width="11.28515625" style="1" customWidth="1"/>
    <col min="1540" max="1540" width="14.7109375" style="1" bestFit="1" customWidth="1"/>
    <col min="1541" max="1541" width="9.140625" style="1"/>
    <col min="1542" max="1542" width="14.85546875" style="1" bestFit="1" customWidth="1"/>
    <col min="1543" max="1543" width="10.7109375" style="1" bestFit="1" customWidth="1"/>
    <col min="1544" max="1544" width="14.85546875" style="1" bestFit="1" customWidth="1"/>
    <col min="1545" max="1545" width="10.7109375" style="1" bestFit="1" customWidth="1"/>
    <col min="1546" max="1792" width="9.140625" style="1"/>
    <col min="1793" max="1793" width="10.140625" style="1" customWidth="1"/>
    <col min="1794" max="1794" width="13.7109375" style="1" customWidth="1"/>
    <col min="1795" max="1795" width="11.28515625" style="1" customWidth="1"/>
    <col min="1796" max="1796" width="14.7109375" style="1" bestFit="1" customWidth="1"/>
    <col min="1797" max="1797" width="9.140625" style="1"/>
    <col min="1798" max="1798" width="14.85546875" style="1" bestFit="1" customWidth="1"/>
    <col min="1799" max="1799" width="10.7109375" style="1" bestFit="1" customWidth="1"/>
    <col min="1800" max="1800" width="14.85546875" style="1" bestFit="1" customWidth="1"/>
    <col min="1801" max="1801" width="10.7109375" style="1" bestFit="1" customWidth="1"/>
    <col min="1802" max="2048" width="9.140625" style="1"/>
    <col min="2049" max="2049" width="10.140625" style="1" customWidth="1"/>
    <col min="2050" max="2050" width="13.7109375" style="1" customWidth="1"/>
    <col min="2051" max="2051" width="11.28515625" style="1" customWidth="1"/>
    <col min="2052" max="2052" width="14.7109375" style="1" bestFit="1" customWidth="1"/>
    <col min="2053" max="2053" width="9.140625" style="1"/>
    <col min="2054" max="2054" width="14.85546875" style="1" bestFit="1" customWidth="1"/>
    <col min="2055" max="2055" width="10.7109375" style="1" bestFit="1" customWidth="1"/>
    <col min="2056" max="2056" width="14.85546875" style="1" bestFit="1" customWidth="1"/>
    <col min="2057" max="2057" width="10.7109375" style="1" bestFit="1" customWidth="1"/>
    <col min="2058" max="2304" width="9.140625" style="1"/>
    <col min="2305" max="2305" width="10.140625" style="1" customWidth="1"/>
    <col min="2306" max="2306" width="13.7109375" style="1" customWidth="1"/>
    <col min="2307" max="2307" width="11.28515625" style="1" customWidth="1"/>
    <col min="2308" max="2308" width="14.7109375" style="1" bestFit="1" customWidth="1"/>
    <col min="2309" max="2309" width="9.140625" style="1"/>
    <col min="2310" max="2310" width="14.85546875" style="1" bestFit="1" customWidth="1"/>
    <col min="2311" max="2311" width="10.7109375" style="1" bestFit="1" customWidth="1"/>
    <col min="2312" max="2312" width="14.85546875" style="1" bestFit="1" customWidth="1"/>
    <col min="2313" max="2313" width="10.7109375" style="1" bestFit="1" customWidth="1"/>
    <col min="2314" max="2560" width="9.140625" style="1"/>
    <col min="2561" max="2561" width="10.140625" style="1" customWidth="1"/>
    <col min="2562" max="2562" width="13.7109375" style="1" customWidth="1"/>
    <col min="2563" max="2563" width="11.28515625" style="1" customWidth="1"/>
    <col min="2564" max="2564" width="14.7109375" style="1" bestFit="1" customWidth="1"/>
    <col min="2565" max="2565" width="9.140625" style="1"/>
    <col min="2566" max="2566" width="14.85546875" style="1" bestFit="1" customWidth="1"/>
    <col min="2567" max="2567" width="10.7109375" style="1" bestFit="1" customWidth="1"/>
    <col min="2568" max="2568" width="14.85546875" style="1" bestFit="1" customWidth="1"/>
    <col min="2569" max="2569" width="10.7109375" style="1" bestFit="1" customWidth="1"/>
    <col min="2570" max="2816" width="9.140625" style="1"/>
    <col min="2817" max="2817" width="10.140625" style="1" customWidth="1"/>
    <col min="2818" max="2818" width="13.7109375" style="1" customWidth="1"/>
    <col min="2819" max="2819" width="11.28515625" style="1" customWidth="1"/>
    <col min="2820" max="2820" width="14.7109375" style="1" bestFit="1" customWidth="1"/>
    <col min="2821" max="2821" width="9.140625" style="1"/>
    <col min="2822" max="2822" width="14.85546875" style="1" bestFit="1" customWidth="1"/>
    <col min="2823" max="2823" width="10.7109375" style="1" bestFit="1" customWidth="1"/>
    <col min="2824" max="2824" width="14.85546875" style="1" bestFit="1" customWidth="1"/>
    <col min="2825" max="2825" width="10.7109375" style="1" bestFit="1" customWidth="1"/>
    <col min="2826" max="3072" width="9.140625" style="1"/>
    <col min="3073" max="3073" width="10.140625" style="1" customWidth="1"/>
    <col min="3074" max="3074" width="13.7109375" style="1" customWidth="1"/>
    <col min="3075" max="3075" width="11.28515625" style="1" customWidth="1"/>
    <col min="3076" max="3076" width="14.7109375" style="1" bestFit="1" customWidth="1"/>
    <col min="3077" max="3077" width="9.140625" style="1"/>
    <col min="3078" max="3078" width="14.85546875" style="1" bestFit="1" customWidth="1"/>
    <col min="3079" max="3079" width="10.7109375" style="1" bestFit="1" customWidth="1"/>
    <col min="3080" max="3080" width="14.85546875" style="1" bestFit="1" customWidth="1"/>
    <col min="3081" max="3081" width="10.7109375" style="1" bestFit="1" customWidth="1"/>
    <col min="3082" max="3328" width="9.140625" style="1"/>
    <col min="3329" max="3329" width="10.140625" style="1" customWidth="1"/>
    <col min="3330" max="3330" width="13.7109375" style="1" customWidth="1"/>
    <col min="3331" max="3331" width="11.28515625" style="1" customWidth="1"/>
    <col min="3332" max="3332" width="14.7109375" style="1" bestFit="1" customWidth="1"/>
    <col min="3333" max="3333" width="9.140625" style="1"/>
    <col min="3334" max="3334" width="14.85546875" style="1" bestFit="1" customWidth="1"/>
    <col min="3335" max="3335" width="10.7109375" style="1" bestFit="1" customWidth="1"/>
    <col min="3336" max="3336" width="14.85546875" style="1" bestFit="1" customWidth="1"/>
    <col min="3337" max="3337" width="10.7109375" style="1" bestFit="1" customWidth="1"/>
    <col min="3338" max="3584" width="9.140625" style="1"/>
    <col min="3585" max="3585" width="10.140625" style="1" customWidth="1"/>
    <col min="3586" max="3586" width="13.7109375" style="1" customWidth="1"/>
    <col min="3587" max="3587" width="11.28515625" style="1" customWidth="1"/>
    <col min="3588" max="3588" width="14.7109375" style="1" bestFit="1" customWidth="1"/>
    <col min="3589" max="3589" width="9.140625" style="1"/>
    <col min="3590" max="3590" width="14.85546875" style="1" bestFit="1" customWidth="1"/>
    <col min="3591" max="3591" width="10.7109375" style="1" bestFit="1" customWidth="1"/>
    <col min="3592" max="3592" width="14.85546875" style="1" bestFit="1" customWidth="1"/>
    <col min="3593" max="3593" width="10.7109375" style="1" bestFit="1" customWidth="1"/>
    <col min="3594" max="3840" width="9.140625" style="1"/>
    <col min="3841" max="3841" width="10.140625" style="1" customWidth="1"/>
    <col min="3842" max="3842" width="13.7109375" style="1" customWidth="1"/>
    <col min="3843" max="3843" width="11.28515625" style="1" customWidth="1"/>
    <col min="3844" max="3844" width="14.7109375" style="1" bestFit="1" customWidth="1"/>
    <col min="3845" max="3845" width="9.140625" style="1"/>
    <col min="3846" max="3846" width="14.85546875" style="1" bestFit="1" customWidth="1"/>
    <col min="3847" max="3847" width="10.7109375" style="1" bestFit="1" customWidth="1"/>
    <col min="3848" max="3848" width="14.85546875" style="1" bestFit="1" customWidth="1"/>
    <col min="3849" max="3849" width="10.7109375" style="1" bestFit="1" customWidth="1"/>
    <col min="3850" max="4096" width="9.140625" style="1"/>
    <col min="4097" max="4097" width="10.140625" style="1" customWidth="1"/>
    <col min="4098" max="4098" width="13.7109375" style="1" customWidth="1"/>
    <col min="4099" max="4099" width="11.28515625" style="1" customWidth="1"/>
    <col min="4100" max="4100" width="14.7109375" style="1" bestFit="1" customWidth="1"/>
    <col min="4101" max="4101" width="9.140625" style="1"/>
    <col min="4102" max="4102" width="14.85546875" style="1" bestFit="1" customWidth="1"/>
    <col min="4103" max="4103" width="10.7109375" style="1" bestFit="1" customWidth="1"/>
    <col min="4104" max="4104" width="14.85546875" style="1" bestFit="1" customWidth="1"/>
    <col min="4105" max="4105" width="10.7109375" style="1" bestFit="1" customWidth="1"/>
    <col min="4106" max="4352" width="9.140625" style="1"/>
    <col min="4353" max="4353" width="10.140625" style="1" customWidth="1"/>
    <col min="4354" max="4354" width="13.7109375" style="1" customWidth="1"/>
    <col min="4355" max="4355" width="11.28515625" style="1" customWidth="1"/>
    <col min="4356" max="4356" width="14.7109375" style="1" bestFit="1" customWidth="1"/>
    <col min="4357" max="4357" width="9.140625" style="1"/>
    <col min="4358" max="4358" width="14.85546875" style="1" bestFit="1" customWidth="1"/>
    <col min="4359" max="4359" width="10.7109375" style="1" bestFit="1" customWidth="1"/>
    <col min="4360" max="4360" width="14.85546875" style="1" bestFit="1" customWidth="1"/>
    <col min="4361" max="4361" width="10.7109375" style="1" bestFit="1" customWidth="1"/>
    <col min="4362" max="4608" width="9.140625" style="1"/>
    <col min="4609" max="4609" width="10.140625" style="1" customWidth="1"/>
    <col min="4610" max="4610" width="13.7109375" style="1" customWidth="1"/>
    <col min="4611" max="4611" width="11.28515625" style="1" customWidth="1"/>
    <col min="4612" max="4612" width="14.7109375" style="1" bestFit="1" customWidth="1"/>
    <col min="4613" max="4613" width="9.140625" style="1"/>
    <col min="4614" max="4614" width="14.85546875" style="1" bestFit="1" customWidth="1"/>
    <col min="4615" max="4615" width="10.7109375" style="1" bestFit="1" customWidth="1"/>
    <col min="4616" max="4616" width="14.85546875" style="1" bestFit="1" customWidth="1"/>
    <col min="4617" max="4617" width="10.7109375" style="1" bestFit="1" customWidth="1"/>
    <col min="4618" max="4864" width="9.140625" style="1"/>
    <col min="4865" max="4865" width="10.140625" style="1" customWidth="1"/>
    <col min="4866" max="4866" width="13.7109375" style="1" customWidth="1"/>
    <col min="4867" max="4867" width="11.28515625" style="1" customWidth="1"/>
    <col min="4868" max="4868" width="14.7109375" style="1" bestFit="1" customWidth="1"/>
    <col min="4869" max="4869" width="9.140625" style="1"/>
    <col min="4870" max="4870" width="14.85546875" style="1" bestFit="1" customWidth="1"/>
    <col min="4871" max="4871" width="10.7109375" style="1" bestFit="1" customWidth="1"/>
    <col min="4872" max="4872" width="14.85546875" style="1" bestFit="1" customWidth="1"/>
    <col min="4873" max="4873" width="10.7109375" style="1" bestFit="1" customWidth="1"/>
    <col min="4874" max="5120" width="9.140625" style="1"/>
    <col min="5121" max="5121" width="10.140625" style="1" customWidth="1"/>
    <col min="5122" max="5122" width="13.7109375" style="1" customWidth="1"/>
    <col min="5123" max="5123" width="11.28515625" style="1" customWidth="1"/>
    <col min="5124" max="5124" width="14.7109375" style="1" bestFit="1" customWidth="1"/>
    <col min="5125" max="5125" width="9.140625" style="1"/>
    <col min="5126" max="5126" width="14.85546875" style="1" bestFit="1" customWidth="1"/>
    <col min="5127" max="5127" width="10.7109375" style="1" bestFit="1" customWidth="1"/>
    <col min="5128" max="5128" width="14.85546875" style="1" bestFit="1" customWidth="1"/>
    <col min="5129" max="5129" width="10.7109375" style="1" bestFit="1" customWidth="1"/>
    <col min="5130" max="5376" width="9.140625" style="1"/>
    <col min="5377" max="5377" width="10.140625" style="1" customWidth="1"/>
    <col min="5378" max="5378" width="13.7109375" style="1" customWidth="1"/>
    <col min="5379" max="5379" width="11.28515625" style="1" customWidth="1"/>
    <col min="5380" max="5380" width="14.7109375" style="1" bestFit="1" customWidth="1"/>
    <col min="5381" max="5381" width="9.140625" style="1"/>
    <col min="5382" max="5382" width="14.85546875" style="1" bestFit="1" customWidth="1"/>
    <col min="5383" max="5383" width="10.7109375" style="1" bestFit="1" customWidth="1"/>
    <col min="5384" max="5384" width="14.85546875" style="1" bestFit="1" customWidth="1"/>
    <col min="5385" max="5385" width="10.7109375" style="1" bestFit="1" customWidth="1"/>
    <col min="5386" max="5632" width="9.140625" style="1"/>
    <col min="5633" max="5633" width="10.140625" style="1" customWidth="1"/>
    <col min="5634" max="5634" width="13.7109375" style="1" customWidth="1"/>
    <col min="5635" max="5635" width="11.28515625" style="1" customWidth="1"/>
    <col min="5636" max="5636" width="14.7109375" style="1" bestFit="1" customWidth="1"/>
    <col min="5637" max="5637" width="9.140625" style="1"/>
    <col min="5638" max="5638" width="14.85546875" style="1" bestFit="1" customWidth="1"/>
    <col min="5639" max="5639" width="10.7109375" style="1" bestFit="1" customWidth="1"/>
    <col min="5640" max="5640" width="14.85546875" style="1" bestFit="1" customWidth="1"/>
    <col min="5641" max="5641" width="10.7109375" style="1" bestFit="1" customWidth="1"/>
    <col min="5642" max="5888" width="9.140625" style="1"/>
    <col min="5889" max="5889" width="10.140625" style="1" customWidth="1"/>
    <col min="5890" max="5890" width="13.7109375" style="1" customWidth="1"/>
    <col min="5891" max="5891" width="11.28515625" style="1" customWidth="1"/>
    <col min="5892" max="5892" width="14.7109375" style="1" bestFit="1" customWidth="1"/>
    <col min="5893" max="5893" width="9.140625" style="1"/>
    <col min="5894" max="5894" width="14.85546875" style="1" bestFit="1" customWidth="1"/>
    <col min="5895" max="5895" width="10.7109375" style="1" bestFit="1" customWidth="1"/>
    <col min="5896" max="5896" width="14.85546875" style="1" bestFit="1" customWidth="1"/>
    <col min="5897" max="5897" width="10.7109375" style="1" bestFit="1" customWidth="1"/>
    <col min="5898" max="6144" width="9.140625" style="1"/>
    <col min="6145" max="6145" width="10.140625" style="1" customWidth="1"/>
    <col min="6146" max="6146" width="13.7109375" style="1" customWidth="1"/>
    <col min="6147" max="6147" width="11.28515625" style="1" customWidth="1"/>
    <col min="6148" max="6148" width="14.7109375" style="1" bestFit="1" customWidth="1"/>
    <col min="6149" max="6149" width="9.140625" style="1"/>
    <col min="6150" max="6150" width="14.85546875" style="1" bestFit="1" customWidth="1"/>
    <col min="6151" max="6151" width="10.7109375" style="1" bestFit="1" customWidth="1"/>
    <col min="6152" max="6152" width="14.85546875" style="1" bestFit="1" customWidth="1"/>
    <col min="6153" max="6153" width="10.7109375" style="1" bestFit="1" customWidth="1"/>
    <col min="6154" max="6400" width="9.140625" style="1"/>
    <col min="6401" max="6401" width="10.140625" style="1" customWidth="1"/>
    <col min="6402" max="6402" width="13.7109375" style="1" customWidth="1"/>
    <col min="6403" max="6403" width="11.28515625" style="1" customWidth="1"/>
    <col min="6404" max="6404" width="14.7109375" style="1" bestFit="1" customWidth="1"/>
    <col min="6405" max="6405" width="9.140625" style="1"/>
    <col min="6406" max="6406" width="14.85546875" style="1" bestFit="1" customWidth="1"/>
    <col min="6407" max="6407" width="10.7109375" style="1" bestFit="1" customWidth="1"/>
    <col min="6408" max="6408" width="14.85546875" style="1" bestFit="1" customWidth="1"/>
    <col min="6409" max="6409" width="10.7109375" style="1" bestFit="1" customWidth="1"/>
    <col min="6410" max="6656" width="9.140625" style="1"/>
    <col min="6657" max="6657" width="10.140625" style="1" customWidth="1"/>
    <col min="6658" max="6658" width="13.7109375" style="1" customWidth="1"/>
    <col min="6659" max="6659" width="11.28515625" style="1" customWidth="1"/>
    <col min="6660" max="6660" width="14.7109375" style="1" bestFit="1" customWidth="1"/>
    <col min="6661" max="6661" width="9.140625" style="1"/>
    <col min="6662" max="6662" width="14.85546875" style="1" bestFit="1" customWidth="1"/>
    <col min="6663" max="6663" width="10.7109375" style="1" bestFit="1" customWidth="1"/>
    <col min="6664" max="6664" width="14.85546875" style="1" bestFit="1" customWidth="1"/>
    <col min="6665" max="6665" width="10.7109375" style="1" bestFit="1" customWidth="1"/>
    <col min="6666" max="6912" width="9.140625" style="1"/>
    <col min="6913" max="6913" width="10.140625" style="1" customWidth="1"/>
    <col min="6914" max="6914" width="13.7109375" style="1" customWidth="1"/>
    <col min="6915" max="6915" width="11.28515625" style="1" customWidth="1"/>
    <col min="6916" max="6916" width="14.7109375" style="1" bestFit="1" customWidth="1"/>
    <col min="6917" max="6917" width="9.140625" style="1"/>
    <col min="6918" max="6918" width="14.85546875" style="1" bestFit="1" customWidth="1"/>
    <col min="6919" max="6919" width="10.7109375" style="1" bestFit="1" customWidth="1"/>
    <col min="6920" max="6920" width="14.85546875" style="1" bestFit="1" customWidth="1"/>
    <col min="6921" max="6921" width="10.7109375" style="1" bestFit="1" customWidth="1"/>
    <col min="6922" max="7168" width="9.140625" style="1"/>
    <col min="7169" max="7169" width="10.140625" style="1" customWidth="1"/>
    <col min="7170" max="7170" width="13.7109375" style="1" customWidth="1"/>
    <col min="7171" max="7171" width="11.28515625" style="1" customWidth="1"/>
    <col min="7172" max="7172" width="14.7109375" style="1" bestFit="1" customWidth="1"/>
    <col min="7173" max="7173" width="9.140625" style="1"/>
    <col min="7174" max="7174" width="14.85546875" style="1" bestFit="1" customWidth="1"/>
    <col min="7175" max="7175" width="10.7109375" style="1" bestFit="1" customWidth="1"/>
    <col min="7176" max="7176" width="14.85546875" style="1" bestFit="1" customWidth="1"/>
    <col min="7177" max="7177" width="10.7109375" style="1" bestFit="1" customWidth="1"/>
    <col min="7178" max="7424" width="9.140625" style="1"/>
    <col min="7425" max="7425" width="10.140625" style="1" customWidth="1"/>
    <col min="7426" max="7426" width="13.7109375" style="1" customWidth="1"/>
    <col min="7427" max="7427" width="11.28515625" style="1" customWidth="1"/>
    <col min="7428" max="7428" width="14.7109375" style="1" bestFit="1" customWidth="1"/>
    <col min="7429" max="7429" width="9.140625" style="1"/>
    <col min="7430" max="7430" width="14.85546875" style="1" bestFit="1" customWidth="1"/>
    <col min="7431" max="7431" width="10.7109375" style="1" bestFit="1" customWidth="1"/>
    <col min="7432" max="7432" width="14.85546875" style="1" bestFit="1" customWidth="1"/>
    <col min="7433" max="7433" width="10.7109375" style="1" bestFit="1" customWidth="1"/>
    <col min="7434" max="7680" width="9.140625" style="1"/>
    <col min="7681" max="7681" width="10.140625" style="1" customWidth="1"/>
    <col min="7682" max="7682" width="13.7109375" style="1" customWidth="1"/>
    <col min="7683" max="7683" width="11.28515625" style="1" customWidth="1"/>
    <col min="7684" max="7684" width="14.7109375" style="1" bestFit="1" customWidth="1"/>
    <col min="7685" max="7685" width="9.140625" style="1"/>
    <col min="7686" max="7686" width="14.85546875" style="1" bestFit="1" customWidth="1"/>
    <col min="7687" max="7687" width="10.7109375" style="1" bestFit="1" customWidth="1"/>
    <col min="7688" max="7688" width="14.85546875" style="1" bestFit="1" customWidth="1"/>
    <col min="7689" max="7689" width="10.7109375" style="1" bestFit="1" customWidth="1"/>
    <col min="7690" max="7936" width="9.140625" style="1"/>
    <col min="7937" max="7937" width="10.140625" style="1" customWidth="1"/>
    <col min="7938" max="7938" width="13.7109375" style="1" customWidth="1"/>
    <col min="7939" max="7939" width="11.28515625" style="1" customWidth="1"/>
    <col min="7940" max="7940" width="14.7109375" style="1" bestFit="1" customWidth="1"/>
    <col min="7941" max="7941" width="9.140625" style="1"/>
    <col min="7942" max="7942" width="14.85546875" style="1" bestFit="1" customWidth="1"/>
    <col min="7943" max="7943" width="10.7109375" style="1" bestFit="1" customWidth="1"/>
    <col min="7944" max="7944" width="14.85546875" style="1" bestFit="1" customWidth="1"/>
    <col min="7945" max="7945" width="10.7109375" style="1" bestFit="1" customWidth="1"/>
    <col min="7946" max="8192" width="9.140625" style="1"/>
    <col min="8193" max="8193" width="10.140625" style="1" customWidth="1"/>
    <col min="8194" max="8194" width="13.7109375" style="1" customWidth="1"/>
    <col min="8195" max="8195" width="11.28515625" style="1" customWidth="1"/>
    <col min="8196" max="8196" width="14.7109375" style="1" bestFit="1" customWidth="1"/>
    <col min="8197" max="8197" width="9.140625" style="1"/>
    <col min="8198" max="8198" width="14.85546875" style="1" bestFit="1" customWidth="1"/>
    <col min="8199" max="8199" width="10.7109375" style="1" bestFit="1" customWidth="1"/>
    <col min="8200" max="8200" width="14.85546875" style="1" bestFit="1" customWidth="1"/>
    <col min="8201" max="8201" width="10.7109375" style="1" bestFit="1" customWidth="1"/>
    <col min="8202" max="8448" width="9.140625" style="1"/>
    <col min="8449" max="8449" width="10.140625" style="1" customWidth="1"/>
    <col min="8450" max="8450" width="13.7109375" style="1" customWidth="1"/>
    <col min="8451" max="8451" width="11.28515625" style="1" customWidth="1"/>
    <col min="8452" max="8452" width="14.7109375" style="1" bestFit="1" customWidth="1"/>
    <col min="8453" max="8453" width="9.140625" style="1"/>
    <col min="8454" max="8454" width="14.85546875" style="1" bestFit="1" customWidth="1"/>
    <col min="8455" max="8455" width="10.7109375" style="1" bestFit="1" customWidth="1"/>
    <col min="8456" max="8456" width="14.85546875" style="1" bestFit="1" customWidth="1"/>
    <col min="8457" max="8457" width="10.7109375" style="1" bestFit="1" customWidth="1"/>
    <col min="8458" max="8704" width="9.140625" style="1"/>
    <col min="8705" max="8705" width="10.140625" style="1" customWidth="1"/>
    <col min="8706" max="8706" width="13.7109375" style="1" customWidth="1"/>
    <col min="8707" max="8707" width="11.28515625" style="1" customWidth="1"/>
    <col min="8708" max="8708" width="14.7109375" style="1" bestFit="1" customWidth="1"/>
    <col min="8709" max="8709" width="9.140625" style="1"/>
    <col min="8710" max="8710" width="14.85546875" style="1" bestFit="1" customWidth="1"/>
    <col min="8711" max="8711" width="10.7109375" style="1" bestFit="1" customWidth="1"/>
    <col min="8712" max="8712" width="14.85546875" style="1" bestFit="1" customWidth="1"/>
    <col min="8713" max="8713" width="10.7109375" style="1" bestFit="1" customWidth="1"/>
    <col min="8714" max="8960" width="9.140625" style="1"/>
    <col min="8961" max="8961" width="10.140625" style="1" customWidth="1"/>
    <col min="8962" max="8962" width="13.7109375" style="1" customWidth="1"/>
    <col min="8963" max="8963" width="11.28515625" style="1" customWidth="1"/>
    <col min="8964" max="8964" width="14.7109375" style="1" bestFit="1" customWidth="1"/>
    <col min="8965" max="8965" width="9.140625" style="1"/>
    <col min="8966" max="8966" width="14.85546875" style="1" bestFit="1" customWidth="1"/>
    <col min="8967" max="8967" width="10.7109375" style="1" bestFit="1" customWidth="1"/>
    <col min="8968" max="8968" width="14.85546875" style="1" bestFit="1" customWidth="1"/>
    <col min="8969" max="8969" width="10.7109375" style="1" bestFit="1" customWidth="1"/>
    <col min="8970" max="9216" width="9.140625" style="1"/>
    <col min="9217" max="9217" width="10.140625" style="1" customWidth="1"/>
    <col min="9218" max="9218" width="13.7109375" style="1" customWidth="1"/>
    <col min="9219" max="9219" width="11.28515625" style="1" customWidth="1"/>
    <col min="9220" max="9220" width="14.7109375" style="1" bestFit="1" customWidth="1"/>
    <col min="9221" max="9221" width="9.140625" style="1"/>
    <col min="9222" max="9222" width="14.85546875" style="1" bestFit="1" customWidth="1"/>
    <col min="9223" max="9223" width="10.7109375" style="1" bestFit="1" customWidth="1"/>
    <col min="9224" max="9224" width="14.85546875" style="1" bestFit="1" customWidth="1"/>
    <col min="9225" max="9225" width="10.7109375" style="1" bestFit="1" customWidth="1"/>
    <col min="9226" max="9472" width="9.140625" style="1"/>
    <col min="9473" max="9473" width="10.140625" style="1" customWidth="1"/>
    <col min="9474" max="9474" width="13.7109375" style="1" customWidth="1"/>
    <col min="9475" max="9475" width="11.28515625" style="1" customWidth="1"/>
    <col min="9476" max="9476" width="14.7109375" style="1" bestFit="1" customWidth="1"/>
    <col min="9477" max="9477" width="9.140625" style="1"/>
    <col min="9478" max="9478" width="14.85546875" style="1" bestFit="1" customWidth="1"/>
    <col min="9479" max="9479" width="10.7109375" style="1" bestFit="1" customWidth="1"/>
    <col min="9480" max="9480" width="14.85546875" style="1" bestFit="1" customWidth="1"/>
    <col min="9481" max="9481" width="10.7109375" style="1" bestFit="1" customWidth="1"/>
    <col min="9482" max="9728" width="9.140625" style="1"/>
    <col min="9729" max="9729" width="10.140625" style="1" customWidth="1"/>
    <col min="9730" max="9730" width="13.7109375" style="1" customWidth="1"/>
    <col min="9731" max="9731" width="11.28515625" style="1" customWidth="1"/>
    <col min="9732" max="9732" width="14.7109375" style="1" bestFit="1" customWidth="1"/>
    <col min="9733" max="9733" width="9.140625" style="1"/>
    <col min="9734" max="9734" width="14.85546875" style="1" bestFit="1" customWidth="1"/>
    <col min="9735" max="9735" width="10.7109375" style="1" bestFit="1" customWidth="1"/>
    <col min="9736" max="9736" width="14.85546875" style="1" bestFit="1" customWidth="1"/>
    <col min="9737" max="9737" width="10.7109375" style="1" bestFit="1" customWidth="1"/>
    <col min="9738" max="9984" width="9.140625" style="1"/>
    <col min="9985" max="9985" width="10.140625" style="1" customWidth="1"/>
    <col min="9986" max="9986" width="13.7109375" style="1" customWidth="1"/>
    <col min="9987" max="9987" width="11.28515625" style="1" customWidth="1"/>
    <col min="9988" max="9988" width="14.7109375" style="1" bestFit="1" customWidth="1"/>
    <col min="9989" max="9989" width="9.140625" style="1"/>
    <col min="9990" max="9990" width="14.85546875" style="1" bestFit="1" customWidth="1"/>
    <col min="9991" max="9991" width="10.7109375" style="1" bestFit="1" customWidth="1"/>
    <col min="9992" max="9992" width="14.85546875" style="1" bestFit="1" customWidth="1"/>
    <col min="9993" max="9993" width="10.7109375" style="1" bestFit="1" customWidth="1"/>
    <col min="9994" max="10240" width="9.140625" style="1"/>
    <col min="10241" max="10241" width="10.140625" style="1" customWidth="1"/>
    <col min="10242" max="10242" width="13.7109375" style="1" customWidth="1"/>
    <col min="10243" max="10243" width="11.28515625" style="1" customWidth="1"/>
    <col min="10244" max="10244" width="14.7109375" style="1" bestFit="1" customWidth="1"/>
    <col min="10245" max="10245" width="9.140625" style="1"/>
    <col min="10246" max="10246" width="14.85546875" style="1" bestFit="1" customWidth="1"/>
    <col min="10247" max="10247" width="10.7109375" style="1" bestFit="1" customWidth="1"/>
    <col min="10248" max="10248" width="14.85546875" style="1" bestFit="1" customWidth="1"/>
    <col min="10249" max="10249" width="10.7109375" style="1" bestFit="1" customWidth="1"/>
    <col min="10250" max="10496" width="9.140625" style="1"/>
    <col min="10497" max="10497" width="10.140625" style="1" customWidth="1"/>
    <col min="10498" max="10498" width="13.7109375" style="1" customWidth="1"/>
    <col min="10499" max="10499" width="11.28515625" style="1" customWidth="1"/>
    <col min="10500" max="10500" width="14.7109375" style="1" bestFit="1" customWidth="1"/>
    <col min="10501" max="10501" width="9.140625" style="1"/>
    <col min="10502" max="10502" width="14.85546875" style="1" bestFit="1" customWidth="1"/>
    <col min="10503" max="10503" width="10.7109375" style="1" bestFit="1" customWidth="1"/>
    <col min="10504" max="10504" width="14.85546875" style="1" bestFit="1" customWidth="1"/>
    <col min="10505" max="10505" width="10.7109375" style="1" bestFit="1" customWidth="1"/>
    <col min="10506" max="10752" width="9.140625" style="1"/>
    <col min="10753" max="10753" width="10.140625" style="1" customWidth="1"/>
    <col min="10754" max="10754" width="13.7109375" style="1" customWidth="1"/>
    <col min="10755" max="10755" width="11.28515625" style="1" customWidth="1"/>
    <col min="10756" max="10756" width="14.7109375" style="1" bestFit="1" customWidth="1"/>
    <col min="10757" max="10757" width="9.140625" style="1"/>
    <col min="10758" max="10758" width="14.85546875" style="1" bestFit="1" customWidth="1"/>
    <col min="10759" max="10759" width="10.7109375" style="1" bestFit="1" customWidth="1"/>
    <col min="10760" max="10760" width="14.85546875" style="1" bestFit="1" customWidth="1"/>
    <col min="10761" max="10761" width="10.7109375" style="1" bestFit="1" customWidth="1"/>
    <col min="10762" max="11008" width="9.140625" style="1"/>
    <col min="11009" max="11009" width="10.140625" style="1" customWidth="1"/>
    <col min="11010" max="11010" width="13.7109375" style="1" customWidth="1"/>
    <col min="11011" max="11011" width="11.28515625" style="1" customWidth="1"/>
    <col min="11012" max="11012" width="14.7109375" style="1" bestFit="1" customWidth="1"/>
    <col min="11013" max="11013" width="9.140625" style="1"/>
    <col min="11014" max="11014" width="14.85546875" style="1" bestFit="1" customWidth="1"/>
    <col min="11015" max="11015" width="10.7109375" style="1" bestFit="1" customWidth="1"/>
    <col min="11016" max="11016" width="14.85546875" style="1" bestFit="1" customWidth="1"/>
    <col min="11017" max="11017" width="10.7109375" style="1" bestFit="1" customWidth="1"/>
    <col min="11018" max="11264" width="9.140625" style="1"/>
    <col min="11265" max="11265" width="10.140625" style="1" customWidth="1"/>
    <col min="11266" max="11266" width="13.7109375" style="1" customWidth="1"/>
    <col min="11267" max="11267" width="11.28515625" style="1" customWidth="1"/>
    <col min="11268" max="11268" width="14.7109375" style="1" bestFit="1" customWidth="1"/>
    <col min="11269" max="11269" width="9.140625" style="1"/>
    <col min="11270" max="11270" width="14.85546875" style="1" bestFit="1" customWidth="1"/>
    <col min="11271" max="11271" width="10.7109375" style="1" bestFit="1" customWidth="1"/>
    <col min="11272" max="11272" width="14.85546875" style="1" bestFit="1" customWidth="1"/>
    <col min="11273" max="11273" width="10.7109375" style="1" bestFit="1" customWidth="1"/>
    <col min="11274" max="11520" width="9.140625" style="1"/>
    <col min="11521" max="11521" width="10.140625" style="1" customWidth="1"/>
    <col min="11522" max="11522" width="13.7109375" style="1" customWidth="1"/>
    <col min="11523" max="11523" width="11.28515625" style="1" customWidth="1"/>
    <col min="11524" max="11524" width="14.7109375" style="1" bestFit="1" customWidth="1"/>
    <col min="11525" max="11525" width="9.140625" style="1"/>
    <col min="11526" max="11526" width="14.85546875" style="1" bestFit="1" customWidth="1"/>
    <col min="11527" max="11527" width="10.7109375" style="1" bestFit="1" customWidth="1"/>
    <col min="11528" max="11528" width="14.85546875" style="1" bestFit="1" customWidth="1"/>
    <col min="11529" max="11529" width="10.7109375" style="1" bestFit="1" customWidth="1"/>
    <col min="11530" max="11776" width="9.140625" style="1"/>
    <col min="11777" max="11777" width="10.140625" style="1" customWidth="1"/>
    <col min="11778" max="11778" width="13.7109375" style="1" customWidth="1"/>
    <col min="11779" max="11779" width="11.28515625" style="1" customWidth="1"/>
    <col min="11780" max="11780" width="14.7109375" style="1" bestFit="1" customWidth="1"/>
    <col min="11781" max="11781" width="9.140625" style="1"/>
    <col min="11782" max="11782" width="14.85546875" style="1" bestFit="1" customWidth="1"/>
    <col min="11783" max="11783" width="10.7109375" style="1" bestFit="1" customWidth="1"/>
    <col min="11784" max="11784" width="14.85546875" style="1" bestFit="1" customWidth="1"/>
    <col min="11785" max="11785" width="10.7109375" style="1" bestFit="1" customWidth="1"/>
    <col min="11786" max="12032" width="9.140625" style="1"/>
    <col min="12033" max="12033" width="10.140625" style="1" customWidth="1"/>
    <col min="12034" max="12034" width="13.7109375" style="1" customWidth="1"/>
    <col min="12035" max="12035" width="11.28515625" style="1" customWidth="1"/>
    <col min="12036" max="12036" width="14.7109375" style="1" bestFit="1" customWidth="1"/>
    <col min="12037" max="12037" width="9.140625" style="1"/>
    <col min="12038" max="12038" width="14.85546875" style="1" bestFit="1" customWidth="1"/>
    <col min="12039" max="12039" width="10.7109375" style="1" bestFit="1" customWidth="1"/>
    <col min="12040" max="12040" width="14.85546875" style="1" bestFit="1" customWidth="1"/>
    <col min="12041" max="12041" width="10.7109375" style="1" bestFit="1" customWidth="1"/>
    <col min="12042" max="12288" width="9.140625" style="1"/>
    <col min="12289" max="12289" width="10.140625" style="1" customWidth="1"/>
    <col min="12290" max="12290" width="13.7109375" style="1" customWidth="1"/>
    <col min="12291" max="12291" width="11.28515625" style="1" customWidth="1"/>
    <col min="12292" max="12292" width="14.7109375" style="1" bestFit="1" customWidth="1"/>
    <col min="12293" max="12293" width="9.140625" style="1"/>
    <col min="12294" max="12294" width="14.85546875" style="1" bestFit="1" customWidth="1"/>
    <col min="12295" max="12295" width="10.7109375" style="1" bestFit="1" customWidth="1"/>
    <col min="12296" max="12296" width="14.85546875" style="1" bestFit="1" customWidth="1"/>
    <col min="12297" max="12297" width="10.7109375" style="1" bestFit="1" customWidth="1"/>
    <col min="12298" max="12544" width="9.140625" style="1"/>
    <col min="12545" max="12545" width="10.140625" style="1" customWidth="1"/>
    <col min="12546" max="12546" width="13.7109375" style="1" customWidth="1"/>
    <col min="12547" max="12547" width="11.28515625" style="1" customWidth="1"/>
    <col min="12548" max="12548" width="14.7109375" style="1" bestFit="1" customWidth="1"/>
    <col min="12549" max="12549" width="9.140625" style="1"/>
    <col min="12550" max="12550" width="14.85546875" style="1" bestFit="1" customWidth="1"/>
    <col min="12551" max="12551" width="10.7109375" style="1" bestFit="1" customWidth="1"/>
    <col min="12552" max="12552" width="14.85546875" style="1" bestFit="1" customWidth="1"/>
    <col min="12553" max="12553" width="10.7109375" style="1" bestFit="1" customWidth="1"/>
    <col min="12554" max="12800" width="9.140625" style="1"/>
    <col min="12801" max="12801" width="10.140625" style="1" customWidth="1"/>
    <col min="12802" max="12802" width="13.7109375" style="1" customWidth="1"/>
    <col min="12803" max="12803" width="11.28515625" style="1" customWidth="1"/>
    <col min="12804" max="12804" width="14.7109375" style="1" bestFit="1" customWidth="1"/>
    <col min="12805" max="12805" width="9.140625" style="1"/>
    <col min="12806" max="12806" width="14.85546875" style="1" bestFit="1" customWidth="1"/>
    <col min="12807" max="12807" width="10.7109375" style="1" bestFit="1" customWidth="1"/>
    <col min="12808" max="12808" width="14.85546875" style="1" bestFit="1" customWidth="1"/>
    <col min="12809" max="12809" width="10.7109375" style="1" bestFit="1" customWidth="1"/>
    <col min="12810" max="13056" width="9.140625" style="1"/>
    <col min="13057" max="13057" width="10.140625" style="1" customWidth="1"/>
    <col min="13058" max="13058" width="13.7109375" style="1" customWidth="1"/>
    <col min="13059" max="13059" width="11.28515625" style="1" customWidth="1"/>
    <col min="13060" max="13060" width="14.7109375" style="1" bestFit="1" customWidth="1"/>
    <col min="13061" max="13061" width="9.140625" style="1"/>
    <col min="13062" max="13062" width="14.85546875" style="1" bestFit="1" customWidth="1"/>
    <col min="13063" max="13063" width="10.7109375" style="1" bestFit="1" customWidth="1"/>
    <col min="13064" max="13064" width="14.85546875" style="1" bestFit="1" customWidth="1"/>
    <col min="13065" max="13065" width="10.7109375" style="1" bestFit="1" customWidth="1"/>
    <col min="13066" max="13312" width="9.140625" style="1"/>
    <col min="13313" max="13313" width="10.140625" style="1" customWidth="1"/>
    <col min="13314" max="13314" width="13.7109375" style="1" customWidth="1"/>
    <col min="13315" max="13315" width="11.28515625" style="1" customWidth="1"/>
    <col min="13316" max="13316" width="14.7109375" style="1" bestFit="1" customWidth="1"/>
    <col min="13317" max="13317" width="9.140625" style="1"/>
    <col min="13318" max="13318" width="14.85546875" style="1" bestFit="1" customWidth="1"/>
    <col min="13319" max="13319" width="10.7109375" style="1" bestFit="1" customWidth="1"/>
    <col min="13320" max="13320" width="14.85546875" style="1" bestFit="1" customWidth="1"/>
    <col min="13321" max="13321" width="10.7109375" style="1" bestFit="1" customWidth="1"/>
    <col min="13322" max="13568" width="9.140625" style="1"/>
    <col min="13569" max="13569" width="10.140625" style="1" customWidth="1"/>
    <col min="13570" max="13570" width="13.7109375" style="1" customWidth="1"/>
    <col min="13571" max="13571" width="11.28515625" style="1" customWidth="1"/>
    <col min="13572" max="13572" width="14.7109375" style="1" bestFit="1" customWidth="1"/>
    <col min="13573" max="13573" width="9.140625" style="1"/>
    <col min="13574" max="13574" width="14.85546875" style="1" bestFit="1" customWidth="1"/>
    <col min="13575" max="13575" width="10.7109375" style="1" bestFit="1" customWidth="1"/>
    <col min="13576" max="13576" width="14.85546875" style="1" bestFit="1" customWidth="1"/>
    <col min="13577" max="13577" width="10.7109375" style="1" bestFit="1" customWidth="1"/>
    <col min="13578" max="13824" width="9.140625" style="1"/>
    <col min="13825" max="13825" width="10.140625" style="1" customWidth="1"/>
    <col min="13826" max="13826" width="13.7109375" style="1" customWidth="1"/>
    <col min="13827" max="13827" width="11.28515625" style="1" customWidth="1"/>
    <col min="13828" max="13828" width="14.7109375" style="1" bestFit="1" customWidth="1"/>
    <col min="13829" max="13829" width="9.140625" style="1"/>
    <col min="13830" max="13830" width="14.85546875" style="1" bestFit="1" customWidth="1"/>
    <col min="13831" max="13831" width="10.7109375" style="1" bestFit="1" customWidth="1"/>
    <col min="13832" max="13832" width="14.85546875" style="1" bestFit="1" customWidth="1"/>
    <col min="13833" max="13833" width="10.7109375" style="1" bestFit="1" customWidth="1"/>
    <col min="13834" max="14080" width="9.140625" style="1"/>
    <col min="14081" max="14081" width="10.140625" style="1" customWidth="1"/>
    <col min="14082" max="14082" width="13.7109375" style="1" customWidth="1"/>
    <col min="14083" max="14083" width="11.28515625" style="1" customWidth="1"/>
    <col min="14084" max="14084" width="14.7109375" style="1" bestFit="1" customWidth="1"/>
    <col min="14085" max="14085" width="9.140625" style="1"/>
    <col min="14086" max="14086" width="14.85546875" style="1" bestFit="1" customWidth="1"/>
    <col min="14087" max="14087" width="10.7109375" style="1" bestFit="1" customWidth="1"/>
    <col min="14088" max="14088" width="14.85546875" style="1" bestFit="1" customWidth="1"/>
    <col min="14089" max="14089" width="10.7109375" style="1" bestFit="1" customWidth="1"/>
    <col min="14090" max="14336" width="9.140625" style="1"/>
    <col min="14337" max="14337" width="10.140625" style="1" customWidth="1"/>
    <col min="14338" max="14338" width="13.7109375" style="1" customWidth="1"/>
    <col min="14339" max="14339" width="11.28515625" style="1" customWidth="1"/>
    <col min="14340" max="14340" width="14.7109375" style="1" bestFit="1" customWidth="1"/>
    <col min="14341" max="14341" width="9.140625" style="1"/>
    <col min="14342" max="14342" width="14.85546875" style="1" bestFit="1" customWidth="1"/>
    <col min="14343" max="14343" width="10.7109375" style="1" bestFit="1" customWidth="1"/>
    <col min="14344" max="14344" width="14.85546875" style="1" bestFit="1" customWidth="1"/>
    <col min="14345" max="14345" width="10.7109375" style="1" bestFit="1" customWidth="1"/>
    <col min="14346" max="14592" width="9.140625" style="1"/>
    <col min="14593" max="14593" width="10.140625" style="1" customWidth="1"/>
    <col min="14594" max="14594" width="13.7109375" style="1" customWidth="1"/>
    <col min="14595" max="14595" width="11.28515625" style="1" customWidth="1"/>
    <col min="14596" max="14596" width="14.7109375" style="1" bestFit="1" customWidth="1"/>
    <col min="14597" max="14597" width="9.140625" style="1"/>
    <col min="14598" max="14598" width="14.85546875" style="1" bestFit="1" customWidth="1"/>
    <col min="14599" max="14599" width="10.7109375" style="1" bestFit="1" customWidth="1"/>
    <col min="14600" max="14600" width="14.85546875" style="1" bestFit="1" customWidth="1"/>
    <col min="14601" max="14601" width="10.7109375" style="1" bestFit="1" customWidth="1"/>
    <col min="14602" max="14848" width="9.140625" style="1"/>
    <col min="14849" max="14849" width="10.140625" style="1" customWidth="1"/>
    <col min="14850" max="14850" width="13.7109375" style="1" customWidth="1"/>
    <col min="14851" max="14851" width="11.28515625" style="1" customWidth="1"/>
    <col min="14852" max="14852" width="14.7109375" style="1" bestFit="1" customWidth="1"/>
    <col min="14853" max="14853" width="9.140625" style="1"/>
    <col min="14854" max="14854" width="14.85546875" style="1" bestFit="1" customWidth="1"/>
    <col min="14855" max="14855" width="10.7109375" style="1" bestFit="1" customWidth="1"/>
    <col min="14856" max="14856" width="14.85546875" style="1" bestFit="1" customWidth="1"/>
    <col min="14857" max="14857" width="10.7109375" style="1" bestFit="1" customWidth="1"/>
    <col min="14858" max="15104" width="9.140625" style="1"/>
    <col min="15105" max="15105" width="10.140625" style="1" customWidth="1"/>
    <col min="15106" max="15106" width="13.7109375" style="1" customWidth="1"/>
    <col min="15107" max="15107" width="11.28515625" style="1" customWidth="1"/>
    <col min="15108" max="15108" width="14.7109375" style="1" bestFit="1" customWidth="1"/>
    <col min="15109" max="15109" width="9.140625" style="1"/>
    <col min="15110" max="15110" width="14.85546875" style="1" bestFit="1" customWidth="1"/>
    <col min="15111" max="15111" width="10.7109375" style="1" bestFit="1" customWidth="1"/>
    <col min="15112" max="15112" width="14.85546875" style="1" bestFit="1" customWidth="1"/>
    <col min="15113" max="15113" width="10.7109375" style="1" bestFit="1" customWidth="1"/>
    <col min="15114" max="15360" width="9.140625" style="1"/>
    <col min="15361" max="15361" width="10.140625" style="1" customWidth="1"/>
    <col min="15362" max="15362" width="13.7109375" style="1" customWidth="1"/>
    <col min="15363" max="15363" width="11.28515625" style="1" customWidth="1"/>
    <col min="15364" max="15364" width="14.7109375" style="1" bestFit="1" customWidth="1"/>
    <col min="15365" max="15365" width="9.140625" style="1"/>
    <col min="15366" max="15366" width="14.85546875" style="1" bestFit="1" customWidth="1"/>
    <col min="15367" max="15367" width="10.7109375" style="1" bestFit="1" customWidth="1"/>
    <col min="15368" max="15368" width="14.85546875" style="1" bestFit="1" customWidth="1"/>
    <col min="15369" max="15369" width="10.7109375" style="1" bestFit="1" customWidth="1"/>
    <col min="15370" max="15616" width="9.140625" style="1"/>
    <col min="15617" max="15617" width="10.140625" style="1" customWidth="1"/>
    <col min="15618" max="15618" width="13.7109375" style="1" customWidth="1"/>
    <col min="15619" max="15619" width="11.28515625" style="1" customWidth="1"/>
    <col min="15620" max="15620" width="14.7109375" style="1" bestFit="1" customWidth="1"/>
    <col min="15621" max="15621" width="9.140625" style="1"/>
    <col min="15622" max="15622" width="14.85546875" style="1" bestFit="1" customWidth="1"/>
    <col min="15623" max="15623" width="10.7109375" style="1" bestFit="1" customWidth="1"/>
    <col min="15624" max="15624" width="14.85546875" style="1" bestFit="1" customWidth="1"/>
    <col min="15625" max="15625" width="10.7109375" style="1" bestFit="1" customWidth="1"/>
    <col min="15626" max="15872" width="9.140625" style="1"/>
    <col min="15873" max="15873" width="10.140625" style="1" customWidth="1"/>
    <col min="15874" max="15874" width="13.7109375" style="1" customWidth="1"/>
    <col min="15875" max="15875" width="11.28515625" style="1" customWidth="1"/>
    <col min="15876" max="15876" width="14.7109375" style="1" bestFit="1" customWidth="1"/>
    <col min="15877" max="15877" width="9.140625" style="1"/>
    <col min="15878" max="15878" width="14.85546875" style="1" bestFit="1" customWidth="1"/>
    <col min="15879" max="15879" width="10.7109375" style="1" bestFit="1" customWidth="1"/>
    <col min="15880" max="15880" width="14.85546875" style="1" bestFit="1" customWidth="1"/>
    <col min="15881" max="15881" width="10.7109375" style="1" bestFit="1" customWidth="1"/>
    <col min="15882" max="16128" width="9.140625" style="1"/>
    <col min="16129" max="16129" width="10.140625" style="1" customWidth="1"/>
    <col min="16130" max="16130" width="13.7109375" style="1" customWidth="1"/>
    <col min="16131" max="16131" width="11.28515625" style="1" customWidth="1"/>
    <col min="16132" max="16132" width="14.7109375" style="1" bestFit="1" customWidth="1"/>
    <col min="16133" max="16133" width="9.140625" style="1"/>
    <col min="16134" max="16134" width="14.85546875" style="1" bestFit="1" customWidth="1"/>
    <col min="16135" max="16135" width="10.7109375" style="1" bestFit="1" customWidth="1"/>
    <col min="16136" max="16136" width="14.85546875" style="1" bestFit="1" customWidth="1"/>
    <col min="16137" max="16137" width="10.7109375" style="1" bestFit="1" customWidth="1"/>
    <col min="16138" max="16384" width="9.140625" style="1"/>
  </cols>
  <sheetData>
    <row r="1" spans="1:13">
      <c r="A1" s="2484" t="s">
        <v>1289</v>
      </c>
      <c r="B1" s="2484"/>
      <c r="C1" s="2484"/>
      <c r="D1" s="2484"/>
      <c r="E1" s="2484"/>
      <c r="F1" s="2484"/>
      <c r="G1" s="2484"/>
      <c r="H1" s="2484"/>
      <c r="I1" s="2484"/>
      <c r="J1" s="1325"/>
      <c r="K1" s="1325"/>
      <c r="L1" s="2484"/>
      <c r="M1" s="2484"/>
    </row>
    <row r="2" spans="1:13" ht="15.75">
      <c r="A2" s="2485" t="s">
        <v>335</v>
      </c>
      <c r="B2" s="2485"/>
      <c r="C2" s="2485"/>
      <c r="D2" s="2485"/>
      <c r="E2" s="2485"/>
      <c r="F2" s="2485"/>
      <c r="G2" s="2485"/>
      <c r="H2" s="2485"/>
      <c r="I2" s="2485"/>
      <c r="J2" s="1325"/>
      <c r="K2" s="1325"/>
      <c r="L2" s="1326"/>
      <c r="M2" s="1326"/>
    </row>
    <row r="3" spans="1:13" ht="13.5" thickBot="1">
      <c r="A3" s="1327"/>
      <c r="B3" s="1327"/>
      <c r="C3" s="1327"/>
      <c r="D3" s="1327"/>
      <c r="E3" s="1327"/>
      <c r="F3" s="1327"/>
      <c r="G3" s="1327"/>
      <c r="H3" s="2486" t="s">
        <v>213</v>
      </c>
      <c r="I3" s="2486"/>
    </row>
    <row r="4" spans="1:13" ht="16.5" thickTop="1">
      <c r="A4" s="2487" t="s">
        <v>1091</v>
      </c>
      <c r="B4" s="2488" t="s">
        <v>1226</v>
      </c>
      <c r="C4" s="2488"/>
      <c r="D4" s="2488"/>
      <c r="E4" s="2489"/>
      <c r="F4" s="2488" t="s">
        <v>1227</v>
      </c>
      <c r="G4" s="2488"/>
      <c r="H4" s="2488"/>
      <c r="I4" s="2489"/>
    </row>
    <row r="5" spans="1:13">
      <c r="A5" s="2422"/>
      <c r="B5" s="2424" t="s">
        <v>1</v>
      </c>
      <c r="C5" s="2425"/>
      <c r="D5" s="2424" t="s">
        <v>130</v>
      </c>
      <c r="E5" s="2490"/>
      <c r="F5" s="2491" t="s">
        <v>1</v>
      </c>
      <c r="G5" s="2492"/>
      <c r="H5" s="2482" t="s">
        <v>130</v>
      </c>
      <c r="I5" s="2483"/>
    </row>
    <row r="6" spans="1:13">
      <c r="A6" s="2423"/>
      <c r="B6" s="1472" t="s">
        <v>451</v>
      </c>
      <c r="C6" s="1972" t="s">
        <v>1228</v>
      </c>
      <c r="D6" s="1863" t="s">
        <v>451</v>
      </c>
      <c r="E6" s="1973" t="s">
        <v>1228</v>
      </c>
      <c r="F6" s="1472" t="s">
        <v>451</v>
      </c>
      <c r="G6" s="1974" t="s">
        <v>1228</v>
      </c>
      <c r="H6" s="1472" t="s">
        <v>451</v>
      </c>
      <c r="I6" s="1973" t="s">
        <v>1228</v>
      </c>
      <c r="J6" s="315"/>
    </row>
    <row r="7" spans="1:13">
      <c r="A7" s="1328" t="s">
        <v>16</v>
      </c>
      <c r="B7" s="1329">
        <v>54163.06</v>
      </c>
      <c r="C7" s="1330">
        <v>0.73928031280663342</v>
      </c>
      <c r="D7" s="1329">
        <v>74532.06</v>
      </c>
      <c r="E7" s="1331">
        <v>0.82350000000000001</v>
      </c>
      <c r="F7" s="1332">
        <v>10386.870000000001</v>
      </c>
      <c r="G7" s="1333">
        <v>3.09</v>
      </c>
      <c r="H7" s="1334">
        <v>26350.12</v>
      </c>
      <c r="I7" s="1335">
        <v>3.1572</v>
      </c>
      <c r="J7" s="71"/>
    </row>
    <row r="8" spans="1:13">
      <c r="A8" s="1328" t="s">
        <v>15</v>
      </c>
      <c r="B8" s="1329">
        <v>87216.62</v>
      </c>
      <c r="C8" s="1330">
        <v>1.45</v>
      </c>
      <c r="D8" s="1329">
        <v>93260.44</v>
      </c>
      <c r="E8" s="1331">
        <v>2.56</v>
      </c>
      <c r="F8" s="1332">
        <v>3614.8099999999995</v>
      </c>
      <c r="G8" s="1333">
        <v>2.71</v>
      </c>
      <c r="H8" s="1334">
        <v>19240.13</v>
      </c>
      <c r="I8" s="1335">
        <v>3.5777000000000001</v>
      </c>
      <c r="J8" s="71"/>
    </row>
    <row r="9" spans="1:13">
      <c r="A9" s="1328" t="s">
        <v>14</v>
      </c>
      <c r="B9" s="1336">
        <v>44212.160000000003</v>
      </c>
      <c r="C9" s="1330">
        <v>0.64</v>
      </c>
      <c r="D9" s="1329">
        <v>112777.51000000001</v>
      </c>
      <c r="E9" s="1331">
        <v>3.2654353261213163</v>
      </c>
      <c r="F9" s="1337">
        <v>4310.22</v>
      </c>
      <c r="G9" s="1333">
        <v>2.1</v>
      </c>
      <c r="H9" s="1334">
        <v>42780.54</v>
      </c>
      <c r="I9" s="1335">
        <v>4.1276929722252218</v>
      </c>
      <c r="J9" s="71"/>
    </row>
    <row r="10" spans="1:13">
      <c r="A10" s="1328" t="s">
        <v>13</v>
      </c>
      <c r="B10" s="1336">
        <v>45909.37</v>
      </c>
      <c r="C10" s="1330">
        <v>0.36</v>
      </c>
      <c r="D10" s="1329">
        <v>119761.42000000001</v>
      </c>
      <c r="E10" s="1331">
        <v>3.5897992254016362</v>
      </c>
      <c r="F10" s="1337">
        <v>5389.0999999999995</v>
      </c>
      <c r="G10" s="1333">
        <v>1.49</v>
      </c>
      <c r="H10" s="1334">
        <v>32375.370000000003</v>
      </c>
      <c r="I10" s="1335">
        <v>5.0840074514360767</v>
      </c>
    </row>
    <row r="11" spans="1:13">
      <c r="A11" s="1328" t="s">
        <v>12</v>
      </c>
      <c r="B11" s="1336">
        <v>86020.75</v>
      </c>
      <c r="C11" s="1330">
        <v>0.82</v>
      </c>
      <c r="D11" s="1329">
        <v>86370.65</v>
      </c>
      <c r="E11" s="1331">
        <v>2.672718214439743</v>
      </c>
      <c r="F11" s="1336">
        <v>7079.22</v>
      </c>
      <c r="G11" s="1333">
        <v>1.5</v>
      </c>
      <c r="H11" s="1334">
        <v>31129.22</v>
      </c>
      <c r="I11" s="1335">
        <v>5.2248389755991305</v>
      </c>
    </row>
    <row r="12" spans="1:13">
      <c r="A12" s="1328" t="s">
        <v>11</v>
      </c>
      <c r="B12" s="1336">
        <v>93480.62</v>
      </c>
      <c r="C12" s="1330">
        <v>0.26</v>
      </c>
      <c r="D12" s="1329">
        <v>108890.69</v>
      </c>
      <c r="E12" s="1331">
        <v>2.71</v>
      </c>
      <c r="F12" s="1336">
        <v>3969.74</v>
      </c>
      <c r="G12" s="1333">
        <v>1.21</v>
      </c>
      <c r="H12" s="1334">
        <v>46055.28</v>
      </c>
      <c r="I12" s="1335">
        <v>5.53</v>
      </c>
    </row>
    <row r="13" spans="1:13">
      <c r="A13" s="1328" t="s">
        <v>10</v>
      </c>
      <c r="B13" s="1336">
        <v>37572.03</v>
      </c>
      <c r="C13" s="1330">
        <v>0.22</v>
      </c>
      <c r="D13" s="1329">
        <v>103429.5</v>
      </c>
      <c r="E13" s="1331">
        <v>4.1268000000000002</v>
      </c>
      <c r="F13" s="1336">
        <v>3770.02</v>
      </c>
      <c r="G13" s="1333">
        <v>1.01</v>
      </c>
      <c r="H13" s="1338">
        <v>41950</v>
      </c>
      <c r="I13" s="1335">
        <v>7.0519999999999996</v>
      </c>
    </row>
    <row r="14" spans="1:13">
      <c r="A14" s="1328" t="s">
        <v>9</v>
      </c>
      <c r="B14" s="1339">
        <v>75260.850000000006</v>
      </c>
      <c r="C14" s="1330">
        <v>0.42</v>
      </c>
      <c r="D14" s="1329">
        <v>51465.06</v>
      </c>
      <c r="E14" s="1331">
        <v>0.89629999999999999</v>
      </c>
      <c r="F14" s="1336">
        <v>6680.02</v>
      </c>
      <c r="G14" s="1333">
        <v>0.98</v>
      </c>
      <c r="H14" s="1338">
        <v>35965.33</v>
      </c>
      <c r="I14" s="1335">
        <v>7.9599000000000002</v>
      </c>
    </row>
    <row r="15" spans="1:13">
      <c r="A15" s="1328" t="s">
        <v>8</v>
      </c>
      <c r="B15" s="1339">
        <v>116403.53</v>
      </c>
      <c r="C15" s="1330">
        <v>1.59</v>
      </c>
      <c r="D15" s="1329">
        <v>21562.539999999997</v>
      </c>
      <c r="E15" s="1331">
        <v>0.747</v>
      </c>
      <c r="F15" s="1329">
        <v>16270</v>
      </c>
      <c r="G15" s="1340">
        <v>1.52</v>
      </c>
      <c r="H15" s="1341">
        <v>20935</v>
      </c>
      <c r="I15" s="1342">
        <v>7.2720000000000002</v>
      </c>
    </row>
    <row r="16" spans="1:13">
      <c r="A16" s="1328" t="s">
        <v>7</v>
      </c>
      <c r="B16" s="1339">
        <v>137484.17000000001</v>
      </c>
      <c r="C16" s="1330">
        <v>3.44</v>
      </c>
      <c r="D16" s="1329">
        <v>118780.26</v>
      </c>
      <c r="E16" s="1331">
        <v>2.7259000000000002</v>
      </c>
      <c r="F16" s="1339">
        <v>11660.02</v>
      </c>
      <c r="G16" s="1343">
        <v>2.75</v>
      </c>
      <c r="H16" s="1338">
        <v>25031.5</v>
      </c>
      <c r="I16" s="1335">
        <v>3.9184000000000001</v>
      </c>
    </row>
    <row r="17" spans="1:9">
      <c r="A17" s="1328" t="s">
        <v>6</v>
      </c>
      <c r="B17" s="1339">
        <v>84443.89</v>
      </c>
      <c r="C17" s="1330">
        <v>0.36</v>
      </c>
      <c r="D17" s="1329">
        <v>115766.1</v>
      </c>
      <c r="E17" s="1331">
        <v>2.46</v>
      </c>
      <c r="F17" s="1339">
        <v>21690.04</v>
      </c>
      <c r="G17" s="1343">
        <v>2.5499999999999998</v>
      </c>
      <c r="H17" s="1338">
        <v>38970.300000000003</v>
      </c>
      <c r="I17" s="1335">
        <v>4.4800000000000004</v>
      </c>
    </row>
    <row r="18" spans="1:9">
      <c r="A18" s="1344" t="s">
        <v>5</v>
      </c>
      <c r="B18" s="1345">
        <v>99550.12</v>
      </c>
      <c r="C18" s="1346">
        <v>0.69</v>
      </c>
      <c r="D18" s="1347">
        <v>55440.06</v>
      </c>
      <c r="E18" s="1348">
        <v>0.6364510804822362</v>
      </c>
      <c r="F18" s="1347">
        <v>34244.230000000003</v>
      </c>
      <c r="G18" s="1349">
        <v>3.25</v>
      </c>
      <c r="H18" s="1341">
        <v>20234.22</v>
      </c>
      <c r="I18" s="1342">
        <v>4.4662400074724902</v>
      </c>
    </row>
    <row r="19" spans="1:9" ht="13.5" thickBot="1">
      <c r="A19" s="1350" t="s">
        <v>171</v>
      </c>
      <c r="B19" s="1351">
        <f>SUM(B7:B18)</f>
        <v>961717.17</v>
      </c>
      <c r="C19" s="1352">
        <v>1.1499999999999999</v>
      </c>
      <c r="D19" s="1353">
        <f>SUM(D7:D18)</f>
        <v>1062036.29</v>
      </c>
      <c r="E19" s="1354">
        <v>2.5970446727655725</v>
      </c>
      <c r="F19" s="1355">
        <f>SUM(F7:F18)</f>
        <v>129064.29000000001</v>
      </c>
      <c r="G19" s="1356">
        <v>2.39</v>
      </c>
      <c r="H19" s="1357">
        <f>SUM(H7:H18)</f>
        <v>381017.01</v>
      </c>
      <c r="I19" s="1354">
        <v>5.2694089003509035</v>
      </c>
    </row>
    <row r="20" spans="1:9" ht="13.5" thickTop="1">
      <c r="A20" s="1358" t="s">
        <v>1229</v>
      </c>
    </row>
    <row r="21" spans="1:9">
      <c r="A21" s="1358"/>
    </row>
    <row r="25" spans="1:9">
      <c r="B25" s="1359"/>
    </row>
    <row r="35" spans="4:6">
      <c r="D35" s="1360"/>
    </row>
    <row r="36" spans="4:6">
      <c r="D36" s="1360"/>
      <c r="F36" s="1360"/>
    </row>
    <row r="37" spans="4:6">
      <c r="D37" s="1360"/>
      <c r="F37" s="1360"/>
    </row>
  </sheetData>
  <mergeCells count="11">
    <mergeCell ref="H5:I5"/>
    <mergeCell ref="A1:I1"/>
    <mergeCell ref="L1:M1"/>
    <mergeCell ref="A2:I2"/>
    <mergeCell ref="H3:I3"/>
    <mergeCell ref="A4:A6"/>
    <mergeCell ref="B4:E4"/>
    <mergeCell ref="F4:I4"/>
    <mergeCell ref="B5:C5"/>
    <mergeCell ref="D5:E5"/>
    <mergeCell ref="F5:G5"/>
  </mergeCells>
  <printOptions horizontalCentered="1"/>
  <pageMargins left="1.5" right="1" top="1.5" bottom="1"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J30"/>
  <sheetViews>
    <sheetView view="pageBreakPreview" zoomScaleSheetLayoutView="100" workbookViewId="0">
      <selection activeCell="A2" sqref="A2:XFD2"/>
    </sheetView>
  </sheetViews>
  <sheetFormatPr defaultRowHeight="12.75"/>
  <cols>
    <col min="1" max="1" width="45" style="475" customWidth="1"/>
    <col min="2" max="2" width="8" style="475" bestFit="1" customWidth="1"/>
    <col min="3" max="3" width="8.85546875" style="475" bestFit="1" customWidth="1"/>
    <col min="4" max="9" width="9.42578125" style="475" bestFit="1" customWidth="1"/>
    <col min="10" max="10" width="14.140625" style="475" bestFit="1" customWidth="1"/>
    <col min="11" max="256" width="9.140625" style="475"/>
    <col min="257" max="257" width="45" style="475" customWidth="1"/>
    <col min="258" max="258" width="13" style="475" bestFit="1" customWidth="1"/>
    <col min="259" max="259" width="13.28515625" style="475" bestFit="1" customWidth="1"/>
    <col min="260" max="260" width="14.7109375" style="475" bestFit="1" customWidth="1"/>
    <col min="261" max="261" width="14.85546875" style="475" bestFit="1" customWidth="1"/>
    <col min="262" max="262" width="14.42578125" style="475" bestFit="1" customWidth="1"/>
    <col min="263" max="263" width="14.7109375" style="475" bestFit="1" customWidth="1"/>
    <col min="264" max="264" width="14.85546875" style="475" bestFit="1" customWidth="1"/>
    <col min="265" max="265" width="14.42578125" style="475" bestFit="1" customWidth="1"/>
    <col min="266" max="266" width="14.140625" style="475" bestFit="1" customWidth="1"/>
    <col min="267" max="512" width="9.140625" style="475"/>
    <col min="513" max="513" width="45" style="475" customWidth="1"/>
    <col min="514" max="514" width="13" style="475" bestFit="1" customWidth="1"/>
    <col min="515" max="515" width="13.28515625" style="475" bestFit="1" customWidth="1"/>
    <col min="516" max="516" width="14.7109375" style="475" bestFit="1" customWidth="1"/>
    <col min="517" max="517" width="14.85546875" style="475" bestFit="1" customWidth="1"/>
    <col min="518" max="518" width="14.42578125" style="475" bestFit="1" customWidth="1"/>
    <col min="519" max="519" width="14.7109375" style="475" bestFit="1" customWidth="1"/>
    <col min="520" max="520" width="14.85546875" style="475" bestFit="1" customWidth="1"/>
    <col min="521" max="521" width="14.42578125" style="475" bestFit="1" customWidth="1"/>
    <col min="522" max="522" width="14.140625" style="475" bestFit="1" customWidth="1"/>
    <col min="523" max="768" width="9.140625" style="475"/>
    <col min="769" max="769" width="45" style="475" customWidth="1"/>
    <col min="770" max="770" width="13" style="475" bestFit="1" customWidth="1"/>
    <col min="771" max="771" width="13.28515625" style="475" bestFit="1" customWidth="1"/>
    <col min="772" max="772" width="14.7109375" style="475" bestFit="1" customWidth="1"/>
    <col min="773" max="773" width="14.85546875" style="475" bestFit="1" customWidth="1"/>
    <col min="774" max="774" width="14.42578125" style="475" bestFit="1" customWidth="1"/>
    <col min="775" max="775" width="14.7109375" style="475" bestFit="1" customWidth="1"/>
    <col min="776" max="776" width="14.85546875" style="475" bestFit="1" customWidth="1"/>
    <col min="777" max="777" width="14.42578125" style="475" bestFit="1" customWidth="1"/>
    <col min="778" max="778" width="14.140625" style="475" bestFit="1" customWidth="1"/>
    <col min="779" max="1024" width="9.140625" style="475"/>
    <col min="1025" max="1025" width="45" style="475" customWidth="1"/>
    <col min="1026" max="1026" width="13" style="475" bestFit="1" customWidth="1"/>
    <col min="1027" max="1027" width="13.28515625" style="475" bestFit="1" customWidth="1"/>
    <col min="1028" max="1028" width="14.7109375" style="475" bestFit="1" customWidth="1"/>
    <col min="1029" max="1029" width="14.85546875" style="475" bestFit="1" customWidth="1"/>
    <col min="1030" max="1030" width="14.42578125" style="475" bestFit="1" customWidth="1"/>
    <col min="1031" max="1031" width="14.7109375" style="475" bestFit="1" customWidth="1"/>
    <col min="1032" max="1032" width="14.85546875" style="475" bestFit="1" customWidth="1"/>
    <col min="1033" max="1033" width="14.42578125" style="475" bestFit="1" customWidth="1"/>
    <col min="1034" max="1034" width="14.140625" style="475" bestFit="1" customWidth="1"/>
    <col min="1035" max="1280" width="9.140625" style="475"/>
    <col min="1281" max="1281" width="45" style="475" customWidth="1"/>
    <col min="1282" max="1282" width="13" style="475" bestFit="1" customWidth="1"/>
    <col min="1283" max="1283" width="13.28515625" style="475" bestFit="1" customWidth="1"/>
    <col min="1284" max="1284" width="14.7109375" style="475" bestFit="1" customWidth="1"/>
    <col min="1285" max="1285" width="14.85546875" style="475" bestFit="1" customWidth="1"/>
    <col min="1286" max="1286" width="14.42578125" style="475" bestFit="1" customWidth="1"/>
    <col min="1287" max="1287" width="14.7109375" style="475" bestFit="1" customWidth="1"/>
    <col min="1288" max="1288" width="14.85546875" style="475" bestFit="1" customWidth="1"/>
    <col min="1289" max="1289" width="14.42578125" style="475" bestFit="1" customWidth="1"/>
    <col min="1290" max="1290" width="14.140625" style="475" bestFit="1" customWidth="1"/>
    <col min="1291" max="1536" width="9.140625" style="475"/>
    <col min="1537" max="1537" width="45" style="475" customWidth="1"/>
    <col min="1538" max="1538" width="13" style="475" bestFit="1" customWidth="1"/>
    <col min="1539" max="1539" width="13.28515625" style="475" bestFit="1" customWidth="1"/>
    <col min="1540" max="1540" width="14.7109375" style="475" bestFit="1" customWidth="1"/>
    <col min="1541" max="1541" width="14.85546875" style="475" bestFit="1" customWidth="1"/>
    <col min="1542" max="1542" width="14.42578125" style="475" bestFit="1" customWidth="1"/>
    <col min="1543" max="1543" width="14.7109375" style="475" bestFit="1" customWidth="1"/>
    <col min="1544" max="1544" width="14.85546875" style="475" bestFit="1" customWidth="1"/>
    <col min="1545" max="1545" width="14.42578125" style="475" bestFit="1" customWidth="1"/>
    <col min="1546" max="1546" width="14.140625" style="475" bestFit="1" customWidth="1"/>
    <col min="1547" max="1792" width="9.140625" style="475"/>
    <col min="1793" max="1793" width="45" style="475" customWidth="1"/>
    <col min="1794" max="1794" width="13" style="475" bestFit="1" customWidth="1"/>
    <col min="1795" max="1795" width="13.28515625" style="475" bestFit="1" customWidth="1"/>
    <col min="1796" max="1796" width="14.7109375" style="475" bestFit="1" customWidth="1"/>
    <col min="1797" max="1797" width="14.85546875" style="475" bestFit="1" customWidth="1"/>
    <col min="1798" max="1798" width="14.42578125" style="475" bestFit="1" customWidth="1"/>
    <col min="1799" max="1799" width="14.7109375" style="475" bestFit="1" customWidth="1"/>
    <col min="1800" max="1800" width="14.85546875" style="475" bestFit="1" customWidth="1"/>
    <col min="1801" max="1801" width="14.42578125" style="475" bestFit="1" customWidth="1"/>
    <col min="1802" max="1802" width="14.140625" style="475" bestFit="1" customWidth="1"/>
    <col min="1803" max="2048" width="9.140625" style="475"/>
    <col min="2049" max="2049" width="45" style="475" customWidth="1"/>
    <col min="2050" max="2050" width="13" style="475" bestFit="1" customWidth="1"/>
    <col min="2051" max="2051" width="13.28515625" style="475" bestFit="1" customWidth="1"/>
    <col min="2052" max="2052" width="14.7109375" style="475" bestFit="1" customWidth="1"/>
    <col min="2053" max="2053" width="14.85546875" style="475" bestFit="1" customWidth="1"/>
    <col min="2054" max="2054" width="14.42578125" style="475" bestFit="1" customWidth="1"/>
    <col min="2055" max="2055" width="14.7109375" style="475" bestFit="1" customWidth="1"/>
    <col min="2056" max="2056" width="14.85546875" style="475" bestFit="1" customWidth="1"/>
    <col min="2057" max="2057" width="14.42578125" style="475" bestFit="1" customWidth="1"/>
    <col min="2058" max="2058" width="14.140625" style="475" bestFit="1" customWidth="1"/>
    <col min="2059" max="2304" width="9.140625" style="475"/>
    <col min="2305" max="2305" width="45" style="475" customWidth="1"/>
    <col min="2306" max="2306" width="13" style="475" bestFit="1" customWidth="1"/>
    <col min="2307" max="2307" width="13.28515625" style="475" bestFit="1" customWidth="1"/>
    <col min="2308" max="2308" width="14.7109375" style="475" bestFit="1" customWidth="1"/>
    <col min="2309" max="2309" width="14.85546875" style="475" bestFit="1" customWidth="1"/>
    <col min="2310" max="2310" width="14.42578125" style="475" bestFit="1" customWidth="1"/>
    <col min="2311" max="2311" width="14.7109375" style="475" bestFit="1" customWidth="1"/>
    <col min="2312" max="2312" width="14.85546875" style="475" bestFit="1" customWidth="1"/>
    <col min="2313" max="2313" width="14.42578125" style="475" bestFit="1" customWidth="1"/>
    <col min="2314" max="2314" width="14.140625" style="475" bestFit="1" customWidth="1"/>
    <col min="2315" max="2560" width="9.140625" style="475"/>
    <col min="2561" max="2561" width="45" style="475" customWidth="1"/>
    <col min="2562" max="2562" width="13" style="475" bestFit="1" customWidth="1"/>
    <col min="2563" max="2563" width="13.28515625" style="475" bestFit="1" customWidth="1"/>
    <col min="2564" max="2564" width="14.7109375" style="475" bestFit="1" customWidth="1"/>
    <col min="2565" max="2565" width="14.85546875" style="475" bestFit="1" customWidth="1"/>
    <col min="2566" max="2566" width="14.42578125" style="475" bestFit="1" customWidth="1"/>
    <col min="2567" max="2567" width="14.7109375" style="475" bestFit="1" customWidth="1"/>
    <col min="2568" max="2568" width="14.85546875" style="475" bestFit="1" customWidth="1"/>
    <col min="2569" max="2569" width="14.42578125" style="475" bestFit="1" customWidth="1"/>
    <col min="2570" max="2570" width="14.140625" style="475" bestFit="1" customWidth="1"/>
    <col min="2571" max="2816" width="9.140625" style="475"/>
    <col min="2817" max="2817" width="45" style="475" customWidth="1"/>
    <col min="2818" max="2818" width="13" style="475" bestFit="1" customWidth="1"/>
    <col min="2819" max="2819" width="13.28515625" style="475" bestFit="1" customWidth="1"/>
    <col min="2820" max="2820" width="14.7109375" style="475" bestFit="1" customWidth="1"/>
    <col min="2821" max="2821" width="14.85546875" style="475" bestFit="1" customWidth="1"/>
    <col min="2822" max="2822" width="14.42578125" style="475" bestFit="1" customWidth="1"/>
    <col min="2823" max="2823" width="14.7109375" style="475" bestFit="1" customWidth="1"/>
    <col min="2824" max="2824" width="14.85546875" style="475" bestFit="1" customWidth="1"/>
    <col min="2825" max="2825" width="14.42578125" style="475" bestFit="1" customWidth="1"/>
    <col min="2826" max="2826" width="14.140625" style="475" bestFit="1" customWidth="1"/>
    <col min="2827" max="3072" width="9.140625" style="475"/>
    <col min="3073" max="3073" width="45" style="475" customWidth="1"/>
    <col min="3074" max="3074" width="13" style="475" bestFit="1" customWidth="1"/>
    <col min="3075" max="3075" width="13.28515625" style="475" bestFit="1" customWidth="1"/>
    <col min="3076" max="3076" width="14.7109375" style="475" bestFit="1" customWidth="1"/>
    <col min="3077" max="3077" width="14.85546875" style="475" bestFit="1" customWidth="1"/>
    <col min="3078" max="3078" width="14.42578125" style="475" bestFit="1" customWidth="1"/>
    <col min="3079" max="3079" width="14.7109375" style="475" bestFit="1" customWidth="1"/>
    <col min="3080" max="3080" width="14.85546875" style="475" bestFit="1" customWidth="1"/>
    <col min="3081" max="3081" width="14.42578125" style="475" bestFit="1" customWidth="1"/>
    <col min="3082" max="3082" width="14.140625" style="475" bestFit="1" customWidth="1"/>
    <col min="3083" max="3328" width="9.140625" style="475"/>
    <col min="3329" max="3329" width="45" style="475" customWidth="1"/>
    <col min="3330" max="3330" width="13" style="475" bestFit="1" customWidth="1"/>
    <col min="3331" max="3331" width="13.28515625" style="475" bestFit="1" customWidth="1"/>
    <col min="3332" max="3332" width="14.7109375" style="475" bestFit="1" customWidth="1"/>
    <col min="3333" max="3333" width="14.85546875" style="475" bestFit="1" customWidth="1"/>
    <col min="3334" max="3334" width="14.42578125" style="475" bestFit="1" customWidth="1"/>
    <col min="3335" max="3335" width="14.7109375" style="475" bestFit="1" customWidth="1"/>
    <col min="3336" max="3336" width="14.85546875" style="475" bestFit="1" customWidth="1"/>
    <col min="3337" max="3337" width="14.42578125" style="475" bestFit="1" customWidth="1"/>
    <col min="3338" max="3338" width="14.140625" style="475" bestFit="1" customWidth="1"/>
    <col min="3339" max="3584" width="9.140625" style="475"/>
    <col min="3585" max="3585" width="45" style="475" customWidth="1"/>
    <col min="3586" max="3586" width="13" style="475" bestFit="1" customWidth="1"/>
    <col min="3587" max="3587" width="13.28515625" style="475" bestFit="1" customWidth="1"/>
    <col min="3588" max="3588" width="14.7109375" style="475" bestFit="1" customWidth="1"/>
    <col min="3589" max="3589" width="14.85546875" style="475" bestFit="1" customWidth="1"/>
    <col min="3590" max="3590" width="14.42578125" style="475" bestFit="1" customWidth="1"/>
    <col min="3591" max="3591" width="14.7109375" style="475" bestFit="1" customWidth="1"/>
    <col min="3592" max="3592" width="14.85546875" style="475" bestFit="1" customWidth="1"/>
    <col min="3593" max="3593" width="14.42578125" style="475" bestFit="1" customWidth="1"/>
    <col min="3594" max="3594" width="14.140625" style="475" bestFit="1" customWidth="1"/>
    <col min="3595" max="3840" width="9.140625" style="475"/>
    <col min="3841" max="3841" width="45" style="475" customWidth="1"/>
    <col min="3842" max="3842" width="13" style="475" bestFit="1" customWidth="1"/>
    <col min="3843" max="3843" width="13.28515625" style="475" bestFit="1" customWidth="1"/>
    <col min="3844" max="3844" width="14.7109375" style="475" bestFit="1" customWidth="1"/>
    <col min="3845" max="3845" width="14.85546875" style="475" bestFit="1" customWidth="1"/>
    <col min="3846" max="3846" width="14.42578125" style="475" bestFit="1" customWidth="1"/>
    <col min="3847" max="3847" width="14.7109375" style="475" bestFit="1" customWidth="1"/>
    <col min="3848" max="3848" width="14.85546875" style="475" bestFit="1" customWidth="1"/>
    <col min="3849" max="3849" width="14.42578125" style="475" bestFit="1" customWidth="1"/>
    <col min="3850" max="3850" width="14.140625" style="475" bestFit="1" customWidth="1"/>
    <col min="3851" max="4096" width="9.140625" style="475"/>
    <col min="4097" max="4097" width="45" style="475" customWidth="1"/>
    <col min="4098" max="4098" width="13" style="475" bestFit="1" customWidth="1"/>
    <col min="4099" max="4099" width="13.28515625" style="475" bestFit="1" customWidth="1"/>
    <col min="4100" max="4100" width="14.7109375" style="475" bestFit="1" customWidth="1"/>
    <col min="4101" max="4101" width="14.85546875" style="475" bestFit="1" customWidth="1"/>
    <col min="4102" max="4102" width="14.42578125" style="475" bestFit="1" customWidth="1"/>
    <col min="4103" max="4103" width="14.7109375" style="475" bestFit="1" customWidth="1"/>
    <col min="4104" max="4104" width="14.85546875" style="475" bestFit="1" customWidth="1"/>
    <col min="4105" max="4105" width="14.42578125" style="475" bestFit="1" customWidth="1"/>
    <col min="4106" max="4106" width="14.140625" style="475" bestFit="1" customWidth="1"/>
    <col min="4107" max="4352" width="9.140625" style="475"/>
    <col min="4353" max="4353" width="45" style="475" customWidth="1"/>
    <col min="4354" max="4354" width="13" style="475" bestFit="1" customWidth="1"/>
    <col min="4355" max="4355" width="13.28515625" style="475" bestFit="1" customWidth="1"/>
    <col min="4356" max="4356" width="14.7109375" style="475" bestFit="1" customWidth="1"/>
    <col min="4357" max="4357" width="14.85546875" style="475" bestFit="1" customWidth="1"/>
    <col min="4358" max="4358" width="14.42578125" style="475" bestFit="1" customWidth="1"/>
    <col min="4359" max="4359" width="14.7109375" style="475" bestFit="1" customWidth="1"/>
    <col min="4360" max="4360" width="14.85546875" style="475" bestFit="1" customWidth="1"/>
    <col min="4361" max="4361" width="14.42578125" style="475" bestFit="1" customWidth="1"/>
    <col min="4362" max="4362" width="14.140625" style="475" bestFit="1" customWidth="1"/>
    <col min="4363" max="4608" width="9.140625" style="475"/>
    <col min="4609" max="4609" width="45" style="475" customWidth="1"/>
    <col min="4610" max="4610" width="13" style="475" bestFit="1" customWidth="1"/>
    <col min="4611" max="4611" width="13.28515625" style="475" bestFit="1" customWidth="1"/>
    <col min="4612" max="4612" width="14.7109375" style="475" bestFit="1" customWidth="1"/>
    <col min="4613" max="4613" width="14.85546875" style="475" bestFit="1" customWidth="1"/>
    <col min="4614" max="4614" width="14.42578125" style="475" bestFit="1" customWidth="1"/>
    <col min="4615" max="4615" width="14.7109375" style="475" bestFit="1" customWidth="1"/>
    <col min="4616" max="4616" width="14.85546875" style="475" bestFit="1" customWidth="1"/>
    <col min="4617" max="4617" width="14.42578125" style="475" bestFit="1" customWidth="1"/>
    <col min="4618" max="4618" width="14.140625" style="475" bestFit="1" customWidth="1"/>
    <col min="4619" max="4864" width="9.140625" style="475"/>
    <col min="4865" max="4865" width="45" style="475" customWidth="1"/>
    <col min="4866" max="4866" width="13" style="475" bestFit="1" customWidth="1"/>
    <col min="4867" max="4867" width="13.28515625" style="475" bestFit="1" customWidth="1"/>
    <col min="4868" max="4868" width="14.7109375" style="475" bestFit="1" customWidth="1"/>
    <col min="4869" max="4869" width="14.85546875" style="475" bestFit="1" customWidth="1"/>
    <col min="4870" max="4870" width="14.42578125" style="475" bestFit="1" customWidth="1"/>
    <col min="4871" max="4871" width="14.7109375" style="475" bestFit="1" customWidth="1"/>
    <col min="4872" max="4872" width="14.85546875" style="475" bestFit="1" customWidth="1"/>
    <col min="4873" max="4873" width="14.42578125" style="475" bestFit="1" customWidth="1"/>
    <col min="4874" max="4874" width="14.140625" style="475" bestFit="1" customWidth="1"/>
    <col min="4875" max="5120" width="9.140625" style="475"/>
    <col min="5121" max="5121" width="45" style="475" customWidth="1"/>
    <col min="5122" max="5122" width="13" style="475" bestFit="1" customWidth="1"/>
    <col min="5123" max="5123" width="13.28515625" style="475" bestFit="1" customWidth="1"/>
    <col min="5124" max="5124" width="14.7109375" style="475" bestFit="1" customWidth="1"/>
    <col min="5125" max="5125" width="14.85546875" style="475" bestFit="1" customWidth="1"/>
    <col min="5126" max="5126" width="14.42578125" style="475" bestFit="1" customWidth="1"/>
    <col min="5127" max="5127" width="14.7109375" style="475" bestFit="1" customWidth="1"/>
    <col min="5128" max="5128" width="14.85546875" style="475" bestFit="1" customWidth="1"/>
    <col min="5129" max="5129" width="14.42578125" style="475" bestFit="1" customWidth="1"/>
    <col min="5130" max="5130" width="14.140625" style="475" bestFit="1" customWidth="1"/>
    <col min="5131" max="5376" width="9.140625" style="475"/>
    <col min="5377" max="5377" width="45" style="475" customWidth="1"/>
    <col min="5378" max="5378" width="13" style="475" bestFit="1" customWidth="1"/>
    <col min="5379" max="5379" width="13.28515625" style="475" bestFit="1" customWidth="1"/>
    <col min="5380" max="5380" width="14.7109375" style="475" bestFit="1" customWidth="1"/>
    <col min="5381" max="5381" width="14.85546875" style="475" bestFit="1" customWidth="1"/>
    <col min="5382" max="5382" width="14.42578125" style="475" bestFit="1" customWidth="1"/>
    <col min="5383" max="5383" width="14.7109375" style="475" bestFit="1" customWidth="1"/>
    <col min="5384" max="5384" width="14.85546875" style="475" bestFit="1" customWidth="1"/>
    <col min="5385" max="5385" width="14.42578125" style="475" bestFit="1" customWidth="1"/>
    <col min="5386" max="5386" width="14.140625" style="475" bestFit="1" customWidth="1"/>
    <col min="5387" max="5632" width="9.140625" style="475"/>
    <col min="5633" max="5633" width="45" style="475" customWidth="1"/>
    <col min="5634" max="5634" width="13" style="475" bestFit="1" customWidth="1"/>
    <col min="5635" max="5635" width="13.28515625" style="475" bestFit="1" customWidth="1"/>
    <col min="5636" max="5636" width="14.7109375" style="475" bestFit="1" customWidth="1"/>
    <col min="5637" max="5637" width="14.85546875" style="475" bestFit="1" customWidth="1"/>
    <col min="5638" max="5638" width="14.42578125" style="475" bestFit="1" customWidth="1"/>
    <col min="5639" max="5639" width="14.7109375" style="475" bestFit="1" customWidth="1"/>
    <col min="5640" max="5640" width="14.85546875" style="475" bestFit="1" customWidth="1"/>
    <col min="5641" max="5641" width="14.42578125" style="475" bestFit="1" customWidth="1"/>
    <col min="5642" max="5642" width="14.140625" style="475" bestFit="1" customWidth="1"/>
    <col min="5643" max="5888" width="9.140625" style="475"/>
    <col min="5889" max="5889" width="45" style="475" customWidth="1"/>
    <col min="5890" max="5890" width="13" style="475" bestFit="1" customWidth="1"/>
    <col min="5891" max="5891" width="13.28515625" style="475" bestFit="1" customWidth="1"/>
    <col min="5892" max="5892" width="14.7109375" style="475" bestFit="1" customWidth="1"/>
    <col min="5893" max="5893" width="14.85546875" style="475" bestFit="1" customWidth="1"/>
    <col min="5894" max="5894" width="14.42578125" style="475" bestFit="1" customWidth="1"/>
    <col min="5895" max="5895" width="14.7109375" style="475" bestFit="1" customWidth="1"/>
    <col min="5896" max="5896" width="14.85546875" style="475" bestFit="1" customWidth="1"/>
    <col min="5897" max="5897" width="14.42578125" style="475" bestFit="1" customWidth="1"/>
    <col min="5898" max="5898" width="14.140625" style="475" bestFit="1" customWidth="1"/>
    <col min="5899" max="6144" width="9.140625" style="475"/>
    <col min="6145" max="6145" width="45" style="475" customWidth="1"/>
    <col min="6146" max="6146" width="13" style="475" bestFit="1" customWidth="1"/>
    <col min="6147" max="6147" width="13.28515625" style="475" bestFit="1" customWidth="1"/>
    <col min="6148" max="6148" width="14.7109375" style="475" bestFit="1" customWidth="1"/>
    <col min="6149" max="6149" width="14.85546875" style="475" bestFit="1" customWidth="1"/>
    <col min="6150" max="6150" width="14.42578125" style="475" bestFit="1" customWidth="1"/>
    <col min="6151" max="6151" width="14.7109375" style="475" bestFit="1" customWidth="1"/>
    <col min="6152" max="6152" width="14.85546875" style="475" bestFit="1" customWidth="1"/>
    <col min="6153" max="6153" width="14.42578125" style="475" bestFit="1" customWidth="1"/>
    <col min="6154" max="6154" width="14.140625" style="475" bestFit="1" customWidth="1"/>
    <col min="6155" max="6400" width="9.140625" style="475"/>
    <col min="6401" max="6401" width="45" style="475" customWidth="1"/>
    <col min="6402" max="6402" width="13" style="475" bestFit="1" customWidth="1"/>
    <col min="6403" max="6403" width="13.28515625" style="475" bestFit="1" customWidth="1"/>
    <col min="6404" max="6404" width="14.7109375" style="475" bestFit="1" customWidth="1"/>
    <col min="6405" max="6405" width="14.85546875" style="475" bestFit="1" customWidth="1"/>
    <col min="6406" max="6406" width="14.42578125" style="475" bestFit="1" customWidth="1"/>
    <col min="6407" max="6407" width="14.7109375" style="475" bestFit="1" customWidth="1"/>
    <col min="6408" max="6408" width="14.85546875" style="475" bestFit="1" customWidth="1"/>
    <col min="6409" max="6409" width="14.42578125" style="475" bestFit="1" customWidth="1"/>
    <col min="6410" max="6410" width="14.140625" style="475" bestFit="1" customWidth="1"/>
    <col min="6411" max="6656" width="9.140625" style="475"/>
    <col min="6657" max="6657" width="45" style="475" customWidth="1"/>
    <col min="6658" max="6658" width="13" style="475" bestFit="1" customWidth="1"/>
    <col min="6659" max="6659" width="13.28515625" style="475" bestFit="1" customWidth="1"/>
    <col min="6660" max="6660" width="14.7109375" style="475" bestFit="1" customWidth="1"/>
    <col min="6661" max="6661" width="14.85546875" style="475" bestFit="1" customWidth="1"/>
    <col min="6662" max="6662" width="14.42578125" style="475" bestFit="1" customWidth="1"/>
    <col min="6663" max="6663" width="14.7109375" style="475" bestFit="1" customWidth="1"/>
    <col min="6664" max="6664" width="14.85546875" style="475" bestFit="1" customWidth="1"/>
    <col min="6665" max="6665" width="14.42578125" style="475" bestFit="1" customWidth="1"/>
    <col min="6666" max="6666" width="14.140625" style="475" bestFit="1" customWidth="1"/>
    <col min="6667" max="6912" width="9.140625" style="475"/>
    <col min="6913" max="6913" width="45" style="475" customWidth="1"/>
    <col min="6914" max="6914" width="13" style="475" bestFit="1" customWidth="1"/>
    <col min="6915" max="6915" width="13.28515625" style="475" bestFit="1" customWidth="1"/>
    <col min="6916" max="6916" width="14.7109375" style="475" bestFit="1" customWidth="1"/>
    <col min="6917" max="6917" width="14.85546875" style="475" bestFit="1" customWidth="1"/>
    <col min="6918" max="6918" width="14.42578125" style="475" bestFit="1" customWidth="1"/>
    <col min="6919" max="6919" width="14.7109375" style="475" bestFit="1" customWidth="1"/>
    <col min="6920" max="6920" width="14.85546875" style="475" bestFit="1" customWidth="1"/>
    <col min="6921" max="6921" width="14.42578125" style="475" bestFit="1" customWidth="1"/>
    <col min="6922" max="6922" width="14.140625" style="475" bestFit="1" customWidth="1"/>
    <col min="6923" max="7168" width="9.140625" style="475"/>
    <col min="7169" max="7169" width="45" style="475" customWidth="1"/>
    <col min="7170" max="7170" width="13" style="475" bestFit="1" customWidth="1"/>
    <col min="7171" max="7171" width="13.28515625" style="475" bestFit="1" customWidth="1"/>
    <col min="7172" max="7172" width="14.7109375" style="475" bestFit="1" customWidth="1"/>
    <col min="7173" max="7173" width="14.85546875" style="475" bestFit="1" customWidth="1"/>
    <col min="7174" max="7174" width="14.42578125" style="475" bestFit="1" customWidth="1"/>
    <col min="7175" max="7175" width="14.7109375" style="475" bestFit="1" customWidth="1"/>
    <col min="7176" max="7176" width="14.85546875" style="475" bestFit="1" customWidth="1"/>
    <col min="7177" max="7177" width="14.42578125" style="475" bestFit="1" customWidth="1"/>
    <col min="7178" max="7178" width="14.140625" style="475" bestFit="1" customWidth="1"/>
    <col min="7179" max="7424" width="9.140625" style="475"/>
    <col min="7425" max="7425" width="45" style="475" customWidth="1"/>
    <col min="7426" max="7426" width="13" style="475" bestFit="1" customWidth="1"/>
    <col min="7427" max="7427" width="13.28515625" style="475" bestFit="1" customWidth="1"/>
    <col min="7428" max="7428" width="14.7109375" style="475" bestFit="1" customWidth="1"/>
    <col min="7429" max="7429" width="14.85546875" style="475" bestFit="1" customWidth="1"/>
    <col min="7430" max="7430" width="14.42578125" style="475" bestFit="1" customWidth="1"/>
    <col min="7431" max="7431" width="14.7109375" style="475" bestFit="1" customWidth="1"/>
    <col min="7432" max="7432" width="14.85546875" style="475" bestFit="1" customWidth="1"/>
    <col min="7433" max="7433" width="14.42578125" style="475" bestFit="1" customWidth="1"/>
    <col min="7434" max="7434" width="14.140625" style="475" bestFit="1" customWidth="1"/>
    <col min="7435" max="7680" width="9.140625" style="475"/>
    <col min="7681" max="7681" width="45" style="475" customWidth="1"/>
    <col min="7682" max="7682" width="13" style="475" bestFit="1" customWidth="1"/>
    <col min="7683" max="7683" width="13.28515625" style="475" bestFit="1" customWidth="1"/>
    <col min="7684" max="7684" width="14.7109375" style="475" bestFit="1" customWidth="1"/>
    <col min="7685" max="7685" width="14.85546875" style="475" bestFit="1" customWidth="1"/>
    <col min="7686" max="7686" width="14.42578125" style="475" bestFit="1" customWidth="1"/>
    <col min="7687" max="7687" width="14.7109375" style="475" bestFit="1" customWidth="1"/>
    <col min="7688" max="7688" width="14.85546875" style="475" bestFit="1" customWidth="1"/>
    <col min="7689" max="7689" width="14.42578125" style="475" bestFit="1" customWidth="1"/>
    <col min="7690" max="7690" width="14.140625" style="475" bestFit="1" customWidth="1"/>
    <col min="7691" max="7936" width="9.140625" style="475"/>
    <col min="7937" max="7937" width="45" style="475" customWidth="1"/>
    <col min="7938" max="7938" width="13" style="475" bestFit="1" customWidth="1"/>
    <col min="7939" max="7939" width="13.28515625" style="475" bestFit="1" customWidth="1"/>
    <col min="7940" max="7940" width="14.7109375" style="475" bestFit="1" customWidth="1"/>
    <col min="7941" max="7941" width="14.85546875" style="475" bestFit="1" customWidth="1"/>
    <col min="7942" max="7942" width="14.42578125" style="475" bestFit="1" customWidth="1"/>
    <col min="7943" max="7943" width="14.7109375" style="475" bestFit="1" customWidth="1"/>
    <col min="7944" max="7944" width="14.85546875" style="475" bestFit="1" customWidth="1"/>
    <col min="7945" max="7945" width="14.42578125" style="475" bestFit="1" customWidth="1"/>
    <col min="7946" max="7946" width="14.140625" style="475" bestFit="1" customWidth="1"/>
    <col min="7947" max="8192" width="9.140625" style="475"/>
    <col min="8193" max="8193" width="45" style="475" customWidth="1"/>
    <col min="8194" max="8194" width="13" style="475" bestFit="1" customWidth="1"/>
    <col min="8195" max="8195" width="13.28515625" style="475" bestFit="1" customWidth="1"/>
    <col min="8196" max="8196" width="14.7109375" style="475" bestFit="1" customWidth="1"/>
    <col min="8197" max="8197" width="14.85546875" style="475" bestFit="1" customWidth="1"/>
    <col min="8198" max="8198" width="14.42578125" style="475" bestFit="1" customWidth="1"/>
    <col min="8199" max="8199" width="14.7109375" style="475" bestFit="1" customWidth="1"/>
    <col min="8200" max="8200" width="14.85546875" style="475" bestFit="1" customWidth="1"/>
    <col min="8201" max="8201" width="14.42578125" style="475" bestFit="1" customWidth="1"/>
    <col min="8202" max="8202" width="14.140625" style="475" bestFit="1" customWidth="1"/>
    <col min="8203" max="8448" width="9.140625" style="475"/>
    <col min="8449" max="8449" width="45" style="475" customWidth="1"/>
    <col min="8450" max="8450" width="13" style="475" bestFit="1" customWidth="1"/>
    <col min="8451" max="8451" width="13.28515625" style="475" bestFit="1" customWidth="1"/>
    <col min="8452" max="8452" width="14.7109375" style="475" bestFit="1" customWidth="1"/>
    <col min="8453" max="8453" width="14.85546875" style="475" bestFit="1" customWidth="1"/>
    <col min="8454" max="8454" width="14.42578125" style="475" bestFit="1" customWidth="1"/>
    <col min="8455" max="8455" width="14.7109375" style="475" bestFit="1" customWidth="1"/>
    <col min="8456" max="8456" width="14.85546875" style="475" bestFit="1" customWidth="1"/>
    <col min="8457" max="8457" width="14.42578125" style="475" bestFit="1" customWidth="1"/>
    <col min="8458" max="8458" width="14.140625" style="475" bestFit="1" customWidth="1"/>
    <col min="8459" max="8704" width="9.140625" style="475"/>
    <col min="8705" max="8705" width="45" style="475" customWidth="1"/>
    <col min="8706" max="8706" width="13" style="475" bestFit="1" customWidth="1"/>
    <col min="8707" max="8707" width="13.28515625" style="475" bestFit="1" customWidth="1"/>
    <col min="8708" max="8708" width="14.7109375" style="475" bestFit="1" customWidth="1"/>
    <col min="8709" max="8709" width="14.85546875" style="475" bestFit="1" customWidth="1"/>
    <col min="8710" max="8710" width="14.42578125" style="475" bestFit="1" customWidth="1"/>
    <col min="8711" max="8711" width="14.7109375" style="475" bestFit="1" customWidth="1"/>
    <col min="8712" max="8712" width="14.85546875" style="475" bestFit="1" customWidth="1"/>
    <col min="8713" max="8713" width="14.42578125" style="475" bestFit="1" customWidth="1"/>
    <col min="8714" max="8714" width="14.140625" style="475" bestFit="1" customWidth="1"/>
    <col min="8715" max="8960" width="9.140625" style="475"/>
    <col min="8961" max="8961" width="45" style="475" customWidth="1"/>
    <col min="8962" max="8962" width="13" style="475" bestFit="1" customWidth="1"/>
    <col min="8963" max="8963" width="13.28515625" style="475" bestFit="1" customWidth="1"/>
    <col min="8964" max="8964" width="14.7109375" style="475" bestFit="1" customWidth="1"/>
    <col min="8965" max="8965" width="14.85546875" style="475" bestFit="1" customWidth="1"/>
    <col min="8966" max="8966" width="14.42578125" style="475" bestFit="1" customWidth="1"/>
    <col min="8967" max="8967" width="14.7109375" style="475" bestFit="1" customWidth="1"/>
    <col min="8968" max="8968" width="14.85546875" style="475" bestFit="1" customWidth="1"/>
    <col min="8969" max="8969" width="14.42578125" style="475" bestFit="1" customWidth="1"/>
    <col min="8970" max="8970" width="14.140625" style="475" bestFit="1" customWidth="1"/>
    <col min="8971" max="9216" width="9.140625" style="475"/>
    <col min="9217" max="9217" width="45" style="475" customWidth="1"/>
    <col min="9218" max="9218" width="13" style="475" bestFit="1" customWidth="1"/>
    <col min="9219" max="9219" width="13.28515625" style="475" bestFit="1" customWidth="1"/>
    <col min="9220" max="9220" width="14.7109375" style="475" bestFit="1" customWidth="1"/>
    <col min="9221" max="9221" width="14.85546875" style="475" bestFit="1" customWidth="1"/>
    <col min="9222" max="9222" width="14.42578125" style="475" bestFit="1" customWidth="1"/>
    <col min="9223" max="9223" width="14.7109375" style="475" bestFit="1" customWidth="1"/>
    <col min="9224" max="9224" width="14.85546875" style="475" bestFit="1" customWidth="1"/>
    <col min="9225" max="9225" width="14.42578125" style="475" bestFit="1" customWidth="1"/>
    <col min="9226" max="9226" width="14.140625" style="475" bestFit="1" customWidth="1"/>
    <col min="9227" max="9472" width="9.140625" style="475"/>
    <col min="9473" max="9473" width="45" style="475" customWidth="1"/>
    <col min="9474" max="9474" width="13" style="475" bestFit="1" customWidth="1"/>
    <col min="9475" max="9475" width="13.28515625" style="475" bestFit="1" customWidth="1"/>
    <col min="9476" max="9476" width="14.7109375" style="475" bestFit="1" customWidth="1"/>
    <col min="9477" max="9477" width="14.85546875" style="475" bestFit="1" customWidth="1"/>
    <col min="9478" max="9478" width="14.42578125" style="475" bestFit="1" customWidth="1"/>
    <col min="9479" max="9479" width="14.7109375" style="475" bestFit="1" customWidth="1"/>
    <col min="9480" max="9480" width="14.85546875" style="475" bestFit="1" customWidth="1"/>
    <col min="9481" max="9481" width="14.42578125" style="475" bestFit="1" customWidth="1"/>
    <col min="9482" max="9482" width="14.140625" style="475" bestFit="1" customWidth="1"/>
    <col min="9483" max="9728" width="9.140625" style="475"/>
    <col min="9729" max="9729" width="45" style="475" customWidth="1"/>
    <col min="9730" max="9730" width="13" style="475" bestFit="1" customWidth="1"/>
    <col min="9731" max="9731" width="13.28515625" style="475" bestFit="1" customWidth="1"/>
    <col min="9732" max="9732" width="14.7109375" style="475" bestFit="1" customWidth="1"/>
    <col min="9733" max="9733" width="14.85546875" style="475" bestFit="1" customWidth="1"/>
    <col min="9734" max="9734" width="14.42578125" style="475" bestFit="1" customWidth="1"/>
    <col min="9735" max="9735" width="14.7109375" style="475" bestFit="1" customWidth="1"/>
    <col min="9736" max="9736" width="14.85546875" style="475" bestFit="1" customWidth="1"/>
    <col min="9737" max="9737" width="14.42578125" style="475" bestFit="1" customWidth="1"/>
    <col min="9738" max="9738" width="14.140625" style="475" bestFit="1" customWidth="1"/>
    <col min="9739" max="9984" width="9.140625" style="475"/>
    <col min="9985" max="9985" width="45" style="475" customWidth="1"/>
    <col min="9986" max="9986" width="13" style="475" bestFit="1" customWidth="1"/>
    <col min="9987" max="9987" width="13.28515625" style="475" bestFit="1" customWidth="1"/>
    <col min="9988" max="9988" width="14.7109375" style="475" bestFit="1" customWidth="1"/>
    <col min="9989" max="9989" width="14.85546875" style="475" bestFit="1" customWidth="1"/>
    <col min="9990" max="9990" width="14.42578125" style="475" bestFit="1" customWidth="1"/>
    <col min="9991" max="9991" width="14.7109375" style="475" bestFit="1" customWidth="1"/>
    <col min="9992" max="9992" width="14.85546875" style="475" bestFit="1" customWidth="1"/>
    <col min="9993" max="9993" width="14.42578125" style="475" bestFit="1" customWidth="1"/>
    <col min="9994" max="9994" width="14.140625" style="475" bestFit="1" customWidth="1"/>
    <col min="9995" max="10240" width="9.140625" style="475"/>
    <col min="10241" max="10241" width="45" style="475" customWidth="1"/>
    <col min="10242" max="10242" width="13" style="475" bestFit="1" customWidth="1"/>
    <col min="10243" max="10243" width="13.28515625" style="475" bestFit="1" customWidth="1"/>
    <col min="10244" max="10244" width="14.7109375" style="475" bestFit="1" customWidth="1"/>
    <col min="10245" max="10245" width="14.85546875" style="475" bestFit="1" customWidth="1"/>
    <col min="10246" max="10246" width="14.42578125" style="475" bestFit="1" customWidth="1"/>
    <col min="10247" max="10247" width="14.7109375" style="475" bestFit="1" customWidth="1"/>
    <col min="10248" max="10248" width="14.85546875" style="475" bestFit="1" customWidth="1"/>
    <col min="10249" max="10249" width="14.42578125" style="475" bestFit="1" customWidth="1"/>
    <col min="10250" max="10250" width="14.140625" style="475" bestFit="1" customWidth="1"/>
    <col min="10251" max="10496" width="9.140625" style="475"/>
    <col min="10497" max="10497" width="45" style="475" customWidth="1"/>
    <col min="10498" max="10498" width="13" style="475" bestFit="1" customWidth="1"/>
    <col min="10499" max="10499" width="13.28515625" style="475" bestFit="1" customWidth="1"/>
    <col min="10500" max="10500" width="14.7109375" style="475" bestFit="1" customWidth="1"/>
    <col min="10501" max="10501" width="14.85546875" style="475" bestFit="1" customWidth="1"/>
    <col min="10502" max="10502" width="14.42578125" style="475" bestFit="1" customWidth="1"/>
    <col min="10503" max="10503" width="14.7109375" style="475" bestFit="1" customWidth="1"/>
    <col min="10504" max="10504" width="14.85546875" style="475" bestFit="1" customWidth="1"/>
    <col min="10505" max="10505" width="14.42578125" style="475" bestFit="1" customWidth="1"/>
    <col min="10506" max="10506" width="14.140625" style="475" bestFit="1" customWidth="1"/>
    <col min="10507" max="10752" width="9.140625" style="475"/>
    <col min="10753" max="10753" width="45" style="475" customWidth="1"/>
    <col min="10754" max="10754" width="13" style="475" bestFit="1" customWidth="1"/>
    <col min="10755" max="10755" width="13.28515625" style="475" bestFit="1" customWidth="1"/>
    <col min="10756" max="10756" width="14.7109375" style="475" bestFit="1" customWidth="1"/>
    <col min="10757" max="10757" width="14.85546875" style="475" bestFit="1" customWidth="1"/>
    <col min="10758" max="10758" width="14.42578125" style="475" bestFit="1" customWidth="1"/>
    <col min="10759" max="10759" width="14.7109375" style="475" bestFit="1" customWidth="1"/>
    <col min="10760" max="10760" width="14.85546875" style="475" bestFit="1" customWidth="1"/>
    <col min="10761" max="10761" width="14.42578125" style="475" bestFit="1" customWidth="1"/>
    <col min="10762" max="10762" width="14.140625" style="475" bestFit="1" customWidth="1"/>
    <col min="10763" max="11008" width="9.140625" style="475"/>
    <col min="11009" max="11009" width="45" style="475" customWidth="1"/>
    <col min="11010" max="11010" width="13" style="475" bestFit="1" customWidth="1"/>
    <col min="11011" max="11011" width="13.28515625" style="475" bestFit="1" customWidth="1"/>
    <col min="11012" max="11012" width="14.7109375" style="475" bestFit="1" customWidth="1"/>
    <col min="11013" max="11013" width="14.85546875" style="475" bestFit="1" customWidth="1"/>
    <col min="11014" max="11014" width="14.42578125" style="475" bestFit="1" customWidth="1"/>
    <col min="11015" max="11015" width="14.7109375" style="475" bestFit="1" customWidth="1"/>
    <col min="11016" max="11016" width="14.85546875" style="475" bestFit="1" customWidth="1"/>
    <col min="11017" max="11017" width="14.42578125" style="475" bestFit="1" customWidth="1"/>
    <col min="11018" max="11018" width="14.140625" style="475" bestFit="1" customWidth="1"/>
    <col min="11019" max="11264" width="9.140625" style="475"/>
    <col min="11265" max="11265" width="45" style="475" customWidth="1"/>
    <col min="11266" max="11266" width="13" style="475" bestFit="1" customWidth="1"/>
    <col min="11267" max="11267" width="13.28515625" style="475" bestFit="1" customWidth="1"/>
    <col min="11268" max="11268" width="14.7109375" style="475" bestFit="1" customWidth="1"/>
    <col min="11269" max="11269" width="14.85546875" style="475" bestFit="1" customWidth="1"/>
    <col min="11270" max="11270" width="14.42578125" style="475" bestFit="1" customWidth="1"/>
    <col min="11271" max="11271" width="14.7109375" style="475" bestFit="1" customWidth="1"/>
    <col min="11272" max="11272" width="14.85546875" style="475" bestFit="1" customWidth="1"/>
    <col min="11273" max="11273" width="14.42578125" style="475" bestFit="1" customWidth="1"/>
    <col min="11274" max="11274" width="14.140625" style="475" bestFit="1" customWidth="1"/>
    <col min="11275" max="11520" width="9.140625" style="475"/>
    <col min="11521" max="11521" width="45" style="475" customWidth="1"/>
    <col min="11522" max="11522" width="13" style="475" bestFit="1" customWidth="1"/>
    <col min="11523" max="11523" width="13.28515625" style="475" bestFit="1" customWidth="1"/>
    <col min="11524" max="11524" width="14.7109375" style="475" bestFit="1" customWidth="1"/>
    <col min="11525" max="11525" width="14.85546875" style="475" bestFit="1" customWidth="1"/>
    <col min="11526" max="11526" width="14.42578125" style="475" bestFit="1" customWidth="1"/>
    <col min="11527" max="11527" width="14.7109375" style="475" bestFit="1" customWidth="1"/>
    <col min="11528" max="11528" width="14.85546875" style="475" bestFit="1" customWidth="1"/>
    <col min="11529" max="11529" width="14.42578125" style="475" bestFit="1" customWidth="1"/>
    <col min="11530" max="11530" width="14.140625" style="475" bestFit="1" customWidth="1"/>
    <col min="11531" max="11776" width="9.140625" style="475"/>
    <col min="11777" max="11777" width="45" style="475" customWidth="1"/>
    <col min="11778" max="11778" width="13" style="475" bestFit="1" customWidth="1"/>
    <col min="11779" max="11779" width="13.28515625" style="475" bestFit="1" customWidth="1"/>
    <col min="11780" max="11780" width="14.7109375" style="475" bestFit="1" customWidth="1"/>
    <col min="11781" max="11781" width="14.85546875" style="475" bestFit="1" customWidth="1"/>
    <col min="11782" max="11782" width="14.42578125" style="475" bestFit="1" customWidth="1"/>
    <col min="11783" max="11783" width="14.7109375" style="475" bestFit="1" customWidth="1"/>
    <col min="11784" max="11784" width="14.85546875" style="475" bestFit="1" customWidth="1"/>
    <col min="11785" max="11785" width="14.42578125" style="475" bestFit="1" customWidth="1"/>
    <col min="11786" max="11786" width="14.140625" style="475" bestFit="1" customWidth="1"/>
    <col min="11787" max="12032" width="9.140625" style="475"/>
    <col min="12033" max="12033" width="45" style="475" customWidth="1"/>
    <col min="12034" max="12034" width="13" style="475" bestFit="1" customWidth="1"/>
    <col min="12035" max="12035" width="13.28515625" style="475" bestFit="1" customWidth="1"/>
    <col min="12036" max="12036" width="14.7109375" style="475" bestFit="1" customWidth="1"/>
    <col min="12037" max="12037" width="14.85546875" style="475" bestFit="1" customWidth="1"/>
    <col min="12038" max="12038" width="14.42578125" style="475" bestFit="1" customWidth="1"/>
    <col min="12039" max="12039" width="14.7109375" style="475" bestFit="1" customWidth="1"/>
    <col min="12040" max="12040" width="14.85546875" style="475" bestFit="1" customWidth="1"/>
    <col min="12041" max="12041" width="14.42578125" style="475" bestFit="1" customWidth="1"/>
    <col min="12042" max="12042" width="14.140625" style="475" bestFit="1" customWidth="1"/>
    <col min="12043" max="12288" width="9.140625" style="475"/>
    <col min="12289" max="12289" width="45" style="475" customWidth="1"/>
    <col min="12290" max="12290" width="13" style="475" bestFit="1" customWidth="1"/>
    <col min="12291" max="12291" width="13.28515625" style="475" bestFit="1" customWidth="1"/>
    <col min="12292" max="12292" width="14.7109375" style="475" bestFit="1" customWidth="1"/>
    <col min="12293" max="12293" width="14.85546875" style="475" bestFit="1" customWidth="1"/>
    <col min="12294" max="12294" width="14.42578125" style="475" bestFit="1" customWidth="1"/>
    <col min="12295" max="12295" width="14.7109375" style="475" bestFit="1" customWidth="1"/>
    <col min="12296" max="12296" width="14.85546875" style="475" bestFit="1" customWidth="1"/>
    <col min="12297" max="12297" width="14.42578125" style="475" bestFit="1" customWidth="1"/>
    <col min="12298" max="12298" width="14.140625" style="475" bestFit="1" customWidth="1"/>
    <col min="12299" max="12544" width="9.140625" style="475"/>
    <col min="12545" max="12545" width="45" style="475" customWidth="1"/>
    <col min="12546" max="12546" width="13" style="475" bestFit="1" customWidth="1"/>
    <col min="12547" max="12547" width="13.28515625" style="475" bestFit="1" customWidth="1"/>
    <col min="12548" max="12548" width="14.7109375" style="475" bestFit="1" customWidth="1"/>
    <col min="12549" max="12549" width="14.85546875" style="475" bestFit="1" customWidth="1"/>
    <col min="12550" max="12550" width="14.42578125" style="475" bestFit="1" customWidth="1"/>
    <col min="12551" max="12551" width="14.7109375" style="475" bestFit="1" customWidth="1"/>
    <col min="12552" max="12552" width="14.85546875" style="475" bestFit="1" customWidth="1"/>
    <col min="12553" max="12553" width="14.42578125" style="475" bestFit="1" customWidth="1"/>
    <col min="12554" max="12554" width="14.140625" style="475" bestFit="1" customWidth="1"/>
    <col min="12555" max="12800" width="9.140625" style="475"/>
    <col min="12801" max="12801" width="45" style="475" customWidth="1"/>
    <col min="12802" max="12802" width="13" style="475" bestFit="1" customWidth="1"/>
    <col min="12803" max="12803" width="13.28515625" style="475" bestFit="1" customWidth="1"/>
    <col min="12804" max="12804" width="14.7109375" style="475" bestFit="1" customWidth="1"/>
    <col min="12805" max="12805" width="14.85546875" style="475" bestFit="1" customWidth="1"/>
    <col min="12806" max="12806" width="14.42578125" style="475" bestFit="1" customWidth="1"/>
    <col min="12807" max="12807" width="14.7109375" style="475" bestFit="1" customWidth="1"/>
    <col min="12808" max="12808" width="14.85546875" style="475" bestFit="1" customWidth="1"/>
    <col min="12809" max="12809" width="14.42578125" style="475" bestFit="1" customWidth="1"/>
    <col min="12810" max="12810" width="14.140625" style="475" bestFit="1" customWidth="1"/>
    <col min="12811" max="13056" width="9.140625" style="475"/>
    <col min="13057" max="13057" width="45" style="475" customWidth="1"/>
    <col min="13058" max="13058" width="13" style="475" bestFit="1" customWidth="1"/>
    <col min="13059" max="13059" width="13.28515625" style="475" bestFit="1" customWidth="1"/>
    <col min="13060" max="13060" width="14.7109375" style="475" bestFit="1" customWidth="1"/>
    <col min="13061" max="13061" width="14.85546875" style="475" bestFit="1" customWidth="1"/>
    <col min="13062" max="13062" width="14.42578125" style="475" bestFit="1" customWidth="1"/>
    <col min="13063" max="13063" width="14.7109375" style="475" bestFit="1" customWidth="1"/>
    <col min="13064" max="13064" width="14.85546875" style="475" bestFit="1" customWidth="1"/>
    <col min="13065" max="13065" width="14.42578125" style="475" bestFit="1" customWidth="1"/>
    <col min="13066" max="13066" width="14.140625" style="475" bestFit="1" customWidth="1"/>
    <col min="13067" max="13312" width="9.140625" style="475"/>
    <col min="13313" max="13313" width="45" style="475" customWidth="1"/>
    <col min="13314" max="13314" width="13" style="475" bestFit="1" customWidth="1"/>
    <col min="13315" max="13315" width="13.28515625" style="475" bestFit="1" customWidth="1"/>
    <col min="13316" max="13316" width="14.7109375" style="475" bestFit="1" customWidth="1"/>
    <col min="13317" max="13317" width="14.85546875" style="475" bestFit="1" customWidth="1"/>
    <col min="13318" max="13318" width="14.42578125" style="475" bestFit="1" customWidth="1"/>
    <col min="13319" max="13319" width="14.7109375" style="475" bestFit="1" customWidth="1"/>
    <col min="13320" max="13320" width="14.85546875" style="475" bestFit="1" customWidth="1"/>
    <col min="13321" max="13321" width="14.42578125" style="475" bestFit="1" customWidth="1"/>
    <col min="13322" max="13322" width="14.140625" style="475" bestFit="1" customWidth="1"/>
    <col min="13323" max="13568" width="9.140625" style="475"/>
    <col min="13569" max="13569" width="45" style="475" customWidth="1"/>
    <col min="13570" max="13570" width="13" style="475" bestFit="1" customWidth="1"/>
    <col min="13571" max="13571" width="13.28515625" style="475" bestFit="1" customWidth="1"/>
    <col min="13572" max="13572" width="14.7109375" style="475" bestFit="1" customWidth="1"/>
    <col min="13573" max="13573" width="14.85546875" style="475" bestFit="1" customWidth="1"/>
    <col min="13574" max="13574" width="14.42578125" style="475" bestFit="1" customWidth="1"/>
    <col min="13575" max="13575" width="14.7109375" style="475" bestFit="1" customWidth="1"/>
    <col min="13576" max="13576" width="14.85546875" style="475" bestFit="1" customWidth="1"/>
    <col min="13577" max="13577" width="14.42578125" style="475" bestFit="1" customWidth="1"/>
    <col min="13578" max="13578" width="14.140625" style="475" bestFit="1" customWidth="1"/>
    <col min="13579" max="13824" width="9.140625" style="475"/>
    <col min="13825" max="13825" width="45" style="475" customWidth="1"/>
    <col min="13826" max="13826" width="13" style="475" bestFit="1" customWidth="1"/>
    <col min="13827" max="13827" width="13.28515625" style="475" bestFit="1" customWidth="1"/>
    <col min="13828" max="13828" width="14.7109375" style="475" bestFit="1" customWidth="1"/>
    <col min="13829" max="13829" width="14.85546875" style="475" bestFit="1" customWidth="1"/>
    <col min="13830" max="13830" width="14.42578125" style="475" bestFit="1" customWidth="1"/>
    <col min="13831" max="13831" width="14.7109375" style="475" bestFit="1" customWidth="1"/>
    <col min="13832" max="13832" width="14.85546875" style="475" bestFit="1" customWidth="1"/>
    <col min="13833" max="13833" width="14.42578125" style="475" bestFit="1" customWidth="1"/>
    <col min="13834" max="13834" width="14.140625" style="475" bestFit="1" customWidth="1"/>
    <col min="13835" max="14080" width="9.140625" style="475"/>
    <col min="14081" max="14081" width="45" style="475" customWidth="1"/>
    <col min="14082" max="14082" width="13" style="475" bestFit="1" customWidth="1"/>
    <col min="14083" max="14083" width="13.28515625" style="475" bestFit="1" customWidth="1"/>
    <col min="14084" max="14084" width="14.7109375" style="475" bestFit="1" customWidth="1"/>
    <col min="14085" max="14085" width="14.85546875" style="475" bestFit="1" customWidth="1"/>
    <col min="14086" max="14086" width="14.42578125" style="475" bestFit="1" customWidth="1"/>
    <col min="14087" max="14087" width="14.7109375" style="475" bestFit="1" customWidth="1"/>
    <col min="14088" max="14088" width="14.85546875" style="475" bestFit="1" customWidth="1"/>
    <col min="14089" max="14089" width="14.42578125" style="475" bestFit="1" customWidth="1"/>
    <col min="14090" max="14090" width="14.140625" style="475" bestFit="1" customWidth="1"/>
    <col min="14091" max="14336" width="9.140625" style="475"/>
    <col min="14337" max="14337" width="45" style="475" customWidth="1"/>
    <col min="14338" max="14338" width="13" style="475" bestFit="1" customWidth="1"/>
    <col min="14339" max="14339" width="13.28515625" style="475" bestFit="1" customWidth="1"/>
    <col min="14340" max="14340" width="14.7109375" style="475" bestFit="1" customWidth="1"/>
    <col min="14341" max="14341" width="14.85546875" style="475" bestFit="1" customWidth="1"/>
    <col min="14342" max="14342" width="14.42578125" style="475" bestFit="1" customWidth="1"/>
    <col min="14343" max="14343" width="14.7109375" style="475" bestFit="1" customWidth="1"/>
    <col min="14344" max="14344" width="14.85546875" style="475" bestFit="1" customWidth="1"/>
    <col min="14345" max="14345" width="14.42578125" style="475" bestFit="1" customWidth="1"/>
    <col min="14346" max="14346" width="14.140625" style="475" bestFit="1" customWidth="1"/>
    <col min="14347" max="14592" width="9.140625" style="475"/>
    <col min="14593" max="14593" width="45" style="475" customWidth="1"/>
    <col min="14594" max="14594" width="13" style="475" bestFit="1" customWidth="1"/>
    <col min="14595" max="14595" width="13.28515625" style="475" bestFit="1" customWidth="1"/>
    <col min="14596" max="14596" width="14.7109375" style="475" bestFit="1" customWidth="1"/>
    <col min="14597" max="14597" width="14.85546875" style="475" bestFit="1" customWidth="1"/>
    <col min="14598" max="14598" width="14.42578125" style="475" bestFit="1" customWidth="1"/>
    <col min="14599" max="14599" width="14.7109375" style="475" bestFit="1" customWidth="1"/>
    <col min="14600" max="14600" width="14.85546875" style="475" bestFit="1" customWidth="1"/>
    <col min="14601" max="14601" width="14.42578125" style="475" bestFit="1" customWidth="1"/>
    <col min="14602" max="14602" width="14.140625" style="475" bestFit="1" customWidth="1"/>
    <col min="14603" max="14848" width="9.140625" style="475"/>
    <col min="14849" max="14849" width="45" style="475" customWidth="1"/>
    <col min="14850" max="14850" width="13" style="475" bestFit="1" customWidth="1"/>
    <col min="14851" max="14851" width="13.28515625" style="475" bestFit="1" customWidth="1"/>
    <col min="14852" max="14852" width="14.7109375" style="475" bestFit="1" customWidth="1"/>
    <col min="14853" max="14853" width="14.85546875" style="475" bestFit="1" customWidth="1"/>
    <col min="14854" max="14854" width="14.42578125" style="475" bestFit="1" customWidth="1"/>
    <col min="14855" max="14855" width="14.7109375" style="475" bestFit="1" customWidth="1"/>
    <col min="14856" max="14856" width="14.85546875" style="475" bestFit="1" customWidth="1"/>
    <col min="14857" max="14857" width="14.42578125" style="475" bestFit="1" customWidth="1"/>
    <col min="14858" max="14858" width="14.140625" style="475" bestFit="1" customWidth="1"/>
    <col min="14859" max="15104" width="9.140625" style="475"/>
    <col min="15105" max="15105" width="45" style="475" customWidth="1"/>
    <col min="15106" max="15106" width="13" style="475" bestFit="1" customWidth="1"/>
    <col min="15107" max="15107" width="13.28515625" style="475" bestFit="1" customWidth="1"/>
    <col min="15108" max="15108" width="14.7109375" style="475" bestFit="1" customWidth="1"/>
    <col min="15109" max="15109" width="14.85546875" style="475" bestFit="1" customWidth="1"/>
    <col min="15110" max="15110" width="14.42578125" style="475" bestFit="1" customWidth="1"/>
    <col min="15111" max="15111" width="14.7109375" style="475" bestFit="1" customWidth="1"/>
    <col min="15112" max="15112" width="14.85546875" style="475" bestFit="1" customWidth="1"/>
    <col min="15113" max="15113" width="14.42578125" style="475" bestFit="1" customWidth="1"/>
    <col min="15114" max="15114" width="14.140625" style="475" bestFit="1" customWidth="1"/>
    <col min="15115" max="15360" width="9.140625" style="475"/>
    <col min="15361" max="15361" width="45" style="475" customWidth="1"/>
    <col min="15362" max="15362" width="13" style="475" bestFit="1" customWidth="1"/>
    <col min="15363" max="15363" width="13.28515625" style="475" bestFit="1" customWidth="1"/>
    <col min="15364" max="15364" width="14.7109375" style="475" bestFit="1" customWidth="1"/>
    <col min="15365" max="15365" width="14.85546875" style="475" bestFit="1" customWidth="1"/>
    <col min="15366" max="15366" width="14.42578125" style="475" bestFit="1" customWidth="1"/>
    <col min="15367" max="15367" width="14.7109375" style="475" bestFit="1" customWidth="1"/>
    <col min="15368" max="15368" width="14.85546875" style="475" bestFit="1" customWidth="1"/>
    <col min="15369" max="15369" width="14.42578125" style="475" bestFit="1" customWidth="1"/>
    <col min="15370" max="15370" width="14.140625" style="475" bestFit="1" customWidth="1"/>
    <col min="15371" max="15616" width="9.140625" style="475"/>
    <col min="15617" max="15617" width="45" style="475" customWidth="1"/>
    <col min="15618" max="15618" width="13" style="475" bestFit="1" customWidth="1"/>
    <col min="15619" max="15619" width="13.28515625" style="475" bestFit="1" customWidth="1"/>
    <col min="15620" max="15620" width="14.7109375" style="475" bestFit="1" customWidth="1"/>
    <col min="15621" max="15621" width="14.85546875" style="475" bestFit="1" customWidth="1"/>
    <col min="15622" max="15622" width="14.42578125" style="475" bestFit="1" customWidth="1"/>
    <col min="15623" max="15623" width="14.7109375" style="475" bestFit="1" customWidth="1"/>
    <col min="15624" max="15624" width="14.85546875" style="475" bestFit="1" customWidth="1"/>
    <col min="15625" max="15625" width="14.42578125" style="475" bestFit="1" customWidth="1"/>
    <col min="15626" max="15626" width="14.140625" style="475" bestFit="1" customWidth="1"/>
    <col min="15627" max="15872" width="9.140625" style="475"/>
    <col min="15873" max="15873" width="45" style="475" customWidth="1"/>
    <col min="15874" max="15874" width="13" style="475" bestFit="1" customWidth="1"/>
    <col min="15875" max="15875" width="13.28515625" style="475" bestFit="1" customWidth="1"/>
    <col min="15876" max="15876" width="14.7109375" style="475" bestFit="1" customWidth="1"/>
    <col min="15877" max="15877" width="14.85546875" style="475" bestFit="1" customWidth="1"/>
    <col min="15878" max="15878" width="14.42578125" style="475" bestFit="1" customWidth="1"/>
    <col min="15879" max="15879" width="14.7109375" style="475" bestFit="1" customWidth="1"/>
    <col min="15880" max="15880" width="14.85546875" style="475" bestFit="1" customWidth="1"/>
    <col min="15881" max="15881" width="14.42578125" style="475" bestFit="1" customWidth="1"/>
    <col min="15882" max="15882" width="14.140625" style="475" bestFit="1" customWidth="1"/>
    <col min="15883" max="16128" width="9.140625" style="475"/>
    <col min="16129" max="16129" width="45" style="475" customWidth="1"/>
    <col min="16130" max="16130" width="13" style="475" bestFit="1" customWidth="1"/>
    <col min="16131" max="16131" width="13.28515625" style="475" bestFit="1" customWidth="1"/>
    <col min="16132" max="16132" width="14.7109375" style="475" bestFit="1" customWidth="1"/>
    <col min="16133" max="16133" width="14.85546875" style="475" bestFit="1" customWidth="1"/>
    <col min="16134" max="16134" width="14.42578125" style="475" bestFit="1" customWidth="1"/>
    <col min="16135" max="16135" width="14.7109375" style="475" bestFit="1" customWidth="1"/>
    <col min="16136" max="16136" width="14.85546875" style="475" bestFit="1" customWidth="1"/>
    <col min="16137" max="16137" width="14.42578125" style="475" bestFit="1" customWidth="1"/>
    <col min="16138" max="16138" width="14.140625" style="475" bestFit="1" customWidth="1"/>
    <col min="16139" max="16384" width="9.140625" style="475"/>
  </cols>
  <sheetData>
    <row r="1" spans="1:10" s="1873" customFormat="1" ht="15.75">
      <c r="A1" s="2080" t="s">
        <v>382</v>
      </c>
      <c r="B1" s="2080"/>
      <c r="C1" s="2080"/>
      <c r="D1" s="2080"/>
      <c r="E1" s="2080"/>
      <c r="F1" s="2080"/>
      <c r="G1" s="2080"/>
      <c r="H1" s="2080"/>
      <c r="I1" s="2080"/>
      <c r="J1" s="2080"/>
    </row>
    <row r="2" spans="1:10" s="1874" customFormat="1" ht="18.75">
      <c r="A2" s="2077" t="s">
        <v>292</v>
      </c>
      <c r="B2" s="2077"/>
      <c r="C2" s="2077"/>
      <c r="D2" s="2077"/>
      <c r="E2" s="2077"/>
      <c r="F2" s="2077"/>
      <c r="G2" s="2077"/>
      <c r="H2" s="2077"/>
      <c r="I2" s="2077"/>
      <c r="J2" s="2077"/>
    </row>
    <row r="3" spans="1:10">
      <c r="A3" s="2081" t="s">
        <v>348</v>
      </c>
      <c r="B3" s="2081"/>
      <c r="C3" s="2081"/>
      <c r="D3" s="2081"/>
      <c r="E3" s="2081"/>
      <c r="F3" s="2081"/>
      <c r="G3" s="2081"/>
      <c r="H3" s="2081"/>
      <c r="I3" s="2081"/>
      <c r="J3" s="2081"/>
    </row>
    <row r="4" spans="1:10" ht="14.25" thickBot="1">
      <c r="A4" s="468"/>
      <c r="B4" s="451"/>
      <c r="C4" s="451"/>
      <c r="D4" s="454"/>
      <c r="E4" s="451"/>
      <c r="F4" s="455"/>
      <c r="G4" s="451"/>
      <c r="H4" s="451"/>
      <c r="I4" s="455"/>
      <c r="J4" s="455" t="s">
        <v>349</v>
      </c>
    </row>
    <row r="5" spans="1:10" ht="16.5" thickTop="1">
      <c r="A5" s="1530" t="s">
        <v>383</v>
      </c>
      <c r="B5" s="1506" t="s">
        <v>257</v>
      </c>
      <c r="C5" s="1507" t="s">
        <v>259</v>
      </c>
      <c r="D5" s="1507" t="s">
        <v>260</v>
      </c>
      <c r="E5" s="1507" t="s">
        <v>261</v>
      </c>
      <c r="F5" s="1507" t="s">
        <v>262</v>
      </c>
      <c r="G5" s="1507" t="s">
        <v>143</v>
      </c>
      <c r="H5" s="1507" t="s">
        <v>0</v>
      </c>
      <c r="I5" s="1507" t="s">
        <v>353</v>
      </c>
      <c r="J5" s="1508" t="s">
        <v>165</v>
      </c>
    </row>
    <row r="6" spans="1:10">
      <c r="A6" s="1526" t="s">
        <v>384</v>
      </c>
      <c r="B6" s="476">
        <v>988271.52694157092</v>
      </c>
      <c r="C6" s="476">
        <v>1192773.5738653811</v>
      </c>
      <c r="D6" s="476">
        <v>1366954.0672136724</v>
      </c>
      <c r="E6" s="477">
        <v>1527343.5655751596</v>
      </c>
      <c r="F6" s="477">
        <v>1695011.1042007003</v>
      </c>
      <c r="G6" s="477">
        <v>1964539.5767162906</v>
      </c>
      <c r="H6" s="477">
        <v>2130149.574364204</v>
      </c>
      <c r="I6" s="477">
        <v>2247426.5690306509</v>
      </c>
      <c r="J6" s="1531">
        <v>2599233.7055918816</v>
      </c>
    </row>
    <row r="7" spans="1:10">
      <c r="A7" s="1532" t="s">
        <v>385</v>
      </c>
      <c r="B7" s="476">
        <v>895041.72357242648</v>
      </c>
      <c r="C7" s="476">
        <v>1056184.5580281159</v>
      </c>
      <c r="D7" s="476">
        <v>1176030.3245902651</v>
      </c>
      <c r="E7" s="476">
        <v>1359538.8167405275</v>
      </c>
      <c r="F7" s="476">
        <v>1516128.9438919441</v>
      </c>
      <c r="G7" s="476">
        <v>1730312.2219384799</v>
      </c>
      <c r="H7" s="476">
        <v>1934046.224176697</v>
      </c>
      <c r="I7" s="476">
        <v>2161519.2762279022</v>
      </c>
      <c r="J7" s="1533">
        <v>2332741.0647583492</v>
      </c>
    </row>
    <row r="8" spans="1:10" ht="13.5">
      <c r="A8" s="1525" t="s">
        <v>386</v>
      </c>
      <c r="B8" s="457">
        <v>106527</v>
      </c>
      <c r="C8" s="457">
        <v>119188.89158201912</v>
      </c>
      <c r="D8" s="457">
        <v>130917.0785136898</v>
      </c>
      <c r="E8" s="457">
        <v>164370.35510458265</v>
      </c>
      <c r="F8" s="457">
        <v>168406.94030966965</v>
      </c>
      <c r="G8" s="457">
        <v>201914.91662877673</v>
      </c>
      <c r="H8" s="457">
        <v>232532.17765094878</v>
      </c>
      <c r="I8" s="457">
        <v>259703.70503134775</v>
      </c>
      <c r="J8" s="1512">
        <v>304737.79135969281</v>
      </c>
    </row>
    <row r="9" spans="1:10">
      <c r="A9" s="1534" t="s">
        <v>387</v>
      </c>
      <c r="B9" s="478">
        <v>69838</v>
      </c>
      <c r="C9" s="478">
        <v>77472.779528312429</v>
      </c>
      <c r="D9" s="478">
        <v>86072.258055955113</v>
      </c>
      <c r="E9" s="478">
        <v>109569.98450523085</v>
      </c>
      <c r="F9" s="478">
        <v>112986.84821131725</v>
      </c>
      <c r="G9" s="478">
        <v>142051.95812776929</v>
      </c>
      <c r="H9" s="478">
        <v>176324.33167009585</v>
      </c>
      <c r="I9" s="478">
        <v>192478.24102337958</v>
      </c>
      <c r="J9" s="1535">
        <v>216282.66026893634</v>
      </c>
    </row>
    <row r="10" spans="1:10">
      <c r="A10" s="1534" t="s">
        <v>388</v>
      </c>
      <c r="B10" s="478">
        <v>36689</v>
      </c>
      <c r="C10" s="478">
        <v>41716.112053706689</v>
      </c>
      <c r="D10" s="478">
        <v>44844.820457734691</v>
      </c>
      <c r="E10" s="478">
        <v>54800.370599351794</v>
      </c>
      <c r="F10" s="478">
        <v>55420.09209835239</v>
      </c>
      <c r="G10" s="478">
        <v>59862.958501007444</v>
      </c>
      <c r="H10" s="478">
        <v>56207.845980852937</v>
      </c>
      <c r="I10" s="478">
        <v>67225.46400796817</v>
      </c>
      <c r="J10" s="1535">
        <v>88455.131090756506</v>
      </c>
    </row>
    <row r="11" spans="1:10" ht="13.5">
      <c r="A11" s="1525" t="s">
        <v>389</v>
      </c>
      <c r="B11" s="457">
        <v>772762</v>
      </c>
      <c r="C11" s="457">
        <v>916993.33420905541</v>
      </c>
      <c r="D11" s="457">
        <v>1022126.1058161258</v>
      </c>
      <c r="E11" s="457">
        <v>1167861.3481063494</v>
      </c>
      <c r="F11" s="457">
        <v>1318561.2831862902</v>
      </c>
      <c r="G11" s="457">
        <v>1493375.2801141257</v>
      </c>
      <c r="H11" s="457">
        <v>1662961.8011904566</v>
      </c>
      <c r="I11" s="457">
        <v>1861156.8234656933</v>
      </c>
      <c r="J11" s="1512">
        <v>1981514.4678306673</v>
      </c>
    </row>
    <row r="12" spans="1:10">
      <c r="A12" s="1534" t="s">
        <v>390</v>
      </c>
      <c r="B12" s="478">
        <v>484552</v>
      </c>
      <c r="C12" s="478">
        <v>574990.68804841093</v>
      </c>
      <c r="D12" s="478">
        <v>650786.19054322771</v>
      </c>
      <c r="E12" s="478">
        <v>754155.76747673296</v>
      </c>
      <c r="F12" s="478">
        <v>850552.79478851089</v>
      </c>
      <c r="G12" s="478">
        <v>976131.62705230922</v>
      </c>
      <c r="H12" s="478">
        <v>1100694.0171822093</v>
      </c>
      <c r="I12" s="478">
        <v>1228426.2557941531</v>
      </c>
      <c r="J12" s="1535">
        <v>1287138.8886898346</v>
      </c>
    </row>
    <row r="13" spans="1:10">
      <c r="A13" s="1534" t="s">
        <v>391</v>
      </c>
      <c r="B13" s="478">
        <v>203232</v>
      </c>
      <c r="C13" s="478">
        <v>241164.01854383986</v>
      </c>
      <c r="D13" s="478">
        <v>256721.99170814003</v>
      </c>
      <c r="E13" s="478">
        <v>285287.60175869981</v>
      </c>
      <c r="F13" s="478">
        <v>322632.75874702382</v>
      </c>
      <c r="G13" s="478">
        <v>356845.01749769109</v>
      </c>
      <c r="H13" s="478">
        <v>389868.91955203423</v>
      </c>
      <c r="I13" s="478">
        <v>449780.75479151536</v>
      </c>
      <c r="J13" s="1535">
        <v>498441.63509089977</v>
      </c>
    </row>
    <row r="14" spans="1:10">
      <c r="A14" s="1534" t="s">
        <v>392</v>
      </c>
      <c r="B14" s="478">
        <v>84978</v>
      </c>
      <c r="C14" s="478">
        <v>100838.62761680453</v>
      </c>
      <c r="D14" s="478">
        <v>114617.92356475802</v>
      </c>
      <c r="E14" s="478">
        <v>128417.97887091666</v>
      </c>
      <c r="F14" s="478">
        <v>145375.72965075541</v>
      </c>
      <c r="G14" s="478">
        <v>160398.63556412529</v>
      </c>
      <c r="H14" s="478">
        <v>172398.86445621302</v>
      </c>
      <c r="I14" s="478">
        <v>182949.81288002481</v>
      </c>
      <c r="J14" s="1535">
        <v>195933.94404993302</v>
      </c>
    </row>
    <row r="15" spans="1:10" ht="13.5">
      <c r="A15" s="1527" t="s">
        <v>393</v>
      </c>
      <c r="B15" s="479">
        <v>15752.723572426454</v>
      </c>
      <c r="C15" s="479">
        <v>20002.332237041268</v>
      </c>
      <c r="D15" s="479">
        <v>22987.14026044928</v>
      </c>
      <c r="E15" s="479">
        <v>27307.11352959551</v>
      </c>
      <c r="F15" s="479">
        <v>29160.720395984452</v>
      </c>
      <c r="G15" s="479">
        <v>35022.025195577327</v>
      </c>
      <c r="H15" s="479">
        <v>38552.245335291525</v>
      </c>
      <c r="I15" s="479">
        <v>40658.747730860916</v>
      </c>
      <c r="J15" s="1536">
        <v>46488.80556798906</v>
      </c>
    </row>
    <row r="16" spans="1:10" ht="15" customHeight="1">
      <c r="A16" s="1527" t="s">
        <v>394</v>
      </c>
      <c r="B16" s="479">
        <v>825203.72357242648</v>
      </c>
      <c r="C16" s="479">
        <v>978711.77849980339</v>
      </c>
      <c r="D16" s="479">
        <v>1089958.0665343099</v>
      </c>
      <c r="E16" s="479">
        <v>1249968.8322352967</v>
      </c>
      <c r="F16" s="479">
        <v>1403142.095680627</v>
      </c>
      <c r="G16" s="479">
        <v>1588260.2638107105</v>
      </c>
      <c r="H16" s="479">
        <v>1757721.8925066011</v>
      </c>
      <c r="I16" s="479">
        <v>1969041.0352045223</v>
      </c>
      <c r="J16" s="1536">
        <v>2116458.4044894129</v>
      </c>
    </row>
    <row r="17" spans="1:10">
      <c r="A17" s="1526" t="s">
        <v>395</v>
      </c>
      <c r="B17" s="480">
        <v>313028.70336914447</v>
      </c>
      <c r="C17" s="480">
        <v>456489.31583726517</v>
      </c>
      <c r="D17" s="480">
        <v>519268.24262340739</v>
      </c>
      <c r="E17" s="480">
        <v>526889.04883463215</v>
      </c>
      <c r="F17" s="480">
        <v>632601.16030875617</v>
      </c>
      <c r="G17" s="480">
        <v>808757.85477781063</v>
      </c>
      <c r="H17" s="480">
        <v>831982.55018750706</v>
      </c>
      <c r="I17" s="480">
        <v>757679.6731923183</v>
      </c>
      <c r="J17" s="1537">
        <v>1104961.9481490864</v>
      </c>
    </row>
    <row r="18" spans="1:10" ht="13.5">
      <c r="A18" s="1527" t="s">
        <v>396</v>
      </c>
      <c r="B18" s="479">
        <v>211039</v>
      </c>
      <c r="C18" s="479">
        <v>264887.50813974621</v>
      </c>
      <c r="D18" s="479">
        <v>292730.39038408198</v>
      </c>
      <c r="E18" s="479">
        <v>317184.56730759487</v>
      </c>
      <c r="F18" s="479">
        <v>382971.81841286318</v>
      </c>
      <c r="G18" s="479">
        <v>462013.37201509404</v>
      </c>
      <c r="H18" s="479">
        <v>595822.56772565946</v>
      </c>
      <c r="I18" s="479">
        <v>647293.8620926477</v>
      </c>
      <c r="J18" s="1536">
        <v>878605.35938163474</v>
      </c>
    </row>
    <row r="19" spans="1:10">
      <c r="A19" s="1538" t="s">
        <v>397</v>
      </c>
      <c r="B19" s="481">
        <v>44278</v>
      </c>
      <c r="C19" s="481">
        <v>53664.936000000002</v>
      </c>
      <c r="D19" s="481">
        <v>63805.998955920004</v>
      </c>
      <c r="E19" s="481">
        <v>71555.237529116494</v>
      </c>
      <c r="F19" s="481">
        <v>75385.589394050112</v>
      </c>
      <c r="G19" s="481">
        <v>94979.231320313294</v>
      </c>
      <c r="H19" s="481">
        <v>110254.11021301108</v>
      </c>
      <c r="I19" s="481">
        <v>160502.15412764417</v>
      </c>
      <c r="J19" s="1539">
        <v>189293.13004639655</v>
      </c>
    </row>
    <row r="20" spans="1:10">
      <c r="A20" s="1538" t="s">
        <v>398</v>
      </c>
      <c r="B20" s="481">
        <v>166761</v>
      </c>
      <c r="C20" s="481">
        <v>211222.57213974622</v>
      </c>
      <c r="D20" s="481">
        <v>228924.39</v>
      </c>
      <c r="E20" s="481">
        <v>245629.32977847836</v>
      </c>
      <c r="F20" s="481">
        <v>307586.22901881306</v>
      </c>
      <c r="G20" s="481">
        <v>367034.14069478074</v>
      </c>
      <c r="H20" s="481">
        <v>485568.45751264837</v>
      </c>
      <c r="I20" s="481">
        <v>486791.70796500356</v>
      </c>
      <c r="J20" s="1539">
        <v>689312.22933523823</v>
      </c>
    </row>
    <row r="21" spans="1:10" ht="13.5">
      <c r="A21" s="1527" t="s">
        <v>399</v>
      </c>
      <c r="B21" s="479">
        <v>101989.70336914444</v>
      </c>
      <c r="C21" s="479">
        <v>191601.80769751896</v>
      </c>
      <c r="D21" s="479">
        <v>226537.85223932541</v>
      </c>
      <c r="E21" s="479">
        <v>209704.48152703722</v>
      </c>
      <c r="F21" s="479">
        <v>249629.34189589304</v>
      </c>
      <c r="G21" s="479">
        <v>346744.48276271659</v>
      </c>
      <c r="H21" s="479">
        <v>236159.9824618476</v>
      </c>
      <c r="I21" s="479">
        <v>110385.81109967059</v>
      </c>
      <c r="J21" s="1536">
        <v>226356.5887674517</v>
      </c>
    </row>
    <row r="22" spans="1:10">
      <c r="A22" s="1526" t="s">
        <v>400</v>
      </c>
      <c r="B22" s="480">
        <v>-219798.9</v>
      </c>
      <c r="C22" s="480">
        <v>-319900.3</v>
      </c>
      <c r="D22" s="480">
        <v>-328344.5</v>
      </c>
      <c r="E22" s="480">
        <v>-359084.3</v>
      </c>
      <c r="F22" s="480">
        <v>-453719.00000000006</v>
      </c>
      <c r="G22" s="480">
        <v>-574530.5</v>
      </c>
      <c r="H22" s="480">
        <v>-635879.20000000007</v>
      </c>
      <c r="I22" s="480">
        <v>-671772.38038956956</v>
      </c>
      <c r="J22" s="1537">
        <v>-838469.307315554</v>
      </c>
    </row>
    <row r="23" spans="1:10" ht="13.5">
      <c r="A23" s="1527" t="s">
        <v>401</v>
      </c>
      <c r="B23" s="479">
        <v>342535.8</v>
      </c>
      <c r="C23" s="479">
        <v>434198.3</v>
      </c>
      <c r="D23" s="479">
        <v>450058.5</v>
      </c>
      <c r="E23" s="479">
        <v>512947.6</v>
      </c>
      <c r="F23" s="479">
        <v>634899.30000000005</v>
      </c>
      <c r="G23" s="479">
        <v>800552.3</v>
      </c>
      <c r="H23" s="479">
        <v>883443.9</v>
      </c>
      <c r="I23" s="479">
        <v>885110.33558849606</v>
      </c>
      <c r="J23" s="1536">
        <v>1092107.6494079165</v>
      </c>
    </row>
    <row r="24" spans="1:10">
      <c r="A24" s="1534" t="s">
        <v>402</v>
      </c>
      <c r="B24" s="478">
        <v>279227.8</v>
      </c>
      <c r="C24" s="478">
        <v>366692.5</v>
      </c>
      <c r="D24" s="478">
        <v>388371.4</v>
      </c>
      <c r="E24" s="478">
        <v>454653.1</v>
      </c>
      <c r="F24" s="478">
        <v>547294.30000000005</v>
      </c>
      <c r="G24" s="478">
        <v>696373.3</v>
      </c>
      <c r="H24" s="478">
        <v>761773</v>
      </c>
      <c r="I24" s="478">
        <v>756487.81885387702</v>
      </c>
      <c r="J24" s="1539">
        <v>938574.43685200519</v>
      </c>
    </row>
    <row r="25" spans="1:10">
      <c r="A25" s="1534" t="s">
        <v>403</v>
      </c>
      <c r="B25" s="478">
        <v>63308</v>
      </c>
      <c r="C25" s="482">
        <v>67505.8</v>
      </c>
      <c r="D25" s="482">
        <v>61687.1</v>
      </c>
      <c r="E25" s="478">
        <v>58294.5</v>
      </c>
      <c r="F25" s="478">
        <v>87605</v>
      </c>
      <c r="G25" s="478">
        <v>104179</v>
      </c>
      <c r="H25" s="478">
        <v>121670.9</v>
      </c>
      <c r="I25" s="478">
        <v>128622.516734619</v>
      </c>
      <c r="J25" s="1539">
        <v>153533.21255591119</v>
      </c>
    </row>
    <row r="26" spans="1:10" ht="13.5">
      <c r="A26" s="1525" t="s">
        <v>404</v>
      </c>
      <c r="B26" s="457">
        <v>122736.9</v>
      </c>
      <c r="C26" s="457">
        <v>114298</v>
      </c>
      <c r="D26" s="457">
        <v>121714</v>
      </c>
      <c r="E26" s="457">
        <v>153863.29999999999</v>
      </c>
      <c r="F26" s="457">
        <v>181180.3</v>
      </c>
      <c r="G26" s="457">
        <v>226021.8</v>
      </c>
      <c r="H26" s="457">
        <v>247564.69999999998</v>
      </c>
      <c r="I26" s="457">
        <v>213337.95519892647</v>
      </c>
      <c r="J26" s="1536">
        <v>253638.34209236244</v>
      </c>
    </row>
    <row r="27" spans="1:10">
      <c r="A27" s="1534" t="s">
        <v>402</v>
      </c>
      <c r="B27" s="478">
        <v>69906.8</v>
      </c>
      <c r="C27" s="456">
        <v>63177.5</v>
      </c>
      <c r="D27" s="456">
        <v>68701.5</v>
      </c>
      <c r="E27" s="478">
        <v>81511.8</v>
      </c>
      <c r="F27" s="478">
        <v>85989.5</v>
      </c>
      <c r="G27" s="478">
        <v>100960.6</v>
      </c>
      <c r="H27" s="478">
        <v>98276.299999999988</v>
      </c>
      <c r="I27" s="478">
        <v>74866.121901952371</v>
      </c>
      <c r="J27" s="1539">
        <v>90399.921343308088</v>
      </c>
    </row>
    <row r="28" spans="1:10" ht="13.5" thickBot="1">
      <c r="A28" s="1540" t="s">
        <v>403</v>
      </c>
      <c r="B28" s="1541">
        <v>52830.1</v>
      </c>
      <c r="C28" s="1542">
        <v>51120.5</v>
      </c>
      <c r="D28" s="1542">
        <v>53012.5</v>
      </c>
      <c r="E28" s="1541">
        <v>72351.5</v>
      </c>
      <c r="F28" s="1541">
        <v>95190.8</v>
      </c>
      <c r="G28" s="1541">
        <v>125061.2</v>
      </c>
      <c r="H28" s="1541">
        <v>149288.4</v>
      </c>
      <c r="I28" s="1541">
        <v>138471.8332969741</v>
      </c>
      <c r="J28" s="1543">
        <v>163238.42074905435</v>
      </c>
    </row>
    <row r="29" spans="1:10" ht="13.5" thickTop="1">
      <c r="A29" s="459" t="s">
        <v>373</v>
      </c>
      <c r="B29" s="483"/>
      <c r="C29" s="483"/>
      <c r="D29" s="483"/>
      <c r="E29" s="484"/>
      <c r="F29" s="484"/>
      <c r="G29" s="483"/>
      <c r="H29" s="483"/>
      <c r="I29" s="483"/>
      <c r="J29" s="483"/>
    </row>
    <row r="30" spans="1:10">
      <c r="A30" s="2082" t="s">
        <v>376</v>
      </c>
      <c r="B30" s="2082"/>
      <c r="C30" s="2082"/>
      <c r="D30" s="2082"/>
      <c r="E30" s="2082"/>
      <c r="F30" s="2082"/>
      <c r="G30" s="2082"/>
      <c r="H30" s="2082"/>
      <c r="I30" s="2082"/>
      <c r="J30" s="2082"/>
    </row>
  </sheetData>
  <mergeCells count="4">
    <mergeCell ref="A1:J1"/>
    <mergeCell ref="A2:J2"/>
    <mergeCell ref="A3:J3"/>
    <mergeCell ref="A30:J30"/>
  </mergeCells>
  <pageMargins left="1.5" right="1" top="1.5" bottom="1" header="0.3" footer="0.3"/>
  <pageSetup paperSize="9" scale="88" orientation="landscape" r:id="rId1"/>
</worksheet>
</file>

<file path=xl/worksheets/sheet50.xml><?xml version="1.0" encoding="utf-8"?>
<worksheet xmlns="http://schemas.openxmlformats.org/spreadsheetml/2006/main" xmlns:r="http://schemas.openxmlformats.org/officeDocument/2006/relationships">
  <sheetPr>
    <pageSetUpPr fitToPage="1"/>
  </sheetPr>
  <dimension ref="A1:BD69"/>
  <sheetViews>
    <sheetView view="pageBreakPreview" zoomScaleSheetLayoutView="100" workbookViewId="0">
      <selection activeCell="AR19" sqref="AF19:AR19"/>
    </sheetView>
  </sheetViews>
  <sheetFormatPr defaultRowHeight="12.75"/>
  <cols>
    <col min="1" max="1" width="2.7109375" style="954" customWidth="1"/>
    <col min="2" max="2" width="9.140625" style="954"/>
    <col min="3" max="3" width="27" style="954" bestFit="1" customWidth="1"/>
    <col min="4" max="7" width="0" style="954" hidden="1" customWidth="1"/>
    <col min="8" max="8" width="9.140625" style="954"/>
    <col min="9" max="19" width="0" style="954" hidden="1" customWidth="1"/>
    <col min="20" max="20" width="9.140625" style="954"/>
    <col min="21" max="31" width="0" style="954" hidden="1" customWidth="1"/>
    <col min="32" max="32" width="9.140625" style="954"/>
    <col min="33" max="33" width="0" style="954" hidden="1" customWidth="1"/>
    <col min="34" max="43" width="9.140625" style="954" hidden="1" customWidth="1"/>
    <col min="44" max="56" width="9.5703125" style="954" bestFit="1" customWidth="1"/>
    <col min="57" max="258" width="9.140625" style="954"/>
    <col min="259" max="259" width="27" style="954" bestFit="1" customWidth="1"/>
    <col min="260" max="263" width="0" style="954" hidden="1" customWidth="1"/>
    <col min="264" max="264" width="9.140625" style="954"/>
    <col min="265" max="275" width="0" style="954" hidden="1" customWidth="1"/>
    <col min="276" max="276" width="9.140625" style="954"/>
    <col min="277" max="287" width="0" style="954" hidden="1" customWidth="1"/>
    <col min="288" max="288" width="9.140625" style="954"/>
    <col min="289" max="299" width="0" style="954" hidden="1" customWidth="1"/>
    <col min="300" max="301" width="9.140625" style="954"/>
    <col min="302" max="304" width="9.5703125" style="954" bestFit="1" customWidth="1"/>
    <col min="305" max="307" width="10.140625" style="954" bestFit="1" customWidth="1"/>
    <col min="308" max="308" width="10.140625" style="954" customWidth="1"/>
    <col min="309" max="309" width="10.140625" style="954" bestFit="1" customWidth="1"/>
    <col min="310" max="310" width="10.140625" style="954" customWidth="1"/>
    <col min="311" max="312" width="10.140625" style="954" bestFit="1" customWidth="1"/>
    <col min="313" max="514" width="9.140625" style="954"/>
    <col min="515" max="515" width="27" style="954" bestFit="1" customWidth="1"/>
    <col min="516" max="519" width="0" style="954" hidden="1" customWidth="1"/>
    <col min="520" max="520" width="9.140625" style="954"/>
    <col min="521" max="531" width="0" style="954" hidden="1" customWidth="1"/>
    <col min="532" max="532" width="9.140625" style="954"/>
    <col min="533" max="543" width="0" style="954" hidden="1" customWidth="1"/>
    <col min="544" max="544" width="9.140625" style="954"/>
    <col min="545" max="555" width="0" style="954" hidden="1" customWidth="1"/>
    <col min="556" max="557" width="9.140625" style="954"/>
    <col min="558" max="560" width="9.5703125" style="954" bestFit="1" customWidth="1"/>
    <col min="561" max="563" width="10.140625" style="954" bestFit="1" customWidth="1"/>
    <col min="564" max="564" width="10.140625" style="954" customWidth="1"/>
    <col min="565" max="565" width="10.140625" style="954" bestFit="1" customWidth="1"/>
    <col min="566" max="566" width="10.140625" style="954" customWidth="1"/>
    <col min="567" max="568" width="10.140625" style="954" bestFit="1" customWidth="1"/>
    <col min="569" max="770" width="9.140625" style="954"/>
    <col min="771" max="771" width="27" style="954" bestFit="1" customWidth="1"/>
    <col min="772" max="775" width="0" style="954" hidden="1" customWidth="1"/>
    <col min="776" max="776" width="9.140625" style="954"/>
    <col min="777" max="787" width="0" style="954" hidden="1" customWidth="1"/>
    <col min="788" max="788" width="9.140625" style="954"/>
    <col min="789" max="799" width="0" style="954" hidden="1" customWidth="1"/>
    <col min="800" max="800" width="9.140625" style="954"/>
    <col min="801" max="811" width="0" style="954" hidden="1" customWidth="1"/>
    <col min="812" max="813" width="9.140625" style="954"/>
    <col min="814" max="816" width="9.5703125" style="954" bestFit="1" customWidth="1"/>
    <col min="817" max="819" width="10.140625" style="954" bestFit="1" customWidth="1"/>
    <col min="820" max="820" width="10.140625" style="954" customWidth="1"/>
    <col min="821" max="821" width="10.140625" style="954" bestFit="1" customWidth="1"/>
    <col min="822" max="822" width="10.140625" style="954" customWidth="1"/>
    <col min="823" max="824" width="10.140625" style="954" bestFit="1" customWidth="1"/>
    <col min="825" max="1026" width="9.140625" style="954"/>
    <col min="1027" max="1027" width="27" style="954" bestFit="1" customWidth="1"/>
    <col min="1028" max="1031" width="0" style="954" hidden="1" customWidth="1"/>
    <col min="1032" max="1032" width="9.140625" style="954"/>
    <col min="1033" max="1043" width="0" style="954" hidden="1" customWidth="1"/>
    <col min="1044" max="1044" width="9.140625" style="954"/>
    <col min="1045" max="1055" width="0" style="954" hidden="1" customWidth="1"/>
    <col min="1056" max="1056" width="9.140625" style="954"/>
    <col min="1057" max="1067" width="0" style="954" hidden="1" customWidth="1"/>
    <col min="1068" max="1069" width="9.140625" style="954"/>
    <col min="1070" max="1072" width="9.5703125" style="954" bestFit="1" customWidth="1"/>
    <col min="1073" max="1075" width="10.140625" style="954" bestFit="1" customWidth="1"/>
    <col min="1076" max="1076" width="10.140625" style="954" customWidth="1"/>
    <col min="1077" max="1077" width="10.140625" style="954" bestFit="1" customWidth="1"/>
    <col min="1078" max="1078" width="10.140625" style="954" customWidth="1"/>
    <col min="1079" max="1080" width="10.140625" style="954" bestFit="1" customWidth="1"/>
    <col min="1081" max="1282" width="9.140625" style="954"/>
    <col min="1283" max="1283" width="27" style="954" bestFit="1" customWidth="1"/>
    <col min="1284" max="1287" width="0" style="954" hidden="1" customWidth="1"/>
    <col min="1288" max="1288" width="9.140625" style="954"/>
    <col min="1289" max="1299" width="0" style="954" hidden="1" customWidth="1"/>
    <col min="1300" max="1300" width="9.140625" style="954"/>
    <col min="1301" max="1311" width="0" style="954" hidden="1" customWidth="1"/>
    <col min="1312" max="1312" width="9.140625" style="954"/>
    <col min="1313" max="1323" width="0" style="954" hidden="1" customWidth="1"/>
    <col min="1324" max="1325" width="9.140625" style="954"/>
    <col min="1326" max="1328" width="9.5703125" style="954" bestFit="1" customWidth="1"/>
    <col min="1329" max="1331" width="10.140625" style="954" bestFit="1" customWidth="1"/>
    <col min="1332" max="1332" width="10.140625" style="954" customWidth="1"/>
    <col min="1333" max="1333" width="10.140625" style="954" bestFit="1" customWidth="1"/>
    <col min="1334" max="1334" width="10.140625" style="954" customWidth="1"/>
    <col min="1335" max="1336" width="10.140625" style="954" bestFit="1" customWidth="1"/>
    <col min="1337" max="1538" width="9.140625" style="954"/>
    <col min="1539" max="1539" width="27" style="954" bestFit="1" customWidth="1"/>
    <col min="1540" max="1543" width="0" style="954" hidden="1" customWidth="1"/>
    <col min="1544" max="1544" width="9.140625" style="954"/>
    <col min="1545" max="1555" width="0" style="954" hidden="1" customWidth="1"/>
    <col min="1556" max="1556" width="9.140625" style="954"/>
    <col min="1557" max="1567" width="0" style="954" hidden="1" customWidth="1"/>
    <col min="1568" max="1568" width="9.140625" style="954"/>
    <col min="1569" max="1579" width="0" style="954" hidden="1" customWidth="1"/>
    <col min="1580" max="1581" width="9.140625" style="954"/>
    <col min="1582" max="1584" width="9.5703125" style="954" bestFit="1" customWidth="1"/>
    <col min="1585" max="1587" width="10.140625" style="954" bestFit="1" customWidth="1"/>
    <col min="1588" max="1588" width="10.140625" style="954" customWidth="1"/>
    <col min="1589" max="1589" width="10.140625" style="954" bestFit="1" customWidth="1"/>
    <col min="1590" max="1590" width="10.140625" style="954" customWidth="1"/>
    <col min="1591" max="1592" width="10.140625" style="954" bestFit="1" customWidth="1"/>
    <col min="1593" max="1794" width="9.140625" style="954"/>
    <col min="1795" max="1795" width="27" style="954" bestFit="1" customWidth="1"/>
    <col min="1796" max="1799" width="0" style="954" hidden="1" customWidth="1"/>
    <col min="1800" max="1800" width="9.140625" style="954"/>
    <col min="1801" max="1811" width="0" style="954" hidden="1" customWidth="1"/>
    <col min="1812" max="1812" width="9.140625" style="954"/>
    <col min="1813" max="1823" width="0" style="954" hidden="1" customWidth="1"/>
    <col min="1824" max="1824" width="9.140625" style="954"/>
    <col min="1825" max="1835" width="0" style="954" hidden="1" customWidth="1"/>
    <col min="1836" max="1837" width="9.140625" style="954"/>
    <col min="1838" max="1840" width="9.5703125" style="954" bestFit="1" customWidth="1"/>
    <col min="1841" max="1843" width="10.140625" style="954" bestFit="1" customWidth="1"/>
    <col min="1844" max="1844" width="10.140625" style="954" customWidth="1"/>
    <col min="1845" max="1845" width="10.140625" style="954" bestFit="1" customWidth="1"/>
    <col min="1846" max="1846" width="10.140625" style="954" customWidth="1"/>
    <col min="1847" max="1848" width="10.140625" style="954" bestFit="1" customWidth="1"/>
    <col min="1849" max="2050" width="9.140625" style="954"/>
    <col min="2051" max="2051" width="27" style="954" bestFit="1" customWidth="1"/>
    <col min="2052" max="2055" width="0" style="954" hidden="1" customWidth="1"/>
    <col min="2056" max="2056" width="9.140625" style="954"/>
    <col min="2057" max="2067" width="0" style="954" hidden="1" customWidth="1"/>
    <col min="2068" max="2068" width="9.140625" style="954"/>
    <col min="2069" max="2079" width="0" style="954" hidden="1" customWidth="1"/>
    <col min="2080" max="2080" width="9.140625" style="954"/>
    <col min="2081" max="2091" width="0" style="954" hidden="1" customWidth="1"/>
    <col min="2092" max="2093" width="9.140625" style="954"/>
    <col min="2094" max="2096" width="9.5703125" style="954" bestFit="1" customWidth="1"/>
    <col min="2097" max="2099" width="10.140625" style="954" bestFit="1" customWidth="1"/>
    <col min="2100" max="2100" width="10.140625" style="954" customWidth="1"/>
    <col min="2101" max="2101" width="10.140625" style="954" bestFit="1" customWidth="1"/>
    <col min="2102" max="2102" width="10.140625" style="954" customWidth="1"/>
    <col min="2103" max="2104" width="10.140625" style="954" bestFit="1" customWidth="1"/>
    <col min="2105" max="2306" width="9.140625" style="954"/>
    <col min="2307" max="2307" width="27" style="954" bestFit="1" customWidth="1"/>
    <col min="2308" max="2311" width="0" style="954" hidden="1" customWidth="1"/>
    <col min="2312" max="2312" width="9.140625" style="954"/>
    <col min="2313" max="2323" width="0" style="954" hidden="1" customWidth="1"/>
    <col min="2324" max="2324" width="9.140625" style="954"/>
    <col min="2325" max="2335" width="0" style="954" hidden="1" customWidth="1"/>
    <col min="2336" max="2336" width="9.140625" style="954"/>
    <col min="2337" max="2347" width="0" style="954" hidden="1" customWidth="1"/>
    <col min="2348" max="2349" width="9.140625" style="954"/>
    <col min="2350" max="2352" width="9.5703125" style="954" bestFit="1" customWidth="1"/>
    <col min="2353" max="2355" width="10.140625" style="954" bestFit="1" customWidth="1"/>
    <col min="2356" max="2356" width="10.140625" style="954" customWidth="1"/>
    <col min="2357" max="2357" width="10.140625" style="954" bestFit="1" customWidth="1"/>
    <col min="2358" max="2358" width="10.140625" style="954" customWidth="1"/>
    <col min="2359" max="2360" width="10.140625" style="954" bestFit="1" customWidth="1"/>
    <col min="2361" max="2562" width="9.140625" style="954"/>
    <col min="2563" max="2563" width="27" style="954" bestFit="1" customWidth="1"/>
    <col min="2564" max="2567" width="0" style="954" hidden="1" customWidth="1"/>
    <col min="2568" max="2568" width="9.140625" style="954"/>
    <col min="2569" max="2579" width="0" style="954" hidden="1" customWidth="1"/>
    <col min="2580" max="2580" width="9.140625" style="954"/>
    <col min="2581" max="2591" width="0" style="954" hidden="1" customWidth="1"/>
    <col min="2592" max="2592" width="9.140625" style="954"/>
    <col min="2593" max="2603" width="0" style="954" hidden="1" customWidth="1"/>
    <col min="2604" max="2605" width="9.140625" style="954"/>
    <col min="2606" max="2608" width="9.5703125" style="954" bestFit="1" customWidth="1"/>
    <col min="2609" max="2611" width="10.140625" style="954" bestFit="1" customWidth="1"/>
    <col min="2612" max="2612" width="10.140625" style="954" customWidth="1"/>
    <col min="2613" max="2613" width="10.140625" style="954" bestFit="1" customWidth="1"/>
    <col min="2614" max="2614" width="10.140625" style="954" customWidth="1"/>
    <col min="2615" max="2616" width="10.140625" style="954" bestFit="1" customWidth="1"/>
    <col min="2617" max="2818" width="9.140625" style="954"/>
    <col min="2819" max="2819" width="27" style="954" bestFit="1" customWidth="1"/>
    <col min="2820" max="2823" width="0" style="954" hidden="1" customWidth="1"/>
    <col min="2824" max="2824" width="9.140625" style="954"/>
    <col min="2825" max="2835" width="0" style="954" hidden="1" customWidth="1"/>
    <col min="2836" max="2836" width="9.140625" style="954"/>
    <col min="2837" max="2847" width="0" style="954" hidden="1" customWidth="1"/>
    <col min="2848" max="2848" width="9.140625" style="954"/>
    <col min="2849" max="2859" width="0" style="954" hidden="1" customWidth="1"/>
    <col min="2860" max="2861" width="9.140625" style="954"/>
    <col min="2862" max="2864" width="9.5703125" style="954" bestFit="1" customWidth="1"/>
    <col min="2865" max="2867" width="10.140625" style="954" bestFit="1" customWidth="1"/>
    <col min="2868" max="2868" width="10.140625" style="954" customWidth="1"/>
    <col min="2869" max="2869" width="10.140625" style="954" bestFit="1" customWidth="1"/>
    <col min="2870" max="2870" width="10.140625" style="954" customWidth="1"/>
    <col min="2871" max="2872" width="10.140625" style="954" bestFit="1" customWidth="1"/>
    <col min="2873" max="3074" width="9.140625" style="954"/>
    <col min="3075" max="3075" width="27" style="954" bestFit="1" customWidth="1"/>
    <col min="3076" max="3079" width="0" style="954" hidden="1" customWidth="1"/>
    <col min="3080" max="3080" width="9.140625" style="954"/>
    <col min="3081" max="3091" width="0" style="954" hidden="1" customWidth="1"/>
    <col min="3092" max="3092" width="9.140625" style="954"/>
    <col min="3093" max="3103" width="0" style="954" hidden="1" customWidth="1"/>
    <col min="3104" max="3104" width="9.140625" style="954"/>
    <col min="3105" max="3115" width="0" style="954" hidden="1" customWidth="1"/>
    <col min="3116" max="3117" width="9.140625" style="954"/>
    <col min="3118" max="3120" width="9.5703125" style="954" bestFit="1" customWidth="1"/>
    <col min="3121" max="3123" width="10.140625" style="954" bestFit="1" customWidth="1"/>
    <col min="3124" max="3124" width="10.140625" style="954" customWidth="1"/>
    <col min="3125" max="3125" width="10.140625" style="954" bestFit="1" customWidth="1"/>
    <col min="3126" max="3126" width="10.140625" style="954" customWidth="1"/>
    <col min="3127" max="3128" width="10.140625" style="954" bestFit="1" customWidth="1"/>
    <col min="3129" max="3330" width="9.140625" style="954"/>
    <col min="3331" max="3331" width="27" style="954" bestFit="1" customWidth="1"/>
    <col min="3332" max="3335" width="0" style="954" hidden="1" customWidth="1"/>
    <col min="3336" max="3336" width="9.140625" style="954"/>
    <col min="3337" max="3347" width="0" style="954" hidden="1" customWidth="1"/>
    <col min="3348" max="3348" width="9.140625" style="954"/>
    <col min="3349" max="3359" width="0" style="954" hidden="1" customWidth="1"/>
    <col min="3360" max="3360" width="9.140625" style="954"/>
    <col min="3361" max="3371" width="0" style="954" hidden="1" customWidth="1"/>
    <col min="3372" max="3373" width="9.140625" style="954"/>
    <col min="3374" max="3376" width="9.5703125" style="954" bestFit="1" customWidth="1"/>
    <col min="3377" max="3379" width="10.140625" style="954" bestFit="1" customWidth="1"/>
    <col min="3380" max="3380" width="10.140625" style="954" customWidth="1"/>
    <col min="3381" max="3381" width="10.140625" style="954" bestFit="1" customWidth="1"/>
    <col min="3382" max="3382" width="10.140625" style="954" customWidth="1"/>
    <col min="3383" max="3384" width="10.140625" style="954" bestFit="1" customWidth="1"/>
    <col min="3385" max="3586" width="9.140625" style="954"/>
    <col min="3587" max="3587" width="27" style="954" bestFit="1" customWidth="1"/>
    <col min="3588" max="3591" width="0" style="954" hidden="1" customWidth="1"/>
    <col min="3592" max="3592" width="9.140625" style="954"/>
    <col min="3593" max="3603" width="0" style="954" hidden="1" customWidth="1"/>
    <col min="3604" max="3604" width="9.140625" style="954"/>
    <col min="3605" max="3615" width="0" style="954" hidden="1" customWidth="1"/>
    <col min="3616" max="3616" width="9.140625" style="954"/>
    <col min="3617" max="3627" width="0" style="954" hidden="1" customWidth="1"/>
    <col min="3628" max="3629" width="9.140625" style="954"/>
    <col min="3630" max="3632" width="9.5703125" style="954" bestFit="1" customWidth="1"/>
    <col min="3633" max="3635" width="10.140625" style="954" bestFit="1" customWidth="1"/>
    <col min="3636" max="3636" width="10.140625" style="954" customWidth="1"/>
    <col min="3637" max="3637" width="10.140625" style="954" bestFit="1" customWidth="1"/>
    <col min="3638" max="3638" width="10.140625" style="954" customWidth="1"/>
    <col min="3639" max="3640" width="10.140625" style="954" bestFit="1" customWidth="1"/>
    <col min="3641" max="3842" width="9.140625" style="954"/>
    <col min="3843" max="3843" width="27" style="954" bestFit="1" customWidth="1"/>
    <col min="3844" max="3847" width="0" style="954" hidden="1" customWidth="1"/>
    <col min="3848" max="3848" width="9.140625" style="954"/>
    <col min="3849" max="3859" width="0" style="954" hidden="1" customWidth="1"/>
    <col min="3860" max="3860" width="9.140625" style="954"/>
    <col min="3861" max="3871" width="0" style="954" hidden="1" customWidth="1"/>
    <col min="3872" max="3872" width="9.140625" style="954"/>
    <col min="3873" max="3883" width="0" style="954" hidden="1" customWidth="1"/>
    <col min="3884" max="3885" width="9.140625" style="954"/>
    <col min="3886" max="3888" width="9.5703125" style="954" bestFit="1" customWidth="1"/>
    <col min="3889" max="3891" width="10.140625" style="954" bestFit="1" customWidth="1"/>
    <col min="3892" max="3892" width="10.140625" style="954" customWidth="1"/>
    <col min="3893" max="3893" width="10.140625" style="954" bestFit="1" customWidth="1"/>
    <col min="3894" max="3894" width="10.140625" style="954" customWidth="1"/>
    <col min="3895" max="3896" width="10.140625" style="954" bestFit="1" customWidth="1"/>
    <col min="3897" max="4098" width="9.140625" style="954"/>
    <col min="4099" max="4099" width="27" style="954" bestFit="1" customWidth="1"/>
    <col min="4100" max="4103" width="0" style="954" hidden="1" customWidth="1"/>
    <col min="4104" max="4104" width="9.140625" style="954"/>
    <col min="4105" max="4115" width="0" style="954" hidden="1" customWidth="1"/>
    <col min="4116" max="4116" width="9.140625" style="954"/>
    <col min="4117" max="4127" width="0" style="954" hidden="1" customWidth="1"/>
    <col min="4128" max="4128" width="9.140625" style="954"/>
    <col min="4129" max="4139" width="0" style="954" hidden="1" customWidth="1"/>
    <col min="4140" max="4141" width="9.140625" style="954"/>
    <col min="4142" max="4144" width="9.5703125" style="954" bestFit="1" customWidth="1"/>
    <col min="4145" max="4147" width="10.140625" style="954" bestFit="1" customWidth="1"/>
    <col min="4148" max="4148" width="10.140625" style="954" customWidth="1"/>
    <col min="4149" max="4149" width="10.140625" style="954" bestFit="1" customWidth="1"/>
    <col min="4150" max="4150" width="10.140625" style="954" customWidth="1"/>
    <col min="4151" max="4152" width="10.140625" style="954" bestFit="1" customWidth="1"/>
    <col min="4153" max="4354" width="9.140625" style="954"/>
    <col min="4355" max="4355" width="27" style="954" bestFit="1" customWidth="1"/>
    <col min="4356" max="4359" width="0" style="954" hidden="1" customWidth="1"/>
    <col min="4360" max="4360" width="9.140625" style="954"/>
    <col min="4361" max="4371" width="0" style="954" hidden="1" customWidth="1"/>
    <col min="4372" max="4372" width="9.140625" style="954"/>
    <col min="4373" max="4383" width="0" style="954" hidden="1" customWidth="1"/>
    <col min="4384" max="4384" width="9.140625" style="954"/>
    <col min="4385" max="4395" width="0" style="954" hidden="1" customWidth="1"/>
    <col min="4396" max="4397" width="9.140625" style="954"/>
    <col min="4398" max="4400" width="9.5703125" style="954" bestFit="1" customWidth="1"/>
    <col min="4401" max="4403" width="10.140625" style="954" bestFit="1" customWidth="1"/>
    <col min="4404" max="4404" width="10.140625" style="954" customWidth="1"/>
    <col min="4405" max="4405" width="10.140625" style="954" bestFit="1" customWidth="1"/>
    <col min="4406" max="4406" width="10.140625" style="954" customWidth="1"/>
    <col min="4407" max="4408" width="10.140625" style="954" bestFit="1" customWidth="1"/>
    <col min="4409" max="4610" width="9.140625" style="954"/>
    <col min="4611" max="4611" width="27" style="954" bestFit="1" customWidth="1"/>
    <col min="4612" max="4615" width="0" style="954" hidden="1" customWidth="1"/>
    <col min="4616" max="4616" width="9.140625" style="954"/>
    <col min="4617" max="4627" width="0" style="954" hidden="1" customWidth="1"/>
    <col min="4628" max="4628" width="9.140625" style="954"/>
    <col min="4629" max="4639" width="0" style="954" hidden="1" customWidth="1"/>
    <col min="4640" max="4640" width="9.140625" style="954"/>
    <col min="4641" max="4651" width="0" style="954" hidden="1" customWidth="1"/>
    <col min="4652" max="4653" width="9.140625" style="954"/>
    <col min="4654" max="4656" width="9.5703125" style="954" bestFit="1" customWidth="1"/>
    <col min="4657" max="4659" width="10.140625" style="954" bestFit="1" customWidth="1"/>
    <col min="4660" max="4660" width="10.140625" style="954" customWidth="1"/>
    <col min="4661" max="4661" width="10.140625" style="954" bestFit="1" customWidth="1"/>
    <col min="4662" max="4662" width="10.140625" style="954" customWidth="1"/>
    <col min="4663" max="4664" width="10.140625" style="954" bestFit="1" customWidth="1"/>
    <col min="4665" max="4866" width="9.140625" style="954"/>
    <col min="4867" max="4867" width="27" style="954" bestFit="1" customWidth="1"/>
    <col min="4868" max="4871" width="0" style="954" hidden="1" customWidth="1"/>
    <col min="4872" max="4872" width="9.140625" style="954"/>
    <col min="4873" max="4883" width="0" style="954" hidden="1" customWidth="1"/>
    <col min="4884" max="4884" width="9.140625" style="954"/>
    <col min="4885" max="4895" width="0" style="954" hidden="1" customWidth="1"/>
    <col min="4896" max="4896" width="9.140625" style="954"/>
    <col min="4897" max="4907" width="0" style="954" hidden="1" customWidth="1"/>
    <col min="4908" max="4909" width="9.140625" style="954"/>
    <col min="4910" max="4912" width="9.5703125" style="954" bestFit="1" customWidth="1"/>
    <col min="4913" max="4915" width="10.140625" style="954" bestFit="1" customWidth="1"/>
    <col min="4916" max="4916" width="10.140625" style="954" customWidth="1"/>
    <col min="4917" max="4917" width="10.140625" style="954" bestFit="1" customWidth="1"/>
    <col min="4918" max="4918" width="10.140625" style="954" customWidth="1"/>
    <col min="4919" max="4920" width="10.140625" style="954" bestFit="1" customWidth="1"/>
    <col min="4921" max="5122" width="9.140625" style="954"/>
    <col min="5123" max="5123" width="27" style="954" bestFit="1" customWidth="1"/>
    <col min="5124" max="5127" width="0" style="954" hidden="1" customWidth="1"/>
    <col min="5128" max="5128" width="9.140625" style="954"/>
    <col min="5129" max="5139" width="0" style="954" hidden="1" customWidth="1"/>
    <col min="5140" max="5140" width="9.140625" style="954"/>
    <col min="5141" max="5151" width="0" style="954" hidden="1" customWidth="1"/>
    <col min="5152" max="5152" width="9.140625" style="954"/>
    <col min="5153" max="5163" width="0" style="954" hidden="1" customWidth="1"/>
    <col min="5164" max="5165" width="9.140625" style="954"/>
    <col min="5166" max="5168" width="9.5703125" style="954" bestFit="1" customWidth="1"/>
    <col min="5169" max="5171" width="10.140625" style="954" bestFit="1" customWidth="1"/>
    <col min="5172" max="5172" width="10.140625" style="954" customWidth="1"/>
    <col min="5173" max="5173" width="10.140625" style="954" bestFit="1" customWidth="1"/>
    <col min="5174" max="5174" width="10.140625" style="954" customWidth="1"/>
    <col min="5175" max="5176" width="10.140625" style="954" bestFit="1" customWidth="1"/>
    <col min="5177" max="5378" width="9.140625" style="954"/>
    <col min="5379" max="5379" width="27" style="954" bestFit="1" customWidth="1"/>
    <col min="5380" max="5383" width="0" style="954" hidden="1" customWidth="1"/>
    <col min="5384" max="5384" width="9.140625" style="954"/>
    <col min="5385" max="5395" width="0" style="954" hidden="1" customWidth="1"/>
    <col min="5396" max="5396" width="9.140625" style="954"/>
    <col min="5397" max="5407" width="0" style="954" hidden="1" customWidth="1"/>
    <col min="5408" max="5408" width="9.140625" style="954"/>
    <col min="5409" max="5419" width="0" style="954" hidden="1" customWidth="1"/>
    <col min="5420" max="5421" width="9.140625" style="954"/>
    <col min="5422" max="5424" width="9.5703125" style="954" bestFit="1" customWidth="1"/>
    <col min="5425" max="5427" width="10.140625" style="954" bestFit="1" customWidth="1"/>
    <col min="5428" max="5428" width="10.140625" style="954" customWidth="1"/>
    <col min="5429" max="5429" width="10.140625" style="954" bestFit="1" customWidth="1"/>
    <col min="5430" max="5430" width="10.140625" style="954" customWidth="1"/>
    <col min="5431" max="5432" width="10.140625" style="954" bestFit="1" customWidth="1"/>
    <col min="5433" max="5634" width="9.140625" style="954"/>
    <col min="5635" max="5635" width="27" style="954" bestFit="1" customWidth="1"/>
    <col min="5636" max="5639" width="0" style="954" hidden="1" customWidth="1"/>
    <col min="5640" max="5640" width="9.140625" style="954"/>
    <col min="5641" max="5651" width="0" style="954" hidden="1" customWidth="1"/>
    <col min="5652" max="5652" width="9.140625" style="954"/>
    <col min="5653" max="5663" width="0" style="954" hidden="1" customWidth="1"/>
    <col min="5664" max="5664" width="9.140625" style="954"/>
    <col min="5665" max="5675" width="0" style="954" hidden="1" customWidth="1"/>
    <col min="5676" max="5677" width="9.140625" style="954"/>
    <col min="5678" max="5680" width="9.5703125" style="954" bestFit="1" customWidth="1"/>
    <col min="5681" max="5683" width="10.140625" style="954" bestFit="1" customWidth="1"/>
    <col min="5684" max="5684" width="10.140625" style="954" customWidth="1"/>
    <col min="5685" max="5685" width="10.140625" style="954" bestFit="1" customWidth="1"/>
    <col min="5686" max="5686" width="10.140625" style="954" customWidth="1"/>
    <col min="5687" max="5688" width="10.140625" style="954" bestFit="1" customWidth="1"/>
    <col min="5689" max="5890" width="9.140625" style="954"/>
    <col min="5891" max="5891" width="27" style="954" bestFit="1" customWidth="1"/>
    <col min="5892" max="5895" width="0" style="954" hidden="1" customWidth="1"/>
    <col min="5896" max="5896" width="9.140625" style="954"/>
    <col min="5897" max="5907" width="0" style="954" hidden="1" customWidth="1"/>
    <col min="5908" max="5908" width="9.140625" style="954"/>
    <col min="5909" max="5919" width="0" style="954" hidden="1" customWidth="1"/>
    <col min="5920" max="5920" width="9.140625" style="954"/>
    <col min="5921" max="5931" width="0" style="954" hidden="1" customWidth="1"/>
    <col min="5932" max="5933" width="9.140625" style="954"/>
    <col min="5934" max="5936" width="9.5703125" style="954" bestFit="1" customWidth="1"/>
    <col min="5937" max="5939" width="10.140625" style="954" bestFit="1" customWidth="1"/>
    <col min="5940" max="5940" width="10.140625" style="954" customWidth="1"/>
    <col min="5941" max="5941" width="10.140625" style="954" bestFit="1" customWidth="1"/>
    <col min="5942" max="5942" width="10.140625" style="954" customWidth="1"/>
    <col min="5943" max="5944" width="10.140625" style="954" bestFit="1" customWidth="1"/>
    <col min="5945" max="6146" width="9.140625" style="954"/>
    <col min="6147" max="6147" width="27" style="954" bestFit="1" customWidth="1"/>
    <col min="6148" max="6151" width="0" style="954" hidden="1" customWidth="1"/>
    <col min="6152" max="6152" width="9.140625" style="954"/>
    <col min="6153" max="6163" width="0" style="954" hidden="1" customWidth="1"/>
    <col min="6164" max="6164" width="9.140625" style="954"/>
    <col min="6165" max="6175" width="0" style="954" hidden="1" customWidth="1"/>
    <col min="6176" max="6176" width="9.140625" style="954"/>
    <col min="6177" max="6187" width="0" style="954" hidden="1" customWidth="1"/>
    <col min="6188" max="6189" width="9.140625" style="954"/>
    <col min="6190" max="6192" width="9.5703125" style="954" bestFit="1" customWidth="1"/>
    <col min="6193" max="6195" width="10.140625" style="954" bestFit="1" customWidth="1"/>
    <col min="6196" max="6196" width="10.140625" style="954" customWidth="1"/>
    <col min="6197" max="6197" width="10.140625" style="954" bestFit="1" customWidth="1"/>
    <col min="6198" max="6198" width="10.140625" style="954" customWidth="1"/>
    <col min="6199" max="6200" width="10.140625" style="954" bestFit="1" customWidth="1"/>
    <col min="6201" max="6402" width="9.140625" style="954"/>
    <col min="6403" max="6403" width="27" style="954" bestFit="1" customWidth="1"/>
    <col min="6404" max="6407" width="0" style="954" hidden="1" customWidth="1"/>
    <col min="6408" max="6408" width="9.140625" style="954"/>
    <col min="6409" max="6419" width="0" style="954" hidden="1" customWidth="1"/>
    <col min="6420" max="6420" width="9.140625" style="954"/>
    <col min="6421" max="6431" width="0" style="954" hidden="1" customWidth="1"/>
    <col min="6432" max="6432" width="9.140625" style="954"/>
    <col min="6433" max="6443" width="0" style="954" hidden="1" customWidth="1"/>
    <col min="6444" max="6445" width="9.140625" style="954"/>
    <col min="6446" max="6448" width="9.5703125" style="954" bestFit="1" customWidth="1"/>
    <col min="6449" max="6451" width="10.140625" style="954" bestFit="1" customWidth="1"/>
    <col min="6452" max="6452" width="10.140625" style="954" customWidth="1"/>
    <col min="6453" max="6453" width="10.140625" style="954" bestFit="1" customWidth="1"/>
    <col min="6454" max="6454" width="10.140625" style="954" customWidth="1"/>
    <col min="6455" max="6456" width="10.140625" style="954" bestFit="1" customWidth="1"/>
    <col min="6457" max="6658" width="9.140625" style="954"/>
    <col min="6659" max="6659" width="27" style="954" bestFit="1" customWidth="1"/>
    <col min="6660" max="6663" width="0" style="954" hidden="1" customWidth="1"/>
    <col min="6664" max="6664" width="9.140625" style="954"/>
    <col min="6665" max="6675" width="0" style="954" hidden="1" customWidth="1"/>
    <col min="6676" max="6676" width="9.140625" style="954"/>
    <col min="6677" max="6687" width="0" style="954" hidden="1" customWidth="1"/>
    <col min="6688" max="6688" width="9.140625" style="954"/>
    <col min="6689" max="6699" width="0" style="954" hidden="1" customWidth="1"/>
    <col min="6700" max="6701" width="9.140625" style="954"/>
    <col min="6702" max="6704" width="9.5703125" style="954" bestFit="1" customWidth="1"/>
    <col min="6705" max="6707" width="10.140625" style="954" bestFit="1" customWidth="1"/>
    <col min="6708" max="6708" width="10.140625" style="954" customWidth="1"/>
    <col min="6709" max="6709" width="10.140625" style="954" bestFit="1" customWidth="1"/>
    <col min="6710" max="6710" width="10.140625" style="954" customWidth="1"/>
    <col min="6711" max="6712" width="10.140625" style="954" bestFit="1" customWidth="1"/>
    <col min="6713" max="6914" width="9.140625" style="954"/>
    <col min="6915" max="6915" width="27" style="954" bestFit="1" customWidth="1"/>
    <col min="6916" max="6919" width="0" style="954" hidden="1" customWidth="1"/>
    <col min="6920" max="6920" width="9.140625" style="954"/>
    <col min="6921" max="6931" width="0" style="954" hidden="1" customWidth="1"/>
    <col min="6932" max="6932" width="9.140625" style="954"/>
    <col min="6933" max="6943" width="0" style="954" hidden="1" customWidth="1"/>
    <col min="6944" max="6944" width="9.140625" style="954"/>
    <col min="6945" max="6955" width="0" style="954" hidden="1" customWidth="1"/>
    <col min="6956" max="6957" width="9.140625" style="954"/>
    <col min="6958" max="6960" width="9.5703125" style="954" bestFit="1" customWidth="1"/>
    <col min="6961" max="6963" width="10.140625" style="954" bestFit="1" customWidth="1"/>
    <col min="6964" max="6964" width="10.140625" style="954" customWidth="1"/>
    <col min="6965" max="6965" width="10.140625" style="954" bestFit="1" customWidth="1"/>
    <col min="6966" max="6966" width="10.140625" style="954" customWidth="1"/>
    <col min="6967" max="6968" width="10.140625" style="954" bestFit="1" customWidth="1"/>
    <col min="6969" max="7170" width="9.140625" style="954"/>
    <col min="7171" max="7171" width="27" style="954" bestFit="1" customWidth="1"/>
    <col min="7172" max="7175" width="0" style="954" hidden="1" customWidth="1"/>
    <col min="7176" max="7176" width="9.140625" style="954"/>
    <col min="7177" max="7187" width="0" style="954" hidden="1" customWidth="1"/>
    <col min="7188" max="7188" width="9.140625" style="954"/>
    <col min="7189" max="7199" width="0" style="954" hidden="1" customWidth="1"/>
    <col min="7200" max="7200" width="9.140625" style="954"/>
    <col min="7201" max="7211" width="0" style="954" hidden="1" customWidth="1"/>
    <col min="7212" max="7213" width="9.140625" style="954"/>
    <col min="7214" max="7216" width="9.5703125" style="954" bestFit="1" customWidth="1"/>
    <col min="7217" max="7219" width="10.140625" style="954" bestFit="1" customWidth="1"/>
    <col min="7220" max="7220" width="10.140625" style="954" customWidth="1"/>
    <col min="7221" max="7221" width="10.140625" style="954" bestFit="1" customWidth="1"/>
    <col min="7222" max="7222" width="10.140625" style="954" customWidth="1"/>
    <col min="7223" max="7224" width="10.140625" style="954" bestFit="1" customWidth="1"/>
    <col min="7225" max="7426" width="9.140625" style="954"/>
    <col min="7427" max="7427" width="27" style="954" bestFit="1" customWidth="1"/>
    <col min="7428" max="7431" width="0" style="954" hidden="1" customWidth="1"/>
    <col min="7432" max="7432" width="9.140625" style="954"/>
    <col min="7433" max="7443" width="0" style="954" hidden="1" customWidth="1"/>
    <col min="7444" max="7444" width="9.140625" style="954"/>
    <col min="7445" max="7455" width="0" style="954" hidden="1" customWidth="1"/>
    <col min="7456" max="7456" width="9.140625" style="954"/>
    <col min="7457" max="7467" width="0" style="954" hidden="1" customWidth="1"/>
    <col min="7468" max="7469" width="9.140625" style="954"/>
    <col min="7470" max="7472" width="9.5703125" style="954" bestFit="1" customWidth="1"/>
    <col min="7473" max="7475" width="10.140625" style="954" bestFit="1" customWidth="1"/>
    <col min="7476" max="7476" width="10.140625" style="954" customWidth="1"/>
    <col min="7477" max="7477" width="10.140625" style="954" bestFit="1" customWidth="1"/>
    <col min="7478" max="7478" width="10.140625" style="954" customWidth="1"/>
    <col min="7479" max="7480" width="10.140625" style="954" bestFit="1" customWidth="1"/>
    <col min="7481" max="7682" width="9.140625" style="954"/>
    <col min="7683" max="7683" width="27" style="954" bestFit="1" customWidth="1"/>
    <col min="7684" max="7687" width="0" style="954" hidden="1" customWidth="1"/>
    <col min="7688" max="7688" width="9.140625" style="954"/>
    <col min="7689" max="7699" width="0" style="954" hidden="1" customWidth="1"/>
    <col min="7700" max="7700" width="9.140625" style="954"/>
    <col min="7701" max="7711" width="0" style="954" hidden="1" customWidth="1"/>
    <col min="7712" max="7712" width="9.140625" style="954"/>
    <col min="7713" max="7723" width="0" style="954" hidden="1" customWidth="1"/>
    <col min="7724" max="7725" width="9.140625" style="954"/>
    <col min="7726" max="7728" width="9.5703125" style="954" bestFit="1" customWidth="1"/>
    <col min="7729" max="7731" width="10.140625" style="954" bestFit="1" customWidth="1"/>
    <col min="7732" max="7732" width="10.140625" style="954" customWidth="1"/>
    <col min="7733" max="7733" width="10.140625" style="954" bestFit="1" customWidth="1"/>
    <col min="7734" max="7734" width="10.140625" style="954" customWidth="1"/>
    <col min="7735" max="7736" width="10.140625" style="954" bestFit="1" customWidth="1"/>
    <col min="7737" max="7938" width="9.140625" style="954"/>
    <col min="7939" max="7939" width="27" style="954" bestFit="1" customWidth="1"/>
    <col min="7940" max="7943" width="0" style="954" hidden="1" customWidth="1"/>
    <col min="7944" max="7944" width="9.140625" style="954"/>
    <col min="7945" max="7955" width="0" style="954" hidden="1" customWidth="1"/>
    <col min="7956" max="7956" width="9.140625" style="954"/>
    <col min="7957" max="7967" width="0" style="954" hidden="1" customWidth="1"/>
    <col min="7968" max="7968" width="9.140625" style="954"/>
    <col min="7969" max="7979" width="0" style="954" hidden="1" customWidth="1"/>
    <col min="7980" max="7981" width="9.140625" style="954"/>
    <col min="7982" max="7984" width="9.5703125" style="954" bestFit="1" customWidth="1"/>
    <col min="7985" max="7987" width="10.140625" style="954" bestFit="1" customWidth="1"/>
    <col min="7988" max="7988" width="10.140625" style="954" customWidth="1"/>
    <col min="7989" max="7989" width="10.140625" style="954" bestFit="1" customWidth="1"/>
    <col min="7990" max="7990" width="10.140625" style="954" customWidth="1"/>
    <col min="7991" max="7992" width="10.140625" style="954" bestFit="1" customWidth="1"/>
    <col min="7993" max="8194" width="9.140625" style="954"/>
    <col min="8195" max="8195" width="27" style="954" bestFit="1" customWidth="1"/>
    <col min="8196" max="8199" width="0" style="954" hidden="1" customWidth="1"/>
    <col min="8200" max="8200" width="9.140625" style="954"/>
    <col min="8201" max="8211" width="0" style="954" hidden="1" customWidth="1"/>
    <col min="8212" max="8212" width="9.140625" style="954"/>
    <col min="8213" max="8223" width="0" style="954" hidden="1" customWidth="1"/>
    <col min="8224" max="8224" width="9.140625" style="954"/>
    <col min="8225" max="8235" width="0" style="954" hidden="1" customWidth="1"/>
    <col min="8236" max="8237" width="9.140625" style="954"/>
    <col min="8238" max="8240" width="9.5703125" style="954" bestFit="1" customWidth="1"/>
    <col min="8241" max="8243" width="10.140625" style="954" bestFit="1" customWidth="1"/>
    <col min="8244" max="8244" width="10.140625" style="954" customWidth="1"/>
    <col min="8245" max="8245" width="10.140625" style="954" bestFit="1" customWidth="1"/>
    <col min="8246" max="8246" width="10.140625" style="954" customWidth="1"/>
    <col min="8247" max="8248" width="10.140625" style="954" bestFit="1" customWidth="1"/>
    <col min="8249" max="8450" width="9.140625" style="954"/>
    <col min="8451" max="8451" width="27" style="954" bestFit="1" customWidth="1"/>
    <col min="8452" max="8455" width="0" style="954" hidden="1" customWidth="1"/>
    <col min="8456" max="8456" width="9.140625" style="954"/>
    <col min="8457" max="8467" width="0" style="954" hidden="1" customWidth="1"/>
    <col min="8468" max="8468" width="9.140625" style="954"/>
    <col min="8469" max="8479" width="0" style="954" hidden="1" customWidth="1"/>
    <col min="8480" max="8480" width="9.140625" style="954"/>
    <col min="8481" max="8491" width="0" style="954" hidden="1" customWidth="1"/>
    <col min="8492" max="8493" width="9.140625" style="954"/>
    <col min="8494" max="8496" width="9.5703125" style="954" bestFit="1" customWidth="1"/>
    <col min="8497" max="8499" width="10.140625" style="954" bestFit="1" customWidth="1"/>
    <col min="8500" max="8500" width="10.140625" style="954" customWidth="1"/>
    <col min="8501" max="8501" width="10.140625" style="954" bestFit="1" customWidth="1"/>
    <col min="8502" max="8502" width="10.140625" style="954" customWidth="1"/>
    <col min="8503" max="8504" width="10.140625" style="954" bestFit="1" customWidth="1"/>
    <col min="8505" max="8706" width="9.140625" style="954"/>
    <col min="8707" max="8707" width="27" style="954" bestFit="1" customWidth="1"/>
    <col min="8708" max="8711" width="0" style="954" hidden="1" customWidth="1"/>
    <col min="8712" max="8712" width="9.140625" style="954"/>
    <col min="8713" max="8723" width="0" style="954" hidden="1" customWidth="1"/>
    <col min="8724" max="8724" width="9.140625" style="954"/>
    <col min="8725" max="8735" width="0" style="954" hidden="1" customWidth="1"/>
    <col min="8736" max="8736" width="9.140625" style="954"/>
    <col min="8737" max="8747" width="0" style="954" hidden="1" customWidth="1"/>
    <col min="8748" max="8749" width="9.140625" style="954"/>
    <col min="8750" max="8752" width="9.5703125" style="954" bestFit="1" customWidth="1"/>
    <col min="8753" max="8755" width="10.140625" style="954" bestFit="1" customWidth="1"/>
    <col min="8756" max="8756" width="10.140625" style="954" customWidth="1"/>
    <col min="8757" max="8757" width="10.140625" style="954" bestFit="1" customWidth="1"/>
    <col min="8758" max="8758" width="10.140625" style="954" customWidth="1"/>
    <col min="8759" max="8760" width="10.140625" style="954" bestFit="1" customWidth="1"/>
    <col min="8761" max="8962" width="9.140625" style="954"/>
    <col min="8963" max="8963" width="27" style="954" bestFit="1" customWidth="1"/>
    <col min="8964" max="8967" width="0" style="954" hidden="1" customWidth="1"/>
    <col min="8968" max="8968" width="9.140625" style="954"/>
    <col min="8969" max="8979" width="0" style="954" hidden="1" customWidth="1"/>
    <col min="8980" max="8980" width="9.140625" style="954"/>
    <col min="8981" max="8991" width="0" style="954" hidden="1" customWidth="1"/>
    <col min="8992" max="8992" width="9.140625" style="954"/>
    <col min="8993" max="9003" width="0" style="954" hidden="1" customWidth="1"/>
    <col min="9004" max="9005" width="9.140625" style="954"/>
    <col min="9006" max="9008" width="9.5703125" style="954" bestFit="1" customWidth="1"/>
    <col min="9009" max="9011" width="10.140625" style="954" bestFit="1" customWidth="1"/>
    <col min="9012" max="9012" width="10.140625" style="954" customWidth="1"/>
    <col min="9013" max="9013" width="10.140625" style="954" bestFit="1" customWidth="1"/>
    <col min="9014" max="9014" width="10.140625" style="954" customWidth="1"/>
    <col min="9015" max="9016" width="10.140625" style="954" bestFit="1" customWidth="1"/>
    <col min="9017" max="9218" width="9.140625" style="954"/>
    <col min="9219" max="9219" width="27" style="954" bestFit="1" customWidth="1"/>
    <col min="9220" max="9223" width="0" style="954" hidden="1" customWidth="1"/>
    <col min="9224" max="9224" width="9.140625" style="954"/>
    <col min="9225" max="9235" width="0" style="954" hidden="1" customWidth="1"/>
    <col min="9236" max="9236" width="9.140625" style="954"/>
    <col min="9237" max="9247" width="0" style="954" hidden="1" customWidth="1"/>
    <col min="9248" max="9248" width="9.140625" style="954"/>
    <col min="9249" max="9259" width="0" style="954" hidden="1" customWidth="1"/>
    <col min="9260" max="9261" width="9.140625" style="954"/>
    <col min="9262" max="9264" width="9.5703125" style="954" bestFit="1" customWidth="1"/>
    <col min="9265" max="9267" width="10.140625" style="954" bestFit="1" customWidth="1"/>
    <col min="9268" max="9268" width="10.140625" style="954" customWidth="1"/>
    <col min="9269" max="9269" width="10.140625" style="954" bestFit="1" customWidth="1"/>
    <col min="9270" max="9270" width="10.140625" style="954" customWidth="1"/>
    <col min="9271" max="9272" width="10.140625" style="954" bestFit="1" customWidth="1"/>
    <col min="9273" max="9474" width="9.140625" style="954"/>
    <col min="9475" max="9475" width="27" style="954" bestFit="1" customWidth="1"/>
    <col min="9476" max="9479" width="0" style="954" hidden="1" customWidth="1"/>
    <col min="9480" max="9480" width="9.140625" style="954"/>
    <col min="9481" max="9491" width="0" style="954" hidden="1" customWidth="1"/>
    <col min="9492" max="9492" width="9.140625" style="954"/>
    <col min="9493" max="9503" width="0" style="954" hidden="1" customWidth="1"/>
    <col min="9504" max="9504" width="9.140625" style="954"/>
    <col min="9505" max="9515" width="0" style="954" hidden="1" customWidth="1"/>
    <col min="9516" max="9517" width="9.140625" style="954"/>
    <col min="9518" max="9520" width="9.5703125" style="954" bestFit="1" customWidth="1"/>
    <col min="9521" max="9523" width="10.140625" style="954" bestFit="1" customWidth="1"/>
    <col min="9524" max="9524" width="10.140625" style="954" customWidth="1"/>
    <col min="9525" max="9525" width="10.140625" style="954" bestFit="1" customWidth="1"/>
    <col min="9526" max="9526" width="10.140625" style="954" customWidth="1"/>
    <col min="9527" max="9528" width="10.140625" style="954" bestFit="1" customWidth="1"/>
    <col min="9529" max="9730" width="9.140625" style="954"/>
    <col min="9731" max="9731" width="27" style="954" bestFit="1" customWidth="1"/>
    <col min="9732" max="9735" width="0" style="954" hidden="1" customWidth="1"/>
    <col min="9736" max="9736" width="9.140625" style="954"/>
    <col min="9737" max="9747" width="0" style="954" hidden="1" customWidth="1"/>
    <col min="9748" max="9748" width="9.140625" style="954"/>
    <col min="9749" max="9759" width="0" style="954" hidden="1" customWidth="1"/>
    <col min="9760" max="9760" width="9.140625" style="954"/>
    <col min="9761" max="9771" width="0" style="954" hidden="1" customWidth="1"/>
    <col min="9772" max="9773" width="9.140625" style="954"/>
    <col min="9774" max="9776" width="9.5703125" style="954" bestFit="1" customWidth="1"/>
    <col min="9777" max="9779" width="10.140625" style="954" bestFit="1" customWidth="1"/>
    <col min="9780" max="9780" width="10.140625" style="954" customWidth="1"/>
    <col min="9781" max="9781" width="10.140625" style="954" bestFit="1" customWidth="1"/>
    <col min="9782" max="9782" width="10.140625" style="954" customWidth="1"/>
    <col min="9783" max="9784" width="10.140625" style="954" bestFit="1" customWidth="1"/>
    <col min="9785" max="9986" width="9.140625" style="954"/>
    <col min="9987" max="9987" width="27" style="954" bestFit="1" customWidth="1"/>
    <col min="9988" max="9991" width="0" style="954" hidden="1" customWidth="1"/>
    <col min="9992" max="9992" width="9.140625" style="954"/>
    <col min="9993" max="10003" width="0" style="954" hidden="1" customWidth="1"/>
    <col min="10004" max="10004" width="9.140625" style="954"/>
    <col min="10005" max="10015" width="0" style="954" hidden="1" customWidth="1"/>
    <col min="10016" max="10016" width="9.140625" style="954"/>
    <col min="10017" max="10027" width="0" style="954" hidden="1" customWidth="1"/>
    <col min="10028" max="10029" width="9.140625" style="954"/>
    <col min="10030" max="10032" width="9.5703125" style="954" bestFit="1" customWidth="1"/>
    <col min="10033" max="10035" width="10.140625" style="954" bestFit="1" customWidth="1"/>
    <col min="10036" max="10036" width="10.140625" style="954" customWidth="1"/>
    <col min="10037" max="10037" width="10.140625" style="954" bestFit="1" customWidth="1"/>
    <col min="10038" max="10038" width="10.140625" style="954" customWidth="1"/>
    <col min="10039" max="10040" width="10.140625" style="954" bestFit="1" customWidth="1"/>
    <col min="10041" max="10242" width="9.140625" style="954"/>
    <col min="10243" max="10243" width="27" style="954" bestFit="1" customWidth="1"/>
    <col min="10244" max="10247" width="0" style="954" hidden="1" customWidth="1"/>
    <col min="10248" max="10248" width="9.140625" style="954"/>
    <col min="10249" max="10259" width="0" style="954" hidden="1" customWidth="1"/>
    <col min="10260" max="10260" width="9.140625" style="954"/>
    <col min="10261" max="10271" width="0" style="954" hidden="1" customWidth="1"/>
    <col min="10272" max="10272" width="9.140625" style="954"/>
    <col min="10273" max="10283" width="0" style="954" hidden="1" customWidth="1"/>
    <col min="10284" max="10285" width="9.140625" style="954"/>
    <col min="10286" max="10288" width="9.5703125" style="954" bestFit="1" customWidth="1"/>
    <col min="10289" max="10291" width="10.140625" style="954" bestFit="1" customWidth="1"/>
    <col min="10292" max="10292" width="10.140625" style="954" customWidth="1"/>
    <col min="10293" max="10293" width="10.140625" style="954" bestFit="1" customWidth="1"/>
    <col min="10294" max="10294" width="10.140625" style="954" customWidth="1"/>
    <col min="10295" max="10296" width="10.140625" style="954" bestFit="1" customWidth="1"/>
    <col min="10297" max="10498" width="9.140625" style="954"/>
    <col min="10499" max="10499" width="27" style="954" bestFit="1" customWidth="1"/>
    <col min="10500" max="10503" width="0" style="954" hidden="1" customWidth="1"/>
    <col min="10504" max="10504" width="9.140625" style="954"/>
    <col min="10505" max="10515" width="0" style="954" hidden="1" customWidth="1"/>
    <col min="10516" max="10516" width="9.140625" style="954"/>
    <col min="10517" max="10527" width="0" style="954" hidden="1" customWidth="1"/>
    <col min="10528" max="10528" width="9.140625" style="954"/>
    <col min="10529" max="10539" width="0" style="954" hidden="1" customWidth="1"/>
    <col min="10540" max="10541" width="9.140625" style="954"/>
    <col min="10542" max="10544" width="9.5703125" style="954" bestFit="1" customWidth="1"/>
    <col min="10545" max="10547" width="10.140625" style="954" bestFit="1" customWidth="1"/>
    <col min="10548" max="10548" width="10.140625" style="954" customWidth="1"/>
    <col min="10549" max="10549" width="10.140625" style="954" bestFit="1" customWidth="1"/>
    <col min="10550" max="10550" width="10.140625" style="954" customWidth="1"/>
    <col min="10551" max="10552" width="10.140625" style="954" bestFit="1" customWidth="1"/>
    <col min="10553" max="10754" width="9.140625" style="954"/>
    <col min="10755" max="10755" width="27" style="954" bestFit="1" customWidth="1"/>
    <col min="10756" max="10759" width="0" style="954" hidden="1" customWidth="1"/>
    <col min="10760" max="10760" width="9.140625" style="954"/>
    <col min="10761" max="10771" width="0" style="954" hidden="1" customWidth="1"/>
    <col min="10772" max="10772" width="9.140625" style="954"/>
    <col min="10773" max="10783" width="0" style="954" hidden="1" customWidth="1"/>
    <col min="10784" max="10784" width="9.140625" style="954"/>
    <col min="10785" max="10795" width="0" style="954" hidden="1" customWidth="1"/>
    <col min="10796" max="10797" width="9.140625" style="954"/>
    <col min="10798" max="10800" width="9.5703125" style="954" bestFit="1" customWidth="1"/>
    <col min="10801" max="10803" width="10.140625" style="954" bestFit="1" customWidth="1"/>
    <col min="10804" max="10804" width="10.140625" style="954" customWidth="1"/>
    <col min="10805" max="10805" width="10.140625" style="954" bestFit="1" customWidth="1"/>
    <col min="10806" max="10806" width="10.140625" style="954" customWidth="1"/>
    <col min="10807" max="10808" width="10.140625" style="954" bestFit="1" customWidth="1"/>
    <col min="10809" max="11010" width="9.140625" style="954"/>
    <col min="11011" max="11011" width="27" style="954" bestFit="1" customWidth="1"/>
    <col min="11012" max="11015" width="0" style="954" hidden="1" customWidth="1"/>
    <col min="11016" max="11016" width="9.140625" style="954"/>
    <col min="11017" max="11027" width="0" style="954" hidden="1" customWidth="1"/>
    <col min="11028" max="11028" width="9.140625" style="954"/>
    <col min="11029" max="11039" width="0" style="954" hidden="1" customWidth="1"/>
    <col min="11040" max="11040" width="9.140625" style="954"/>
    <col min="11041" max="11051" width="0" style="954" hidden="1" customWidth="1"/>
    <col min="11052" max="11053" width="9.140625" style="954"/>
    <col min="11054" max="11056" width="9.5703125" style="954" bestFit="1" customWidth="1"/>
    <col min="11057" max="11059" width="10.140625" style="954" bestFit="1" customWidth="1"/>
    <col min="11060" max="11060" width="10.140625" style="954" customWidth="1"/>
    <col min="11061" max="11061" width="10.140625" style="954" bestFit="1" customWidth="1"/>
    <col min="11062" max="11062" width="10.140625" style="954" customWidth="1"/>
    <col min="11063" max="11064" width="10.140625" style="954" bestFit="1" customWidth="1"/>
    <col min="11065" max="11266" width="9.140625" style="954"/>
    <col min="11267" max="11267" width="27" style="954" bestFit="1" customWidth="1"/>
    <col min="11268" max="11271" width="0" style="954" hidden="1" customWidth="1"/>
    <col min="11272" max="11272" width="9.140625" style="954"/>
    <col min="11273" max="11283" width="0" style="954" hidden="1" customWidth="1"/>
    <col min="11284" max="11284" width="9.140625" style="954"/>
    <col min="11285" max="11295" width="0" style="954" hidden="1" customWidth="1"/>
    <col min="11296" max="11296" width="9.140625" style="954"/>
    <col min="11297" max="11307" width="0" style="954" hidden="1" customWidth="1"/>
    <col min="11308" max="11309" width="9.140625" style="954"/>
    <col min="11310" max="11312" width="9.5703125" style="954" bestFit="1" customWidth="1"/>
    <col min="11313" max="11315" width="10.140625" style="954" bestFit="1" customWidth="1"/>
    <col min="11316" max="11316" width="10.140625" style="954" customWidth="1"/>
    <col min="11317" max="11317" width="10.140625" style="954" bestFit="1" customWidth="1"/>
    <col min="11318" max="11318" width="10.140625" style="954" customWidth="1"/>
    <col min="11319" max="11320" width="10.140625" style="954" bestFit="1" customWidth="1"/>
    <col min="11321" max="11522" width="9.140625" style="954"/>
    <col min="11523" max="11523" width="27" style="954" bestFit="1" customWidth="1"/>
    <col min="11524" max="11527" width="0" style="954" hidden="1" customWidth="1"/>
    <col min="11528" max="11528" width="9.140625" style="954"/>
    <col min="11529" max="11539" width="0" style="954" hidden="1" customWidth="1"/>
    <col min="11540" max="11540" width="9.140625" style="954"/>
    <col min="11541" max="11551" width="0" style="954" hidden="1" customWidth="1"/>
    <col min="11552" max="11552" width="9.140625" style="954"/>
    <col min="11553" max="11563" width="0" style="954" hidden="1" customWidth="1"/>
    <col min="11564" max="11565" width="9.140625" style="954"/>
    <col min="11566" max="11568" width="9.5703125" style="954" bestFit="1" customWidth="1"/>
    <col min="11569" max="11571" width="10.140625" style="954" bestFit="1" customWidth="1"/>
    <col min="11572" max="11572" width="10.140625" style="954" customWidth="1"/>
    <col min="11573" max="11573" width="10.140625" style="954" bestFit="1" customWidth="1"/>
    <col min="11574" max="11574" width="10.140625" style="954" customWidth="1"/>
    <col min="11575" max="11576" width="10.140625" style="954" bestFit="1" customWidth="1"/>
    <col min="11577" max="11778" width="9.140625" style="954"/>
    <col min="11779" max="11779" width="27" style="954" bestFit="1" customWidth="1"/>
    <col min="11780" max="11783" width="0" style="954" hidden="1" customWidth="1"/>
    <col min="11784" max="11784" width="9.140625" style="954"/>
    <col min="11785" max="11795" width="0" style="954" hidden="1" customWidth="1"/>
    <col min="11796" max="11796" width="9.140625" style="954"/>
    <col min="11797" max="11807" width="0" style="954" hidden="1" customWidth="1"/>
    <col min="11808" max="11808" width="9.140625" style="954"/>
    <col min="11809" max="11819" width="0" style="954" hidden="1" customWidth="1"/>
    <col min="11820" max="11821" width="9.140625" style="954"/>
    <col min="11822" max="11824" width="9.5703125" style="954" bestFit="1" customWidth="1"/>
    <col min="11825" max="11827" width="10.140625" style="954" bestFit="1" customWidth="1"/>
    <col min="11828" max="11828" width="10.140625" style="954" customWidth="1"/>
    <col min="11829" max="11829" width="10.140625" style="954" bestFit="1" customWidth="1"/>
    <col min="11830" max="11830" width="10.140625" style="954" customWidth="1"/>
    <col min="11831" max="11832" width="10.140625" style="954" bestFit="1" customWidth="1"/>
    <col min="11833" max="12034" width="9.140625" style="954"/>
    <col min="12035" max="12035" width="27" style="954" bestFit="1" customWidth="1"/>
    <col min="12036" max="12039" width="0" style="954" hidden="1" customWidth="1"/>
    <col min="12040" max="12040" width="9.140625" style="954"/>
    <col min="12041" max="12051" width="0" style="954" hidden="1" customWidth="1"/>
    <col min="12052" max="12052" width="9.140625" style="954"/>
    <col min="12053" max="12063" width="0" style="954" hidden="1" customWidth="1"/>
    <col min="12064" max="12064" width="9.140625" style="954"/>
    <col min="12065" max="12075" width="0" style="954" hidden="1" customWidth="1"/>
    <col min="12076" max="12077" width="9.140625" style="954"/>
    <col min="12078" max="12080" width="9.5703125" style="954" bestFit="1" customWidth="1"/>
    <col min="12081" max="12083" width="10.140625" style="954" bestFit="1" customWidth="1"/>
    <col min="12084" max="12084" width="10.140625" style="954" customWidth="1"/>
    <col min="12085" max="12085" width="10.140625" style="954" bestFit="1" customWidth="1"/>
    <col min="12086" max="12086" width="10.140625" style="954" customWidth="1"/>
    <col min="12087" max="12088" width="10.140625" style="954" bestFit="1" customWidth="1"/>
    <col min="12089" max="12290" width="9.140625" style="954"/>
    <col min="12291" max="12291" width="27" style="954" bestFit="1" customWidth="1"/>
    <col min="12292" max="12295" width="0" style="954" hidden="1" customWidth="1"/>
    <col min="12296" max="12296" width="9.140625" style="954"/>
    <col min="12297" max="12307" width="0" style="954" hidden="1" customWidth="1"/>
    <col min="12308" max="12308" width="9.140625" style="954"/>
    <col min="12309" max="12319" width="0" style="954" hidden="1" customWidth="1"/>
    <col min="12320" max="12320" width="9.140625" style="954"/>
    <col min="12321" max="12331" width="0" style="954" hidden="1" customWidth="1"/>
    <col min="12332" max="12333" width="9.140625" style="954"/>
    <col min="12334" max="12336" width="9.5703125" style="954" bestFit="1" customWidth="1"/>
    <col min="12337" max="12339" width="10.140625" style="954" bestFit="1" customWidth="1"/>
    <col min="12340" max="12340" width="10.140625" style="954" customWidth="1"/>
    <col min="12341" max="12341" width="10.140625" style="954" bestFit="1" customWidth="1"/>
    <col min="12342" max="12342" width="10.140625" style="954" customWidth="1"/>
    <col min="12343" max="12344" width="10.140625" style="954" bestFit="1" customWidth="1"/>
    <col min="12345" max="12546" width="9.140625" style="954"/>
    <col min="12547" max="12547" width="27" style="954" bestFit="1" customWidth="1"/>
    <col min="12548" max="12551" width="0" style="954" hidden="1" customWidth="1"/>
    <col min="12552" max="12552" width="9.140625" style="954"/>
    <col min="12553" max="12563" width="0" style="954" hidden="1" customWidth="1"/>
    <col min="12564" max="12564" width="9.140625" style="954"/>
    <col min="12565" max="12575" width="0" style="954" hidden="1" customWidth="1"/>
    <col min="12576" max="12576" width="9.140625" style="954"/>
    <col min="12577" max="12587" width="0" style="954" hidden="1" customWidth="1"/>
    <col min="12588" max="12589" width="9.140625" style="954"/>
    <col min="12590" max="12592" width="9.5703125" style="954" bestFit="1" customWidth="1"/>
    <col min="12593" max="12595" width="10.140625" style="954" bestFit="1" customWidth="1"/>
    <col min="12596" max="12596" width="10.140625" style="954" customWidth="1"/>
    <col min="12597" max="12597" width="10.140625" style="954" bestFit="1" customWidth="1"/>
    <col min="12598" max="12598" width="10.140625" style="954" customWidth="1"/>
    <col min="12599" max="12600" width="10.140625" style="954" bestFit="1" customWidth="1"/>
    <col min="12601" max="12802" width="9.140625" style="954"/>
    <col min="12803" max="12803" width="27" style="954" bestFit="1" customWidth="1"/>
    <col min="12804" max="12807" width="0" style="954" hidden="1" customWidth="1"/>
    <col min="12808" max="12808" width="9.140625" style="954"/>
    <col min="12809" max="12819" width="0" style="954" hidden="1" customWidth="1"/>
    <col min="12820" max="12820" width="9.140625" style="954"/>
    <col min="12821" max="12831" width="0" style="954" hidden="1" customWidth="1"/>
    <col min="12832" max="12832" width="9.140625" style="954"/>
    <col min="12833" max="12843" width="0" style="954" hidden="1" customWidth="1"/>
    <col min="12844" max="12845" width="9.140625" style="954"/>
    <col min="12846" max="12848" width="9.5703125" style="954" bestFit="1" customWidth="1"/>
    <col min="12849" max="12851" width="10.140625" style="954" bestFit="1" customWidth="1"/>
    <col min="12852" max="12852" width="10.140625" style="954" customWidth="1"/>
    <col min="12853" max="12853" width="10.140625" style="954" bestFit="1" customWidth="1"/>
    <col min="12854" max="12854" width="10.140625" style="954" customWidth="1"/>
    <col min="12855" max="12856" width="10.140625" style="954" bestFit="1" customWidth="1"/>
    <col min="12857" max="13058" width="9.140625" style="954"/>
    <col min="13059" max="13059" width="27" style="954" bestFit="1" customWidth="1"/>
    <col min="13060" max="13063" width="0" style="954" hidden="1" customWidth="1"/>
    <col min="13064" max="13064" width="9.140625" style="954"/>
    <col min="13065" max="13075" width="0" style="954" hidden="1" customWidth="1"/>
    <col min="13076" max="13076" width="9.140625" style="954"/>
    <col min="13077" max="13087" width="0" style="954" hidden="1" customWidth="1"/>
    <col min="13088" max="13088" width="9.140625" style="954"/>
    <col min="13089" max="13099" width="0" style="954" hidden="1" customWidth="1"/>
    <col min="13100" max="13101" width="9.140625" style="954"/>
    <col min="13102" max="13104" width="9.5703125" style="954" bestFit="1" customWidth="1"/>
    <col min="13105" max="13107" width="10.140625" style="954" bestFit="1" customWidth="1"/>
    <col min="13108" max="13108" width="10.140625" style="954" customWidth="1"/>
    <col min="13109" max="13109" width="10.140625" style="954" bestFit="1" customWidth="1"/>
    <col min="13110" max="13110" width="10.140625" style="954" customWidth="1"/>
    <col min="13111" max="13112" width="10.140625" style="954" bestFit="1" customWidth="1"/>
    <col min="13113" max="13314" width="9.140625" style="954"/>
    <col min="13315" max="13315" width="27" style="954" bestFit="1" customWidth="1"/>
    <col min="13316" max="13319" width="0" style="954" hidden="1" customWidth="1"/>
    <col min="13320" max="13320" width="9.140625" style="954"/>
    <col min="13321" max="13331" width="0" style="954" hidden="1" customWidth="1"/>
    <col min="13332" max="13332" width="9.140625" style="954"/>
    <col min="13333" max="13343" width="0" style="954" hidden="1" customWidth="1"/>
    <col min="13344" max="13344" width="9.140625" style="954"/>
    <col min="13345" max="13355" width="0" style="954" hidden="1" customWidth="1"/>
    <col min="13356" max="13357" width="9.140625" style="954"/>
    <col min="13358" max="13360" width="9.5703125" style="954" bestFit="1" customWidth="1"/>
    <col min="13361" max="13363" width="10.140625" style="954" bestFit="1" customWidth="1"/>
    <col min="13364" max="13364" width="10.140625" style="954" customWidth="1"/>
    <col min="13365" max="13365" width="10.140625" style="954" bestFit="1" customWidth="1"/>
    <col min="13366" max="13366" width="10.140625" style="954" customWidth="1"/>
    <col min="13367" max="13368" width="10.140625" style="954" bestFit="1" customWidth="1"/>
    <col min="13369" max="13570" width="9.140625" style="954"/>
    <col min="13571" max="13571" width="27" style="954" bestFit="1" customWidth="1"/>
    <col min="13572" max="13575" width="0" style="954" hidden="1" customWidth="1"/>
    <col min="13576" max="13576" width="9.140625" style="954"/>
    <col min="13577" max="13587" width="0" style="954" hidden="1" customWidth="1"/>
    <col min="13588" max="13588" width="9.140625" style="954"/>
    <col min="13589" max="13599" width="0" style="954" hidden="1" customWidth="1"/>
    <col min="13600" max="13600" width="9.140625" style="954"/>
    <col min="13601" max="13611" width="0" style="954" hidden="1" customWidth="1"/>
    <col min="13612" max="13613" width="9.140625" style="954"/>
    <col min="13614" max="13616" width="9.5703125" style="954" bestFit="1" customWidth="1"/>
    <col min="13617" max="13619" width="10.140625" style="954" bestFit="1" customWidth="1"/>
    <col min="13620" max="13620" width="10.140625" style="954" customWidth="1"/>
    <col min="13621" max="13621" width="10.140625" style="954" bestFit="1" customWidth="1"/>
    <col min="13622" max="13622" width="10.140625" style="954" customWidth="1"/>
    <col min="13623" max="13624" width="10.140625" style="954" bestFit="1" customWidth="1"/>
    <col min="13625" max="13826" width="9.140625" style="954"/>
    <col min="13827" max="13827" width="27" style="954" bestFit="1" customWidth="1"/>
    <col min="13828" max="13831" width="0" style="954" hidden="1" customWidth="1"/>
    <col min="13832" max="13832" width="9.140625" style="954"/>
    <col min="13833" max="13843" width="0" style="954" hidden="1" customWidth="1"/>
    <col min="13844" max="13844" width="9.140625" style="954"/>
    <col min="13845" max="13855" width="0" style="954" hidden="1" customWidth="1"/>
    <col min="13856" max="13856" width="9.140625" style="954"/>
    <col min="13857" max="13867" width="0" style="954" hidden="1" customWidth="1"/>
    <col min="13868" max="13869" width="9.140625" style="954"/>
    <col min="13870" max="13872" width="9.5703125" style="954" bestFit="1" customWidth="1"/>
    <col min="13873" max="13875" width="10.140625" style="954" bestFit="1" customWidth="1"/>
    <col min="13876" max="13876" width="10.140625" style="954" customWidth="1"/>
    <col min="13877" max="13877" width="10.140625" style="954" bestFit="1" customWidth="1"/>
    <col min="13878" max="13878" width="10.140625" style="954" customWidth="1"/>
    <col min="13879" max="13880" width="10.140625" style="954" bestFit="1" customWidth="1"/>
    <col min="13881" max="14082" width="9.140625" style="954"/>
    <col min="14083" max="14083" width="27" style="954" bestFit="1" customWidth="1"/>
    <col min="14084" max="14087" width="0" style="954" hidden="1" customWidth="1"/>
    <col min="14088" max="14088" width="9.140625" style="954"/>
    <col min="14089" max="14099" width="0" style="954" hidden="1" customWidth="1"/>
    <col min="14100" max="14100" width="9.140625" style="954"/>
    <col min="14101" max="14111" width="0" style="954" hidden="1" customWidth="1"/>
    <col min="14112" max="14112" width="9.140625" style="954"/>
    <col min="14113" max="14123" width="0" style="954" hidden="1" customWidth="1"/>
    <col min="14124" max="14125" width="9.140625" style="954"/>
    <col min="14126" max="14128" width="9.5703125" style="954" bestFit="1" customWidth="1"/>
    <col min="14129" max="14131" width="10.140625" style="954" bestFit="1" customWidth="1"/>
    <col min="14132" max="14132" width="10.140625" style="954" customWidth="1"/>
    <col min="14133" max="14133" width="10.140625" style="954" bestFit="1" customWidth="1"/>
    <col min="14134" max="14134" width="10.140625" style="954" customWidth="1"/>
    <col min="14135" max="14136" width="10.140625" style="954" bestFit="1" customWidth="1"/>
    <col min="14137" max="14338" width="9.140625" style="954"/>
    <col min="14339" max="14339" width="27" style="954" bestFit="1" customWidth="1"/>
    <col min="14340" max="14343" width="0" style="954" hidden="1" customWidth="1"/>
    <col min="14344" max="14344" width="9.140625" style="954"/>
    <col min="14345" max="14355" width="0" style="954" hidden="1" customWidth="1"/>
    <col min="14356" max="14356" width="9.140625" style="954"/>
    <col min="14357" max="14367" width="0" style="954" hidden="1" customWidth="1"/>
    <col min="14368" max="14368" width="9.140625" style="954"/>
    <col min="14369" max="14379" width="0" style="954" hidden="1" customWidth="1"/>
    <col min="14380" max="14381" width="9.140625" style="954"/>
    <col min="14382" max="14384" width="9.5703125" style="954" bestFit="1" customWidth="1"/>
    <col min="14385" max="14387" width="10.140625" style="954" bestFit="1" customWidth="1"/>
    <col min="14388" max="14388" width="10.140625" style="954" customWidth="1"/>
    <col min="14389" max="14389" width="10.140625" style="954" bestFit="1" customWidth="1"/>
    <col min="14390" max="14390" width="10.140625" style="954" customWidth="1"/>
    <col min="14391" max="14392" width="10.140625" style="954" bestFit="1" customWidth="1"/>
    <col min="14393" max="14594" width="9.140625" style="954"/>
    <col min="14595" max="14595" width="27" style="954" bestFit="1" customWidth="1"/>
    <col min="14596" max="14599" width="0" style="954" hidden="1" customWidth="1"/>
    <col min="14600" max="14600" width="9.140625" style="954"/>
    <col min="14601" max="14611" width="0" style="954" hidden="1" customWidth="1"/>
    <col min="14612" max="14612" width="9.140625" style="954"/>
    <col min="14613" max="14623" width="0" style="954" hidden="1" customWidth="1"/>
    <col min="14624" max="14624" width="9.140625" style="954"/>
    <col min="14625" max="14635" width="0" style="954" hidden="1" customWidth="1"/>
    <col min="14636" max="14637" width="9.140625" style="954"/>
    <col min="14638" max="14640" width="9.5703125" style="954" bestFit="1" customWidth="1"/>
    <col min="14641" max="14643" width="10.140625" style="954" bestFit="1" customWidth="1"/>
    <col min="14644" max="14644" width="10.140625" style="954" customWidth="1"/>
    <col min="14645" max="14645" width="10.140625" style="954" bestFit="1" customWidth="1"/>
    <col min="14646" max="14646" width="10.140625" style="954" customWidth="1"/>
    <col min="14647" max="14648" width="10.140625" style="954" bestFit="1" customWidth="1"/>
    <col min="14649" max="14850" width="9.140625" style="954"/>
    <col min="14851" max="14851" width="27" style="954" bestFit="1" customWidth="1"/>
    <col min="14852" max="14855" width="0" style="954" hidden="1" customWidth="1"/>
    <col min="14856" max="14856" width="9.140625" style="954"/>
    <col min="14857" max="14867" width="0" style="954" hidden="1" customWidth="1"/>
    <col min="14868" max="14868" width="9.140625" style="954"/>
    <col min="14869" max="14879" width="0" style="954" hidden="1" customWidth="1"/>
    <col min="14880" max="14880" width="9.140625" style="954"/>
    <col min="14881" max="14891" width="0" style="954" hidden="1" customWidth="1"/>
    <col min="14892" max="14893" width="9.140625" style="954"/>
    <col min="14894" max="14896" width="9.5703125" style="954" bestFit="1" customWidth="1"/>
    <col min="14897" max="14899" width="10.140625" style="954" bestFit="1" customWidth="1"/>
    <col min="14900" max="14900" width="10.140625" style="954" customWidth="1"/>
    <col min="14901" max="14901" width="10.140625" style="954" bestFit="1" customWidth="1"/>
    <col min="14902" max="14902" width="10.140625" style="954" customWidth="1"/>
    <col min="14903" max="14904" width="10.140625" style="954" bestFit="1" customWidth="1"/>
    <col min="14905" max="15106" width="9.140625" style="954"/>
    <col min="15107" max="15107" width="27" style="954" bestFit="1" customWidth="1"/>
    <col min="15108" max="15111" width="0" style="954" hidden="1" customWidth="1"/>
    <col min="15112" max="15112" width="9.140625" style="954"/>
    <col min="15113" max="15123" width="0" style="954" hidden="1" customWidth="1"/>
    <col min="15124" max="15124" width="9.140625" style="954"/>
    <col min="15125" max="15135" width="0" style="954" hidden="1" customWidth="1"/>
    <col min="15136" max="15136" width="9.140625" style="954"/>
    <col min="15137" max="15147" width="0" style="954" hidden="1" customWidth="1"/>
    <col min="15148" max="15149" width="9.140625" style="954"/>
    <col min="15150" max="15152" width="9.5703125" style="954" bestFit="1" customWidth="1"/>
    <col min="15153" max="15155" width="10.140625" style="954" bestFit="1" customWidth="1"/>
    <col min="15156" max="15156" width="10.140625" style="954" customWidth="1"/>
    <col min="15157" max="15157" width="10.140625" style="954" bestFit="1" customWidth="1"/>
    <col min="15158" max="15158" width="10.140625" style="954" customWidth="1"/>
    <col min="15159" max="15160" width="10.140625" style="954" bestFit="1" customWidth="1"/>
    <col min="15161" max="15362" width="9.140625" style="954"/>
    <col min="15363" max="15363" width="27" style="954" bestFit="1" customWidth="1"/>
    <col min="15364" max="15367" width="0" style="954" hidden="1" customWidth="1"/>
    <col min="15368" max="15368" width="9.140625" style="954"/>
    <col min="15369" max="15379" width="0" style="954" hidden="1" customWidth="1"/>
    <col min="15380" max="15380" width="9.140625" style="954"/>
    <col min="15381" max="15391" width="0" style="954" hidden="1" customWidth="1"/>
    <col min="15392" max="15392" width="9.140625" style="954"/>
    <col min="15393" max="15403" width="0" style="954" hidden="1" customWidth="1"/>
    <col min="15404" max="15405" width="9.140625" style="954"/>
    <col min="15406" max="15408" width="9.5703125" style="954" bestFit="1" customWidth="1"/>
    <col min="15409" max="15411" width="10.140625" style="954" bestFit="1" customWidth="1"/>
    <col min="15412" max="15412" width="10.140625" style="954" customWidth="1"/>
    <col min="15413" max="15413" width="10.140625" style="954" bestFit="1" customWidth="1"/>
    <col min="15414" max="15414" width="10.140625" style="954" customWidth="1"/>
    <col min="15415" max="15416" width="10.140625" style="954" bestFit="1" customWidth="1"/>
    <col min="15417" max="15618" width="9.140625" style="954"/>
    <col min="15619" max="15619" width="27" style="954" bestFit="1" customWidth="1"/>
    <col min="15620" max="15623" width="0" style="954" hidden="1" customWidth="1"/>
    <col min="15624" max="15624" width="9.140625" style="954"/>
    <col min="15625" max="15635" width="0" style="954" hidden="1" customWidth="1"/>
    <col min="15636" max="15636" width="9.140625" style="954"/>
    <col min="15637" max="15647" width="0" style="954" hidden="1" customWidth="1"/>
    <col min="15648" max="15648" width="9.140625" style="954"/>
    <col min="15649" max="15659" width="0" style="954" hidden="1" customWidth="1"/>
    <col min="15660" max="15661" width="9.140625" style="954"/>
    <col min="15662" max="15664" width="9.5703125" style="954" bestFit="1" customWidth="1"/>
    <col min="15665" max="15667" width="10.140625" style="954" bestFit="1" customWidth="1"/>
    <col min="15668" max="15668" width="10.140625" style="954" customWidth="1"/>
    <col min="15669" max="15669" width="10.140625" style="954" bestFit="1" customWidth="1"/>
    <col min="15670" max="15670" width="10.140625" style="954" customWidth="1"/>
    <col min="15671" max="15672" width="10.140625" style="954" bestFit="1" customWidth="1"/>
    <col min="15673" max="15874" width="9.140625" style="954"/>
    <col min="15875" max="15875" width="27" style="954" bestFit="1" customWidth="1"/>
    <col min="15876" max="15879" width="0" style="954" hidden="1" customWidth="1"/>
    <col min="15880" max="15880" width="9.140625" style="954"/>
    <col min="15881" max="15891" width="0" style="954" hidden="1" customWidth="1"/>
    <col min="15892" max="15892" width="9.140625" style="954"/>
    <col min="15893" max="15903" width="0" style="954" hidden="1" customWidth="1"/>
    <col min="15904" max="15904" width="9.140625" style="954"/>
    <col min="15905" max="15915" width="0" style="954" hidden="1" customWidth="1"/>
    <col min="15916" max="15917" width="9.140625" style="954"/>
    <col min="15918" max="15920" width="9.5703125" style="954" bestFit="1" customWidth="1"/>
    <col min="15921" max="15923" width="10.140625" style="954" bestFit="1" customWidth="1"/>
    <col min="15924" max="15924" width="10.140625" style="954" customWidth="1"/>
    <col min="15925" max="15925" width="10.140625" style="954" bestFit="1" customWidth="1"/>
    <col min="15926" max="15926" width="10.140625" style="954" customWidth="1"/>
    <col min="15927" max="15928" width="10.140625" style="954" bestFit="1" customWidth="1"/>
    <col min="15929" max="16130" width="9.140625" style="954"/>
    <col min="16131" max="16131" width="27" style="954" bestFit="1" customWidth="1"/>
    <col min="16132" max="16135" width="0" style="954" hidden="1" customWidth="1"/>
    <col min="16136" max="16136" width="9.140625" style="954"/>
    <col min="16137" max="16147" width="0" style="954" hidden="1" customWidth="1"/>
    <col min="16148" max="16148" width="9.140625" style="954"/>
    <col min="16149" max="16159" width="0" style="954" hidden="1" customWidth="1"/>
    <col min="16160" max="16160" width="9.140625" style="954"/>
    <col min="16161" max="16171" width="0" style="954" hidden="1" customWidth="1"/>
    <col min="16172" max="16173" width="9.140625" style="954"/>
    <col min="16174" max="16176" width="9.5703125" style="954" bestFit="1" customWidth="1"/>
    <col min="16177" max="16179" width="10.140625" style="954" bestFit="1" customWidth="1"/>
    <col min="16180" max="16180" width="10.140625" style="954" customWidth="1"/>
    <col min="16181" max="16181" width="10.140625" style="954" bestFit="1" customWidth="1"/>
    <col min="16182" max="16182" width="10.140625" style="954" customWidth="1"/>
    <col min="16183" max="16184" width="10.140625" style="954" bestFit="1" customWidth="1"/>
    <col min="16185" max="16384" width="9.140625" style="954"/>
  </cols>
  <sheetData>
    <row r="1" spans="1:56" s="1975" customFormat="1" ht="23.25">
      <c r="A1" s="2494" t="s">
        <v>1290</v>
      </c>
      <c r="B1" s="2494"/>
      <c r="C1" s="2494"/>
      <c r="D1" s="2494"/>
      <c r="E1" s="2494"/>
      <c r="F1" s="2494"/>
      <c r="G1" s="2494"/>
      <c r="H1" s="2494"/>
      <c r="I1" s="2494"/>
      <c r="J1" s="2494"/>
      <c r="K1" s="2494"/>
      <c r="L1" s="2494"/>
      <c r="M1" s="2494"/>
      <c r="N1" s="2494"/>
      <c r="O1" s="2494"/>
      <c r="P1" s="2494"/>
      <c r="Q1" s="2494"/>
      <c r="R1" s="2494"/>
      <c r="S1" s="2494"/>
      <c r="T1" s="2494"/>
      <c r="U1" s="2494"/>
      <c r="V1" s="2494"/>
      <c r="W1" s="2494"/>
      <c r="X1" s="2494"/>
      <c r="Y1" s="2494"/>
      <c r="Z1" s="2494"/>
      <c r="AA1" s="2494"/>
      <c r="AB1" s="2494"/>
      <c r="AC1" s="2494"/>
      <c r="AD1" s="2494"/>
      <c r="AE1" s="2494"/>
      <c r="AF1" s="2494"/>
      <c r="AG1" s="2494"/>
      <c r="AH1" s="2494"/>
      <c r="AI1" s="2494"/>
      <c r="AJ1" s="2494"/>
      <c r="AK1" s="2494"/>
      <c r="AL1" s="2494"/>
      <c r="AM1" s="2494"/>
      <c r="AN1" s="2494"/>
      <c r="AO1" s="2494"/>
      <c r="AP1" s="2494"/>
      <c r="AQ1" s="2494"/>
      <c r="AR1" s="2494"/>
      <c r="AS1" s="2494"/>
      <c r="AT1" s="2494"/>
      <c r="AU1" s="2494"/>
      <c r="AV1" s="2494"/>
      <c r="AW1" s="2494"/>
      <c r="AX1" s="2494"/>
      <c r="AY1" s="2494"/>
      <c r="AZ1" s="2494"/>
      <c r="BA1" s="2494"/>
      <c r="BB1" s="2494"/>
      <c r="BC1" s="2494"/>
      <c r="BD1" s="2494"/>
    </row>
    <row r="2" spans="1:56" s="1976" customFormat="1" ht="25.5">
      <c r="A2" s="2495" t="s">
        <v>1230</v>
      </c>
      <c r="B2" s="2495"/>
      <c r="C2" s="2495"/>
      <c r="D2" s="2495"/>
      <c r="E2" s="2495"/>
      <c r="F2" s="2495"/>
      <c r="G2" s="2495"/>
      <c r="H2" s="2495"/>
      <c r="I2" s="2495"/>
      <c r="J2" s="2495"/>
      <c r="K2" s="2495"/>
      <c r="L2" s="2495"/>
      <c r="M2" s="2495"/>
      <c r="N2" s="2495"/>
      <c r="O2" s="2495"/>
      <c r="P2" s="2495"/>
      <c r="Q2" s="2495"/>
      <c r="R2" s="2495"/>
      <c r="S2" s="2495"/>
      <c r="T2" s="2495"/>
      <c r="U2" s="2495"/>
      <c r="V2" s="2495"/>
      <c r="W2" s="2495"/>
      <c r="X2" s="2495"/>
      <c r="Y2" s="2495"/>
      <c r="Z2" s="2495"/>
      <c r="AA2" s="2495"/>
      <c r="AB2" s="2495"/>
      <c r="AC2" s="2495"/>
      <c r="AD2" s="2495"/>
      <c r="AE2" s="2495"/>
      <c r="AF2" s="2495"/>
      <c r="AG2" s="2495"/>
      <c r="AH2" s="2495"/>
      <c r="AI2" s="2495"/>
      <c r="AJ2" s="2495"/>
      <c r="AK2" s="2495"/>
      <c r="AL2" s="2495"/>
      <c r="AM2" s="2495"/>
      <c r="AN2" s="2495"/>
      <c r="AO2" s="2495"/>
      <c r="AP2" s="2495"/>
      <c r="AQ2" s="2495"/>
      <c r="AR2" s="2495"/>
      <c r="AS2" s="2495"/>
      <c r="AT2" s="2495"/>
      <c r="AU2" s="2495"/>
      <c r="AV2" s="2495"/>
      <c r="AW2" s="2495"/>
      <c r="AX2" s="2495"/>
      <c r="AY2" s="2495"/>
      <c r="AZ2" s="2495"/>
      <c r="BA2" s="2495"/>
      <c r="BB2" s="2495"/>
      <c r="BC2" s="2495"/>
      <c r="BD2" s="2495"/>
    </row>
    <row r="3" spans="1:56" s="1901" customFormat="1" ht="21" thickBot="1">
      <c r="A3" s="2500" t="s">
        <v>1231</v>
      </c>
      <c r="B3" s="2500"/>
      <c r="C3" s="2500"/>
      <c r="D3" s="2500"/>
      <c r="E3" s="2500"/>
      <c r="F3" s="2500"/>
      <c r="G3" s="2500"/>
      <c r="H3" s="2500"/>
      <c r="I3" s="2500"/>
      <c r="J3" s="2500"/>
      <c r="K3" s="2500"/>
      <c r="L3" s="2500"/>
      <c r="M3" s="2500"/>
      <c r="N3" s="2500"/>
      <c r="O3" s="2500"/>
      <c r="P3" s="2500"/>
      <c r="Q3" s="2500"/>
      <c r="R3" s="2500"/>
      <c r="S3" s="2500"/>
      <c r="T3" s="2500"/>
      <c r="U3" s="2500"/>
      <c r="V3" s="2500"/>
      <c r="W3" s="2500"/>
      <c r="X3" s="2500"/>
      <c r="Y3" s="2500"/>
      <c r="Z3" s="2500"/>
      <c r="AA3" s="2500"/>
      <c r="AB3" s="2500"/>
      <c r="AC3" s="2500"/>
      <c r="AD3" s="2500"/>
      <c r="AE3" s="2500"/>
      <c r="AF3" s="2500"/>
      <c r="AG3" s="2500"/>
      <c r="AH3" s="2500"/>
      <c r="AI3" s="2500"/>
      <c r="AJ3" s="2500"/>
      <c r="AK3" s="2500"/>
      <c r="AL3" s="2500"/>
      <c r="AM3" s="2500"/>
      <c r="AN3" s="2500"/>
      <c r="AO3" s="2500"/>
      <c r="AP3" s="2500"/>
      <c r="AQ3" s="2500"/>
      <c r="AR3" s="2500"/>
      <c r="AS3" s="2500"/>
      <c r="AT3" s="2500"/>
      <c r="AU3" s="2500"/>
      <c r="AV3" s="2500"/>
      <c r="AW3" s="2500"/>
      <c r="AX3" s="2500"/>
      <c r="AY3" s="2500"/>
      <c r="AZ3" s="2500"/>
      <c r="BA3" s="2500"/>
      <c r="BB3" s="2500"/>
      <c r="BC3" s="2500"/>
      <c r="BD3" s="2500"/>
    </row>
    <row r="4" spans="1:56" ht="13.5" thickTop="1">
      <c r="A4" s="2496" t="s">
        <v>1232</v>
      </c>
      <c r="B4" s="2497"/>
      <c r="C4" s="2497"/>
      <c r="D4" s="1642">
        <v>2010</v>
      </c>
      <c r="E4" s="1642">
        <v>2011</v>
      </c>
      <c r="F4" s="1642">
        <v>2012</v>
      </c>
      <c r="G4" s="1643">
        <v>2013</v>
      </c>
      <c r="H4" s="1643">
        <v>2013</v>
      </c>
      <c r="I4" s="1643">
        <v>2013</v>
      </c>
      <c r="J4" s="1643">
        <v>2013</v>
      </c>
      <c r="K4" s="1643">
        <v>2013</v>
      </c>
      <c r="L4" s="1643">
        <v>2013</v>
      </c>
      <c r="M4" s="1643">
        <v>2013</v>
      </c>
      <c r="N4" s="1643">
        <v>2014</v>
      </c>
      <c r="O4" s="1643">
        <v>2014</v>
      </c>
      <c r="P4" s="1643">
        <v>2014</v>
      </c>
      <c r="Q4" s="1643">
        <v>2014</v>
      </c>
      <c r="R4" s="1643">
        <v>2014</v>
      </c>
      <c r="S4" s="1643">
        <v>2014</v>
      </c>
      <c r="T4" s="1643">
        <v>2014</v>
      </c>
      <c r="U4" s="1643">
        <v>2014</v>
      </c>
      <c r="V4" s="1643">
        <v>2014</v>
      </c>
      <c r="W4" s="1643">
        <v>2014</v>
      </c>
      <c r="X4" s="1643">
        <v>2014</v>
      </c>
      <c r="Y4" s="1643">
        <v>2014</v>
      </c>
      <c r="Z4" s="1643">
        <v>2015</v>
      </c>
      <c r="AA4" s="1643">
        <v>2015</v>
      </c>
      <c r="AB4" s="1643">
        <v>2015</v>
      </c>
      <c r="AC4" s="1643">
        <v>2015</v>
      </c>
      <c r="AD4" s="1643">
        <v>2015</v>
      </c>
      <c r="AE4" s="1643">
        <v>2015</v>
      </c>
      <c r="AF4" s="1643">
        <v>2015</v>
      </c>
      <c r="AG4" s="1643">
        <v>2015</v>
      </c>
      <c r="AH4" s="1643">
        <v>2015</v>
      </c>
      <c r="AI4" s="1643">
        <v>2015</v>
      </c>
      <c r="AJ4" s="1643">
        <v>2015</v>
      </c>
      <c r="AK4" s="1643">
        <v>2015</v>
      </c>
      <c r="AL4" s="1643">
        <v>2016</v>
      </c>
      <c r="AM4" s="1643">
        <v>2016</v>
      </c>
      <c r="AN4" s="1643">
        <v>2016</v>
      </c>
      <c r="AO4" s="1643">
        <v>2016</v>
      </c>
      <c r="AP4" s="1643">
        <v>2016</v>
      </c>
      <c r="AQ4" s="1643">
        <v>2016</v>
      </c>
      <c r="AR4" s="1643">
        <v>2016</v>
      </c>
      <c r="AS4" s="1643">
        <v>2016</v>
      </c>
      <c r="AT4" s="1643">
        <v>2016</v>
      </c>
      <c r="AU4" s="1643">
        <v>2016</v>
      </c>
      <c r="AV4" s="1643">
        <v>2016</v>
      </c>
      <c r="AW4" s="1643">
        <v>2016</v>
      </c>
      <c r="AX4" s="1643">
        <v>2017</v>
      </c>
      <c r="AY4" s="1643">
        <v>2017</v>
      </c>
      <c r="AZ4" s="1643">
        <v>2017</v>
      </c>
      <c r="BA4" s="1643">
        <v>2017</v>
      </c>
      <c r="BB4" s="1643">
        <v>2017</v>
      </c>
      <c r="BC4" s="1643">
        <v>2017</v>
      </c>
      <c r="BD4" s="1644">
        <v>2017</v>
      </c>
    </row>
    <row r="5" spans="1:56">
      <c r="A5" s="2498" t="s">
        <v>1091</v>
      </c>
      <c r="B5" s="2499"/>
      <c r="C5" s="2499"/>
      <c r="D5" s="1478">
        <v>2016</v>
      </c>
      <c r="E5" s="1478">
        <v>2016</v>
      </c>
      <c r="F5" s="1478">
        <v>2017</v>
      </c>
      <c r="G5" s="1478" t="s">
        <v>1233</v>
      </c>
      <c r="H5" s="1478" t="s">
        <v>1234</v>
      </c>
      <c r="I5" s="1478" t="s">
        <v>1235</v>
      </c>
      <c r="J5" s="1478" t="s">
        <v>1236</v>
      </c>
      <c r="K5" s="1478" t="s">
        <v>1237</v>
      </c>
      <c r="L5" s="1478" t="s">
        <v>1238</v>
      </c>
      <c r="M5" s="1478" t="s">
        <v>1239</v>
      </c>
      <c r="N5" s="1478" t="s">
        <v>1240</v>
      </c>
      <c r="O5" s="1478" t="s">
        <v>1241</v>
      </c>
      <c r="P5" s="1478" t="s">
        <v>1242</v>
      </c>
      <c r="Q5" s="1478" t="s">
        <v>1243</v>
      </c>
      <c r="R5" s="1478" t="s">
        <v>1110</v>
      </c>
      <c r="S5" s="1478" t="s">
        <v>1233</v>
      </c>
      <c r="T5" s="1478" t="s">
        <v>1234</v>
      </c>
      <c r="U5" s="1478" t="s">
        <v>1235</v>
      </c>
      <c r="V5" s="1478" t="s">
        <v>1236</v>
      </c>
      <c r="W5" s="1478" t="s">
        <v>1237</v>
      </c>
      <c r="X5" s="1478" t="s">
        <v>1238</v>
      </c>
      <c r="Y5" s="1478" t="s">
        <v>1239</v>
      </c>
      <c r="Z5" s="1478" t="s">
        <v>1240</v>
      </c>
      <c r="AA5" s="1478" t="s">
        <v>1241</v>
      </c>
      <c r="AB5" s="1478" t="s">
        <v>1242</v>
      </c>
      <c r="AC5" s="1478" t="s">
        <v>1243</v>
      </c>
      <c r="AD5" s="1478" t="s">
        <v>1110</v>
      </c>
      <c r="AE5" s="1478" t="s">
        <v>1233</v>
      </c>
      <c r="AF5" s="1478" t="s">
        <v>1234</v>
      </c>
      <c r="AG5" s="1478" t="s">
        <v>1235</v>
      </c>
      <c r="AH5" s="1478" t="s">
        <v>1236</v>
      </c>
      <c r="AI5" s="1478" t="s">
        <v>1237</v>
      </c>
      <c r="AJ5" s="1478" t="s">
        <v>1238</v>
      </c>
      <c r="AK5" s="1478" t="s">
        <v>1239</v>
      </c>
      <c r="AL5" s="1478" t="s">
        <v>1240</v>
      </c>
      <c r="AM5" s="1478" t="s">
        <v>1241</v>
      </c>
      <c r="AN5" s="1478" t="s">
        <v>1242</v>
      </c>
      <c r="AO5" s="1478" t="s">
        <v>1243</v>
      </c>
      <c r="AP5" s="1478" t="s">
        <v>1110</v>
      </c>
      <c r="AQ5" s="1478" t="s">
        <v>1233</v>
      </c>
      <c r="AR5" s="1478" t="s">
        <v>1234</v>
      </c>
      <c r="AS5" s="1478" t="s">
        <v>1235</v>
      </c>
      <c r="AT5" s="1478" t="s">
        <v>1244</v>
      </c>
      <c r="AU5" s="1478" t="s">
        <v>1237</v>
      </c>
      <c r="AV5" s="1478" t="s">
        <v>1238</v>
      </c>
      <c r="AW5" s="1478" t="s">
        <v>1239</v>
      </c>
      <c r="AX5" s="1478" t="s">
        <v>1240</v>
      </c>
      <c r="AY5" s="1478" t="s">
        <v>1241</v>
      </c>
      <c r="AZ5" s="1478" t="s">
        <v>1242</v>
      </c>
      <c r="BA5" s="1478" t="s">
        <v>1243</v>
      </c>
      <c r="BB5" s="1478" t="s">
        <v>1110</v>
      </c>
      <c r="BC5" s="1478" t="s">
        <v>1111</v>
      </c>
      <c r="BD5" s="1645" t="s">
        <v>1112</v>
      </c>
    </row>
    <row r="6" spans="1:56" ht="14.1" customHeight="1">
      <c r="A6" s="1646" t="s">
        <v>1245</v>
      </c>
      <c r="B6" s="1647"/>
      <c r="C6" s="1647"/>
      <c r="D6" s="1648"/>
      <c r="E6" s="1648"/>
      <c r="F6" s="1648"/>
      <c r="G6" s="1648"/>
      <c r="H6" s="1649"/>
      <c r="I6" s="1649"/>
      <c r="J6" s="1649"/>
      <c r="K6" s="1649"/>
      <c r="L6" s="1649"/>
      <c r="M6" s="1649"/>
      <c r="N6" s="1649"/>
      <c r="O6" s="1649"/>
      <c r="P6" s="1649"/>
      <c r="Q6" s="1649"/>
      <c r="R6" s="1649"/>
      <c r="S6" s="966"/>
      <c r="T6" s="1649"/>
      <c r="U6" s="1649"/>
      <c r="V6" s="1649"/>
      <c r="W6" s="1649"/>
      <c r="X6" s="1649"/>
      <c r="Y6" s="1649"/>
      <c r="Z6" s="1649"/>
      <c r="AA6" s="1649"/>
      <c r="AB6" s="1649"/>
      <c r="AC6" s="1649"/>
      <c r="AD6" s="1649"/>
      <c r="AE6" s="1649"/>
      <c r="AF6" s="1649"/>
      <c r="AG6" s="1649"/>
      <c r="AH6" s="1649"/>
      <c r="AI6" s="1649"/>
      <c r="AJ6" s="1649"/>
      <c r="AK6" s="1649"/>
      <c r="AL6" s="1649"/>
      <c r="AM6" s="1649"/>
      <c r="AN6" s="1649"/>
      <c r="AO6" s="1649"/>
      <c r="AP6" s="1649"/>
      <c r="AQ6" s="1649"/>
      <c r="AR6" s="1649"/>
      <c r="AS6" s="1649"/>
      <c r="AT6" s="1649"/>
      <c r="AU6" s="1649"/>
      <c r="AV6" s="1649"/>
      <c r="AW6" s="1649"/>
      <c r="AX6" s="1649"/>
      <c r="AY6" s="1649"/>
      <c r="AZ6" s="1649"/>
      <c r="BA6" s="1649"/>
      <c r="BB6" s="1649"/>
      <c r="BC6" s="1649"/>
      <c r="BD6" s="1650"/>
    </row>
    <row r="7" spans="1:56" ht="14.1" customHeight="1">
      <c r="A7" s="1646"/>
      <c r="B7" s="1647" t="s">
        <v>1246</v>
      </c>
      <c r="C7" s="1647"/>
      <c r="D7" s="1649"/>
      <c r="E7" s="1649"/>
      <c r="F7" s="1649"/>
      <c r="G7" s="1648"/>
      <c r="H7" s="1649"/>
      <c r="I7" s="1649"/>
      <c r="J7" s="1649"/>
      <c r="K7" s="1649"/>
      <c r="L7" s="1649"/>
      <c r="M7" s="1649"/>
      <c r="N7" s="1649"/>
      <c r="O7" s="1649"/>
      <c r="P7" s="1649"/>
      <c r="Q7" s="1649"/>
      <c r="R7" s="1649"/>
      <c r="S7" s="1649"/>
      <c r="T7" s="1649"/>
      <c r="U7" s="1649"/>
      <c r="V7" s="1649"/>
      <c r="W7" s="1649"/>
      <c r="X7" s="1649"/>
      <c r="Y7" s="1649"/>
      <c r="Z7" s="1649"/>
      <c r="AA7" s="1649"/>
      <c r="AB7" s="1649"/>
      <c r="AC7" s="1649"/>
      <c r="AD7" s="1649"/>
      <c r="AE7" s="1649"/>
      <c r="AF7" s="1649"/>
      <c r="AG7" s="1649"/>
      <c r="AH7" s="1649"/>
      <c r="AI7" s="1649"/>
      <c r="AJ7" s="1649"/>
      <c r="AK7" s="1649"/>
      <c r="AL7" s="1649"/>
      <c r="AM7" s="1649"/>
      <c r="AN7" s="1649"/>
      <c r="AO7" s="1649"/>
      <c r="AP7" s="1649"/>
      <c r="AQ7" s="1649"/>
      <c r="AR7" s="1649"/>
      <c r="AS7" s="1649"/>
      <c r="AT7" s="1649"/>
      <c r="AU7" s="1649"/>
      <c r="AV7" s="1649"/>
      <c r="AW7" s="1649"/>
      <c r="AX7" s="1649"/>
      <c r="AY7" s="1649"/>
      <c r="AZ7" s="1649"/>
      <c r="BA7" s="1649"/>
      <c r="BB7" s="1649"/>
      <c r="BC7" s="1649"/>
      <c r="BD7" s="1650"/>
    </row>
    <row r="8" spans="1:56" ht="14.1" customHeight="1">
      <c r="A8" s="1646"/>
      <c r="B8" s="1651" t="s">
        <v>1247</v>
      </c>
      <c r="C8" s="1651"/>
      <c r="D8" s="1648" t="s">
        <v>131</v>
      </c>
      <c r="E8" s="1648">
        <v>5.5</v>
      </c>
      <c r="F8" s="966">
        <v>5</v>
      </c>
      <c r="G8" s="966">
        <v>6</v>
      </c>
      <c r="H8" s="966">
        <v>6</v>
      </c>
      <c r="I8" s="966">
        <v>5</v>
      </c>
      <c r="J8" s="966">
        <v>5</v>
      </c>
      <c r="K8" s="966">
        <v>5</v>
      </c>
      <c r="L8" s="966">
        <v>5</v>
      </c>
      <c r="M8" s="966">
        <v>5</v>
      </c>
      <c r="N8" s="966">
        <v>5</v>
      </c>
      <c r="O8" s="966">
        <v>5</v>
      </c>
      <c r="P8" s="966">
        <v>129.1</v>
      </c>
      <c r="Q8" s="966">
        <v>5</v>
      </c>
      <c r="R8" s="966">
        <v>5</v>
      </c>
      <c r="S8" s="966">
        <v>5</v>
      </c>
      <c r="T8" s="966">
        <v>5</v>
      </c>
      <c r="U8" s="966">
        <v>6</v>
      </c>
      <c r="V8" s="966">
        <v>6</v>
      </c>
      <c r="W8" s="966">
        <v>6</v>
      </c>
      <c r="X8" s="966">
        <v>6</v>
      </c>
      <c r="Y8" s="966">
        <v>6</v>
      </c>
      <c r="Z8" s="966">
        <v>6</v>
      </c>
      <c r="AA8" s="966">
        <v>6</v>
      </c>
      <c r="AB8" s="966">
        <v>6</v>
      </c>
      <c r="AC8" s="966">
        <v>6</v>
      </c>
      <c r="AD8" s="966">
        <v>6</v>
      </c>
      <c r="AE8" s="966">
        <v>6</v>
      </c>
      <c r="AF8" s="966">
        <v>6</v>
      </c>
      <c r="AG8" s="966">
        <v>6</v>
      </c>
      <c r="AH8" s="966">
        <v>6</v>
      </c>
      <c r="AI8" s="966">
        <v>6</v>
      </c>
      <c r="AJ8" s="966">
        <v>6</v>
      </c>
      <c r="AK8" s="966">
        <v>6</v>
      </c>
      <c r="AL8" s="966">
        <v>6</v>
      </c>
      <c r="AM8" s="966">
        <v>6</v>
      </c>
      <c r="AN8" s="966">
        <v>6</v>
      </c>
      <c r="AO8" s="966">
        <v>6</v>
      </c>
      <c r="AP8" s="966">
        <v>6</v>
      </c>
      <c r="AQ8" s="966">
        <v>6</v>
      </c>
      <c r="AR8" s="966">
        <v>6</v>
      </c>
      <c r="AS8" s="966">
        <v>6</v>
      </c>
      <c r="AT8" s="966">
        <v>6</v>
      </c>
      <c r="AU8" s="966">
        <v>6</v>
      </c>
      <c r="AV8" s="966">
        <v>6</v>
      </c>
      <c r="AW8" s="966">
        <v>6</v>
      </c>
      <c r="AX8" s="966">
        <v>6</v>
      </c>
      <c r="AY8" s="966">
        <v>6</v>
      </c>
      <c r="AZ8" s="966">
        <v>6</v>
      </c>
      <c r="BA8" s="966">
        <v>6</v>
      </c>
      <c r="BB8" s="966">
        <v>6</v>
      </c>
      <c r="BC8" s="966">
        <v>6</v>
      </c>
      <c r="BD8" s="968">
        <v>6</v>
      </c>
    </row>
    <row r="9" spans="1:56" ht="14.1" customHeight="1">
      <c r="A9" s="1646"/>
      <c r="B9" s="1651" t="s">
        <v>1248</v>
      </c>
      <c r="C9" s="1651"/>
      <c r="D9" s="1648">
        <v>5.5</v>
      </c>
      <c r="E9" s="1648">
        <v>5.5</v>
      </c>
      <c r="F9" s="966">
        <v>5</v>
      </c>
      <c r="G9" s="966">
        <v>5.5</v>
      </c>
      <c r="H9" s="966">
        <v>5.5</v>
      </c>
      <c r="I9" s="966">
        <v>4.5</v>
      </c>
      <c r="J9" s="966">
        <v>4.5</v>
      </c>
      <c r="K9" s="966">
        <v>4.5</v>
      </c>
      <c r="L9" s="966">
        <v>4.5</v>
      </c>
      <c r="M9" s="966">
        <v>4.5</v>
      </c>
      <c r="N9" s="966">
        <v>4.5</v>
      </c>
      <c r="O9" s="966">
        <v>4.5</v>
      </c>
      <c r="P9" s="966">
        <v>4.5</v>
      </c>
      <c r="Q9" s="966">
        <v>4.5</v>
      </c>
      <c r="R9" s="966">
        <v>4.5</v>
      </c>
      <c r="S9" s="966">
        <v>4.5</v>
      </c>
      <c r="T9" s="966">
        <v>4.5</v>
      </c>
      <c r="U9" s="966">
        <v>5</v>
      </c>
      <c r="V9" s="966">
        <v>5</v>
      </c>
      <c r="W9" s="966">
        <v>5</v>
      </c>
      <c r="X9" s="966">
        <v>5</v>
      </c>
      <c r="Y9" s="966">
        <v>5</v>
      </c>
      <c r="Z9" s="966">
        <v>5</v>
      </c>
      <c r="AA9" s="966">
        <v>5</v>
      </c>
      <c r="AB9" s="966">
        <v>5</v>
      </c>
      <c r="AC9" s="966">
        <v>5</v>
      </c>
      <c r="AD9" s="966">
        <v>5</v>
      </c>
      <c r="AE9" s="966">
        <v>5</v>
      </c>
      <c r="AF9" s="966">
        <v>5</v>
      </c>
      <c r="AG9" s="966">
        <v>5</v>
      </c>
      <c r="AH9" s="966">
        <v>5</v>
      </c>
      <c r="AI9" s="966">
        <v>5</v>
      </c>
      <c r="AJ9" s="966">
        <v>5</v>
      </c>
      <c r="AK9" s="966">
        <v>5</v>
      </c>
      <c r="AL9" s="966">
        <v>5</v>
      </c>
      <c r="AM9" s="966">
        <v>5</v>
      </c>
      <c r="AN9" s="966">
        <v>5</v>
      </c>
      <c r="AO9" s="966">
        <v>5</v>
      </c>
      <c r="AP9" s="966">
        <v>5</v>
      </c>
      <c r="AQ9" s="966">
        <v>5</v>
      </c>
      <c r="AR9" s="966">
        <v>5</v>
      </c>
      <c r="AS9" s="966">
        <v>5</v>
      </c>
      <c r="AT9" s="966">
        <v>5</v>
      </c>
      <c r="AU9" s="966">
        <v>5</v>
      </c>
      <c r="AV9" s="966">
        <v>5</v>
      </c>
      <c r="AW9" s="966">
        <v>5</v>
      </c>
      <c r="AX9" s="966">
        <v>5</v>
      </c>
      <c r="AY9" s="966">
        <v>5</v>
      </c>
      <c r="AZ9" s="966">
        <v>5</v>
      </c>
      <c r="BA9" s="966">
        <v>5</v>
      </c>
      <c r="BB9" s="966">
        <v>5</v>
      </c>
      <c r="BC9" s="966">
        <v>5</v>
      </c>
      <c r="BD9" s="968">
        <v>5</v>
      </c>
    </row>
    <row r="10" spans="1:56" ht="14.1" customHeight="1">
      <c r="A10" s="1646"/>
      <c r="B10" s="1651" t="s">
        <v>1249</v>
      </c>
      <c r="C10" s="1651"/>
      <c r="D10" s="1648">
        <v>5.5</v>
      </c>
      <c r="E10" s="1648">
        <v>5.5</v>
      </c>
      <c r="F10" s="966">
        <v>5</v>
      </c>
      <c r="G10" s="966">
        <v>5</v>
      </c>
      <c r="H10" s="966">
        <v>5</v>
      </c>
      <c r="I10" s="966">
        <v>4</v>
      </c>
      <c r="J10" s="966">
        <v>4</v>
      </c>
      <c r="K10" s="966">
        <v>4</v>
      </c>
      <c r="L10" s="966">
        <v>4</v>
      </c>
      <c r="M10" s="966">
        <v>4</v>
      </c>
      <c r="N10" s="966">
        <v>4</v>
      </c>
      <c r="O10" s="966">
        <v>4</v>
      </c>
      <c r="P10" s="966">
        <v>4</v>
      </c>
      <c r="Q10" s="966">
        <v>4</v>
      </c>
      <c r="R10" s="966">
        <v>4</v>
      </c>
      <c r="S10" s="966">
        <v>4</v>
      </c>
      <c r="T10" s="966">
        <v>4</v>
      </c>
      <c r="U10" s="966">
        <v>4</v>
      </c>
      <c r="V10" s="966">
        <v>4</v>
      </c>
      <c r="W10" s="966">
        <v>4</v>
      </c>
      <c r="X10" s="966">
        <v>4</v>
      </c>
      <c r="Y10" s="966">
        <v>4</v>
      </c>
      <c r="Z10" s="966">
        <v>4</v>
      </c>
      <c r="AA10" s="966">
        <v>4</v>
      </c>
      <c r="AB10" s="966">
        <v>4</v>
      </c>
      <c r="AC10" s="966">
        <v>4</v>
      </c>
      <c r="AD10" s="966">
        <v>4</v>
      </c>
      <c r="AE10" s="966">
        <v>4</v>
      </c>
      <c r="AF10" s="966">
        <v>4</v>
      </c>
      <c r="AG10" s="966">
        <v>4</v>
      </c>
      <c r="AH10" s="966">
        <v>4</v>
      </c>
      <c r="AI10" s="966">
        <v>4</v>
      </c>
      <c r="AJ10" s="966">
        <v>4</v>
      </c>
      <c r="AK10" s="966">
        <v>4</v>
      </c>
      <c r="AL10" s="966">
        <v>4</v>
      </c>
      <c r="AM10" s="966">
        <v>4</v>
      </c>
      <c r="AN10" s="966">
        <v>4</v>
      </c>
      <c r="AO10" s="966">
        <v>4</v>
      </c>
      <c r="AP10" s="966">
        <v>4</v>
      </c>
      <c r="AQ10" s="966">
        <v>4</v>
      </c>
      <c r="AR10" s="966">
        <v>4</v>
      </c>
      <c r="AS10" s="966">
        <v>4</v>
      </c>
      <c r="AT10" s="966">
        <v>4</v>
      </c>
      <c r="AU10" s="966">
        <v>4</v>
      </c>
      <c r="AV10" s="966">
        <v>4</v>
      </c>
      <c r="AW10" s="966">
        <v>4</v>
      </c>
      <c r="AX10" s="966">
        <v>4</v>
      </c>
      <c r="AY10" s="966">
        <v>4</v>
      </c>
      <c r="AZ10" s="966">
        <v>4</v>
      </c>
      <c r="BA10" s="966">
        <v>4</v>
      </c>
      <c r="BB10" s="966">
        <v>4</v>
      </c>
      <c r="BC10" s="966">
        <v>4</v>
      </c>
      <c r="BD10" s="968">
        <v>4</v>
      </c>
    </row>
    <row r="11" spans="1:56" ht="14.1" customHeight="1">
      <c r="A11" s="1328"/>
      <c r="B11" s="1647" t="s">
        <v>1250</v>
      </c>
      <c r="C11" s="1647"/>
      <c r="D11" s="1648">
        <v>6.5</v>
      </c>
      <c r="E11" s="966">
        <v>7</v>
      </c>
      <c r="F11" s="966">
        <v>7</v>
      </c>
      <c r="G11" s="966">
        <v>8</v>
      </c>
      <c r="H11" s="966">
        <v>8</v>
      </c>
      <c r="I11" s="966">
        <v>8</v>
      </c>
      <c r="J11" s="966">
        <v>8</v>
      </c>
      <c r="K11" s="966">
        <v>8</v>
      </c>
      <c r="L11" s="966">
        <v>8</v>
      </c>
      <c r="M11" s="966">
        <v>8</v>
      </c>
      <c r="N11" s="966">
        <v>8</v>
      </c>
      <c r="O11" s="966">
        <v>8</v>
      </c>
      <c r="P11" s="966">
        <v>8</v>
      </c>
      <c r="Q11" s="966">
        <v>8</v>
      </c>
      <c r="R11" s="966">
        <v>8</v>
      </c>
      <c r="S11" s="966">
        <v>8</v>
      </c>
      <c r="T11" s="966">
        <v>8</v>
      </c>
      <c r="U11" s="966">
        <v>8</v>
      </c>
      <c r="V11" s="966">
        <v>8</v>
      </c>
      <c r="W11" s="966">
        <v>8</v>
      </c>
      <c r="X11" s="966">
        <v>8</v>
      </c>
      <c r="Y11" s="966">
        <v>8</v>
      </c>
      <c r="Z11" s="966">
        <v>8</v>
      </c>
      <c r="AA11" s="966">
        <v>8</v>
      </c>
      <c r="AB11" s="966">
        <v>8</v>
      </c>
      <c r="AC11" s="966">
        <v>8</v>
      </c>
      <c r="AD11" s="966">
        <v>8</v>
      </c>
      <c r="AE11" s="966">
        <v>8</v>
      </c>
      <c r="AF11" s="966">
        <v>8</v>
      </c>
      <c r="AG11" s="966">
        <v>7</v>
      </c>
      <c r="AH11" s="966">
        <v>7</v>
      </c>
      <c r="AI11" s="966">
        <v>7</v>
      </c>
      <c r="AJ11" s="966">
        <v>7</v>
      </c>
      <c r="AK11" s="966">
        <v>7</v>
      </c>
      <c r="AL11" s="966">
        <v>7</v>
      </c>
      <c r="AM11" s="966">
        <v>7</v>
      </c>
      <c r="AN11" s="966">
        <v>7</v>
      </c>
      <c r="AO11" s="966">
        <v>7</v>
      </c>
      <c r="AP11" s="966">
        <v>7</v>
      </c>
      <c r="AQ11" s="966">
        <v>7</v>
      </c>
      <c r="AR11" s="966">
        <v>7</v>
      </c>
      <c r="AS11" s="966">
        <v>7</v>
      </c>
      <c r="AT11" s="966">
        <v>7</v>
      </c>
      <c r="AU11" s="966">
        <v>7</v>
      </c>
      <c r="AV11" s="966">
        <v>7</v>
      </c>
      <c r="AW11" s="966">
        <v>7</v>
      </c>
      <c r="AX11" s="966">
        <v>7</v>
      </c>
      <c r="AY11" s="966">
        <v>7</v>
      </c>
      <c r="AZ11" s="966">
        <v>7</v>
      </c>
      <c r="BA11" s="966">
        <v>7</v>
      </c>
      <c r="BB11" s="966">
        <v>7</v>
      </c>
      <c r="BC11" s="966">
        <v>7</v>
      </c>
      <c r="BD11" s="968">
        <v>7</v>
      </c>
    </row>
    <row r="12" spans="1:56" s="1362" customFormat="1" ht="14.1" customHeight="1">
      <c r="A12" s="1328"/>
      <c r="B12" s="1647" t="s">
        <v>1251</v>
      </c>
      <c r="C12" s="1647"/>
      <c r="D12" s="1649"/>
      <c r="E12" s="1649"/>
      <c r="F12" s="1649"/>
      <c r="G12" s="1649"/>
      <c r="H12" s="1649"/>
      <c r="I12" s="1649"/>
      <c r="J12" s="1649"/>
      <c r="K12" s="1649"/>
      <c r="L12" s="1649"/>
      <c r="M12" s="1649"/>
      <c r="N12" s="1649"/>
      <c r="O12" s="1649"/>
      <c r="P12" s="1649"/>
      <c r="Q12" s="1649"/>
      <c r="R12" s="1649"/>
      <c r="S12" s="1649"/>
      <c r="T12" s="1649"/>
      <c r="U12" s="1649"/>
      <c r="V12" s="1649"/>
      <c r="W12" s="1649"/>
      <c r="X12" s="1649"/>
      <c r="Y12" s="1649"/>
      <c r="Z12" s="1649"/>
      <c r="AA12" s="1649"/>
      <c r="AB12" s="1649"/>
      <c r="AC12" s="1649"/>
      <c r="AD12" s="1649"/>
      <c r="AE12" s="1649"/>
      <c r="AF12" s="1649"/>
      <c r="AG12" s="1649"/>
      <c r="AH12" s="1649"/>
      <c r="AI12" s="1649"/>
      <c r="AJ12" s="1649"/>
      <c r="AK12" s="1649"/>
      <c r="AL12" s="1649"/>
      <c r="AM12" s="1649"/>
      <c r="AN12" s="1649"/>
      <c r="AO12" s="1649"/>
      <c r="AP12" s="1649"/>
      <c r="AQ12" s="1649"/>
      <c r="AR12" s="1649"/>
      <c r="AS12" s="1649"/>
      <c r="AT12" s="1649"/>
      <c r="AU12" s="1649"/>
      <c r="AV12" s="1649"/>
      <c r="AW12" s="966"/>
      <c r="AX12" s="966"/>
      <c r="AY12" s="966"/>
      <c r="AZ12" s="966"/>
      <c r="BA12" s="966"/>
      <c r="BB12" s="966"/>
      <c r="BC12" s="966"/>
      <c r="BD12" s="968"/>
    </row>
    <row r="13" spans="1:56" s="1362" customFormat="1" ht="14.1" customHeight="1">
      <c r="A13" s="1328"/>
      <c r="B13" s="1647"/>
      <c r="C13" s="1647" t="s">
        <v>1252</v>
      </c>
      <c r="D13" s="1648"/>
      <c r="E13" s="1648">
        <v>1.5</v>
      </c>
      <c r="F13" s="1648">
        <v>1.5</v>
      </c>
      <c r="G13" s="1648">
        <v>1.5</v>
      </c>
      <c r="H13" s="966">
        <v>1.5</v>
      </c>
      <c r="I13" s="966">
        <v>1</v>
      </c>
      <c r="J13" s="966">
        <v>1</v>
      </c>
      <c r="K13" s="966">
        <v>1</v>
      </c>
      <c r="L13" s="966">
        <v>1</v>
      </c>
      <c r="M13" s="966">
        <v>1</v>
      </c>
      <c r="N13" s="966">
        <v>1</v>
      </c>
      <c r="O13" s="966">
        <v>1</v>
      </c>
      <c r="P13" s="966">
        <v>1</v>
      </c>
      <c r="Q13" s="966">
        <v>1</v>
      </c>
      <c r="R13" s="966">
        <v>1</v>
      </c>
      <c r="S13" s="966">
        <v>1</v>
      </c>
      <c r="T13" s="966">
        <v>1</v>
      </c>
      <c r="U13" s="966">
        <v>1</v>
      </c>
      <c r="V13" s="966">
        <v>1</v>
      </c>
      <c r="W13" s="966">
        <v>1</v>
      </c>
      <c r="X13" s="966">
        <v>1</v>
      </c>
      <c r="Y13" s="966">
        <v>1</v>
      </c>
      <c r="Z13" s="966">
        <v>1</v>
      </c>
      <c r="AA13" s="966">
        <v>1</v>
      </c>
      <c r="AB13" s="966">
        <v>1</v>
      </c>
      <c r="AC13" s="966">
        <v>1</v>
      </c>
      <c r="AD13" s="966">
        <v>1</v>
      </c>
      <c r="AE13" s="966">
        <v>1</v>
      </c>
      <c r="AF13" s="966">
        <v>1</v>
      </c>
      <c r="AG13" s="966">
        <v>1</v>
      </c>
      <c r="AH13" s="966">
        <v>1</v>
      </c>
      <c r="AI13" s="966">
        <v>1</v>
      </c>
      <c r="AJ13" s="966">
        <v>1</v>
      </c>
      <c r="AK13" s="966">
        <v>1</v>
      </c>
      <c r="AL13" s="966">
        <v>1</v>
      </c>
      <c r="AM13" s="966">
        <v>1</v>
      </c>
      <c r="AN13" s="966">
        <v>1</v>
      </c>
      <c r="AO13" s="966">
        <v>1</v>
      </c>
      <c r="AP13" s="966">
        <v>1</v>
      </c>
      <c r="AQ13" s="966">
        <v>1</v>
      </c>
      <c r="AR13" s="966">
        <v>1</v>
      </c>
      <c r="AS13" s="966">
        <v>1</v>
      </c>
      <c r="AT13" s="966">
        <v>1</v>
      </c>
      <c r="AU13" s="966">
        <v>1</v>
      </c>
      <c r="AV13" s="966">
        <v>1</v>
      </c>
      <c r="AW13" s="966">
        <v>1</v>
      </c>
      <c r="AX13" s="966">
        <v>1</v>
      </c>
      <c r="AY13" s="966">
        <v>1</v>
      </c>
      <c r="AZ13" s="966">
        <v>1</v>
      </c>
      <c r="BA13" s="966">
        <v>1</v>
      </c>
      <c r="BB13" s="966">
        <v>1</v>
      </c>
      <c r="BC13" s="966">
        <v>1</v>
      </c>
      <c r="BD13" s="968">
        <v>1</v>
      </c>
    </row>
    <row r="14" spans="1:56" s="1362" customFormat="1" ht="14.1" customHeight="1">
      <c r="A14" s="1328"/>
      <c r="B14" s="1647"/>
      <c r="C14" s="1647" t="s">
        <v>1253</v>
      </c>
      <c r="D14" s="971"/>
      <c r="E14" s="966">
        <v>7</v>
      </c>
      <c r="F14" s="966">
        <v>7</v>
      </c>
      <c r="G14" s="966">
        <v>6</v>
      </c>
      <c r="H14" s="966">
        <v>6</v>
      </c>
      <c r="I14" s="966">
        <v>5</v>
      </c>
      <c r="J14" s="966">
        <v>5</v>
      </c>
      <c r="K14" s="966">
        <v>5</v>
      </c>
      <c r="L14" s="966">
        <v>5</v>
      </c>
      <c r="M14" s="966">
        <v>5</v>
      </c>
      <c r="N14" s="966">
        <v>5</v>
      </c>
      <c r="O14" s="966">
        <v>5</v>
      </c>
      <c r="P14" s="966">
        <v>5</v>
      </c>
      <c r="Q14" s="966">
        <v>5</v>
      </c>
      <c r="R14" s="966">
        <v>5</v>
      </c>
      <c r="S14" s="966">
        <v>5</v>
      </c>
      <c r="T14" s="966">
        <v>5</v>
      </c>
      <c r="U14" s="966">
        <v>4</v>
      </c>
      <c r="V14" s="966">
        <v>4</v>
      </c>
      <c r="W14" s="966">
        <v>4</v>
      </c>
      <c r="X14" s="966">
        <v>4</v>
      </c>
      <c r="Y14" s="966">
        <v>4</v>
      </c>
      <c r="Z14" s="966">
        <v>4</v>
      </c>
      <c r="AA14" s="966">
        <v>4</v>
      </c>
      <c r="AB14" s="966">
        <v>4</v>
      </c>
      <c r="AC14" s="966">
        <v>4</v>
      </c>
      <c r="AD14" s="966">
        <v>4</v>
      </c>
      <c r="AE14" s="966">
        <v>4</v>
      </c>
      <c r="AF14" s="966">
        <v>4</v>
      </c>
      <c r="AG14" s="966">
        <v>4</v>
      </c>
      <c r="AH14" s="966">
        <v>4</v>
      </c>
      <c r="AI14" s="966">
        <v>4</v>
      </c>
      <c r="AJ14" s="966">
        <v>4</v>
      </c>
      <c r="AK14" s="966">
        <v>4</v>
      </c>
      <c r="AL14" s="966">
        <v>4</v>
      </c>
      <c r="AM14" s="966">
        <v>4</v>
      </c>
      <c r="AN14" s="966">
        <v>4</v>
      </c>
      <c r="AO14" s="966">
        <v>4</v>
      </c>
      <c r="AP14" s="966">
        <v>4</v>
      </c>
      <c r="AQ14" s="966">
        <v>4</v>
      </c>
      <c r="AR14" s="966">
        <v>4</v>
      </c>
      <c r="AS14" s="966">
        <v>4</v>
      </c>
      <c r="AT14" s="966">
        <v>4</v>
      </c>
      <c r="AU14" s="966">
        <v>4</v>
      </c>
      <c r="AV14" s="966">
        <v>4</v>
      </c>
      <c r="AW14" s="966">
        <v>4</v>
      </c>
      <c r="AX14" s="966">
        <v>4</v>
      </c>
      <c r="AY14" s="966">
        <v>4</v>
      </c>
      <c r="AZ14" s="966">
        <v>4</v>
      </c>
      <c r="BA14" s="966">
        <v>4</v>
      </c>
      <c r="BB14" s="966">
        <v>4</v>
      </c>
      <c r="BC14" s="966">
        <v>4</v>
      </c>
      <c r="BD14" s="968">
        <v>4</v>
      </c>
    </row>
    <row r="15" spans="1:56" ht="14.1" customHeight="1">
      <c r="A15" s="1328"/>
      <c r="B15" s="1647"/>
      <c r="C15" s="1647" t="s">
        <v>1254</v>
      </c>
      <c r="D15" s="1652" t="s">
        <v>1255</v>
      </c>
      <c r="E15" s="1652" t="s">
        <v>1255</v>
      </c>
      <c r="F15" s="1652" t="s">
        <v>1255</v>
      </c>
      <c r="G15" s="1652" t="s">
        <v>1255</v>
      </c>
      <c r="H15" s="1652" t="s">
        <v>1255</v>
      </c>
      <c r="I15" s="1652" t="s">
        <v>1255</v>
      </c>
      <c r="J15" s="1652" t="s">
        <v>1255</v>
      </c>
      <c r="K15" s="1652" t="s">
        <v>1255</v>
      </c>
      <c r="L15" s="1652" t="s">
        <v>1255</v>
      </c>
      <c r="M15" s="1652" t="s">
        <v>1255</v>
      </c>
      <c r="N15" s="1652" t="s">
        <v>1255</v>
      </c>
      <c r="O15" s="1652" t="s">
        <v>1255</v>
      </c>
      <c r="P15" s="1652" t="s">
        <v>1255</v>
      </c>
      <c r="Q15" s="1652" t="s">
        <v>1255</v>
      </c>
      <c r="R15" s="1652" t="s">
        <v>1255</v>
      </c>
      <c r="S15" s="1652" t="s">
        <v>1255</v>
      </c>
      <c r="T15" s="1652" t="s">
        <v>1255</v>
      </c>
      <c r="U15" s="1652" t="s">
        <v>1255</v>
      </c>
      <c r="V15" s="1652" t="s">
        <v>1255</v>
      </c>
      <c r="W15" s="1652" t="s">
        <v>1255</v>
      </c>
      <c r="X15" s="1652" t="s">
        <v>1255</v>
      </c>
      <c r="Y15" s="1652" t="s">
        <v>1255</v>
      </c>
      <c r="Z15" s="1652" t="s">
        <v>1255</v>
      </c>
      <c r="AA15" s="1652" t="s">
        <v>1255</v>
      </c>
      <c r="AB15" s="1652" t="s">
        <v>1255</v>
      </c>
      <c r="AC15" s="1652" t="s">
        <v>1255</v>
      </c>
      <c r="AD15" s="1652" t="s">
        <v>1255</v>
      </c>
      <c r="AE15" s="1652" t="s">
        <v>1255</v>
      </c>
      <c r="AF15" s="1652" t="s">
        <v>1255</v>
      </c>
      <c r="AG15" s="1652" t="s">
        <v>1255</v>
      </c>
      <c r="AH15" s="1652" t="s">
        <v>1255</v>
      </c>
      <c r="AI15" s="1652" t="s">
        <v>1255</v>
      </c>
      <c r="AJ15" s="1652" t="s">
        <v>1255</v>
      </c>
      <c r="AK15" s="1652" t="s">
        <v>1255</v>
      </c>
      <c r="AL15" s="1652" t="s">
        <v>1255</v>
      </c>
      <c r="AM15" s="1652" t="s">
        <v>1255</v>
      </c>
      <c r="AN15" s="1652" t="s">
        <v>1255</v>
      </c>
      <c r="AO15" s="1652" t="s">
        <v>1255</v>
      </c>
      <c r="AP15" s="1652" t="s">
        <v>1255</v>
      </c>
      <c r="AQ15" s="1652" t="s">
        <v>1255</v>
      </c>
      <c r="AR15" s="1652" t="s">
        <v>1255</v>
      </c>
      <c r="AS15" s="1652" t="s">
        <v>1255</v>
      </c>
      <c r="AT15" s="1652" t="s">
        <v>1255</v>
      </c>
      <c r="AU15" s="1652" t="s">
        <v>1255</v>
      </c>
      <c r="AV15" s="1652" t="s">
        <v>1255</v>
      </c>
      <c r="AW15" s="1730" t="s">
        <v>1255</v>
      </c>
      <c r="AX15" s="1730" t="s">
        <v>1255</v>
      </c>
      <c r="AY15" s="1730" t="s">
        <v>1255</v>
      </c>
      <c r="AZ15" s="1730" t="s">
        <v>1255</v>
      </c>
      <c r="BA15" s="1730" t="s">
        <v>1255</v>
      </c>
      <c r="BB15" s="1730" t="s">
        <v>1255</v>
      </c>
      <c r="BC15" s="1730" t="s">
        <v>1255</v>
      </c>
      <c r="BD15" s="1731" t="s">
        <v>1255</v>
      </c>
    </row>
    <row r="16" spans="1:56" ht="14.1" customHeight="1">
      <c r="A16" s="1328"/>
      <c r="B16" s="1647" t="s">
        <v>1256</v>
      </c>
      <c r="C16" s="1647"/>
      <c r="D16" s="1652"/>
      <c r="E16" s="1655"/>
      <c r="F16" s="1655"/>
      <c r="G16" s="1656">
        <v>8</v>
      </c>
      <c r="H16" s="1656">
        <v>8</v>
      </c>
      <c r="I16" s="1656">
        <v>8</v>
      </c>
      <c r="J16" s="1656">
        <v>8</v>
      </c>
      <c r="K16" s="1656">
        <v>8</v>
      </c>
      <c r="L16" s="1656">
        <v>8</v>
      </c>
      <c r="M16" s="1656">
        <v>8</v>
      </c>
      <c r="N16" s="1656">
        <v>8</v>
      </c>
      <c r="O16" s="1656">
        <v>8</v>
      </c>
      <c r="P16" s="1656">
        <v>8</v>
      </c>
      <c r="Q16" s="1656">
        <v>8</v>
      </c>
      <c r="R16" s="1656">
        <v>8</v>
      </c>
      <c r="S16" s="1656">
        <v>8</v>
      </c>
      <c r="T16" s="1656">
        <v>8</v>
      </c>
      <c r="U16" s="1656">
        <v>8</v>
      </c>
      <c r="V16" s="1656">
        <v>8</v>
      </c>
      <c r="W16" s="1656">
        <v>8</v>
      </c>
      <c r="X16" s="1656">
        <v>8</v>
      </c>
      <c r="Y16" s="1656">
        <v>8</v>
      </c>
      <c r="Z16" s="1656">
        <v>8</v>
      </c>
      <c r="AA16" s="1656">
        <v>8</v>
      </c>
      <c r="AB16" s="1656">
        <v>8</v>
      </c>
      <c r="AC16" s="1656">
        <v>8</v>
      </c>
      <c r="AD16" s="1656">
        <v>8</v>
      </c>
      <c r="AE16" s="1656">
        <v>8</v>
      </c>
      <c r="AF16" s="1656">
        <v>8</v>
      </c>
      <c r="AG16" s="1656">
        <v>7</v>
      </c>
      <c r="AH16" s="1656">
        <v>7</v>
      </c>
      <c r="AI16" s="1656">
        <v>7</v>
      </c>
      <c r="AJ16" s="1656">
        <v>7</v>
      </c>
      <c r="AK16" s="1656">
        <v>7</v>
      </c>
      <c r="AL16" s="1656">
        <v>7</v>
      </c>
      <c r="AM16" s="1656">
        <v>7</v>
      </c>
      <c r="AN16" s="1656">
        <v>7</v>
      </c>
      <c r="AO16" s="1656">
        <v>7</v>
      </c>
      <c r="AP16" s="1656">
        <v>7</v>
      </c>
      <c r="AQ16" s="1656">
        <v>7</v>
      </c>
      <c r="AR16" s="1656">
        <v>7</v>
      </c>
      <c r="AS16" s="1656">
        <v>7</v>
      </c>
      <c r="AT16" s="1656">
        <v>7</v>
      </c>
      <c r="AU16" s="1656">
        <v>7</v>
      </c>
      <c r="AV16" s="1656">
        <v>7</v>
      </c>
      <c r="AW16" s="966">
        <v>7</v>
      </c>
      <c r="AX16" s="966">
        <v>7</v>
      </c>
      <c r="AY16" s="966">
        <v>7</v>
      </c>
      <c r="AZ16" s="966">
        <v>7</v>
      </c>
      <c r="BA16" s="966">
        <v>7</v>
      </c>
      <c r="BB16" s="966">
        <v>7</v>
      </c>
      <c r="BC16" s="966">
        <v>7</v>
      </c>
      <c r="BD16" s="968">
        <v>7</v>
      </c>
    </row>
    <row r="17" spans="1:56" hidden="1">
      <c r="A17" s="1344"/>
      <c r="B17" s="1657" t="s">
        <v>1257</v>
      </c>
      <c r="C17" s="1657"/>
      <c r="D17" s="971">
        <v>3</v>
      </c>
      <c r="E17" s="971">
        <v>3</v>
      </c>
      <c r="F17" s="971">
        <v>3</v>
      </c>
      <c r="G17" s="1658"/>
      <c r="H17" s="1658"/>
      <c r="I17" s="1658"/>
      <c r="J17" s="1658"/>
      <c r="K17" s="1658"/>
      <c r="L17" s="1658"/>
      <c r="M17" s="1658"/>
      <c r="N17" s="1658"/>
      <c r="O17" s="1658"/>
      <c r="P17" s="1658"/>
      <c r="Q17" s="1658"/>
      <c r="R17" s="1658"/>
      <c r="S17" s="1658"/>
      <c r="T17" s="1658"/>
      <c r="U17" s="1658"/>
      <c r="V17" s="1658"/>
      <c r="W17" s="1658"/>
      <c r="X17" s="1658"/>
      <c r="Y17" s="1658"/>
      <c r="Z17" s="1658"/>
      <c r="AA17" s="1658"/>
      <c r="AB17" s="1658"/>
      <c r="AC17" s="1658"/>
      <c r="AD17" s="1658"/>
      <c r="AE17" s="1658"/>
      <c r="AF17" s="1658"/>
      <c r="AG17" s="1658"/>
      <c r="AH17" s="1658"/>
      <c r="AI17" s="1658"/>
      <c r="AJ17" s="1658"/>
      <c r="AK17" s="1658"/>
      <c r="AL17" s="1658"/>
      <c r="AM17" s="1658"/>
      <c r="AN17" s="1658"/>
      <c r="AO17" s="1658"/>
      <c r="AP17" s="1658"/>
      <c r="AQ17" s="1658"/>
      <c r="AR17" s="1658"/>
      <c r="AS17" s="1658"/>
      <c r="AT17" s="1658"/>
      <c r="AU17" s="1658"/>
      <c r="AV17" s="1658"/>
      <c r="AW17" s="1658"/>
      <c r="AX17" s="1658"/>
      <c r="AY17" s="1658"/>
      <c r="AZ17" s="1658"/>
      <c r="BA17" s="1658"/>
      <c r="BB17" s="1658"/>
      <c r="BC17" s="1658"/>
      <c r="BD17" s="1659"/>
    </row>
    <row r="18" spans="1:56" ht="14.1" customHeight="1">
      <c r="A18" s="1646" t="s">
        <v>1258</v>
      </c>
      <c r="B18" s="1647"/>
      <c r="C18" s="1647"/>
      <c r="D18" s="1653"/>
      <c r="E18" s="1653"/>
      <c r="F18" s="1653"/>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c r="AP18" s="1652"/>
      <c r="AQ18" s="1652"/>
      <c r="AR18" s="1652"/>
      <c r="AS18" s="1652"/>
      <c r="AT18" s="1652"/>
      <c r="AU18" s="1652"/>
      <c r="AV18" s="1652"/>
      <c r="AW18" s="1652"/>
      <c r="AX18" s="1652"/>
      <c r="AY18" s="1652"/>
      <c r="AZ18" s="1652"/>
      <c r="BA18" s="1652"/>
      <c r="BB18" s="1652"/>
      <c r="BC18" s="1652"/>
      <c r="BD18" s="1660"/>
    </row>
    <row r="19" spans="1:56" s="1362" customFormat="1" ht="14.1" customHeight="1">
      <c r="A19" s="1646"/>
      <c r="B19" s="1661" t="s">
        <v>1259</v>
      </c>
      <c r="C19" s="1647"/>
      <c r="D19" s="1653">
        <v>8.6999999999999993</v>
      </c>
      <c r="E19" s="1653">
        <v>8.08</v>
      </c>
      <c r="F19" s="1653">
        <v>0.1</v>
      </c>
      <c r="G19" s="1653">
        <v>1.7746999999999999</v>
      </c>
      <c r="H19" s="1653">
        <v>0.55295714285714292</v>
      </c>
      <c r="I19" s="1653">
        <v>0.13</v>
      </c>
      <c r="J19" s="1653">
        <v>9.6799999999999997E-2</v>
      </c>
      <c r="K19" s="1653">
        <v>0.04</v>
      </c>
      <c r="L19" s="1653">
        <v>1.7100000000000001E-2</v>
      </c>
      <c r="M19" s="1653">
        <v>1.12E-2</v>
      </c>
      <c r="N19" s="1653">
        <v>0.25140000000000001</v>
      </c>
      <c r="O19" s="1653">
        <v>7.6899999999999996E-2</v>
      </c>
      <c r="P19" s="1653">
        <v>2.5028571428571428E-2</v>
      </c>
      <c r="Q19" s="1653">
        <v>0.02</v>
      </c>
      <c r="R19" s="1653">
        <v>0.01</v>
      </c>
      <c r="S19" s="1653">
        <v>0.04</v>
      </c>
      <c r="T19" s="1653">
        <v>0.01</v>
      </c>
      <c r="U19" s="1662">
        <v>1.5E-3</v>
      </c>
      <c r="V19" s="1662">
        <v>3.2000000000000002E-3</v>
      </c>
      <c r="W19" s="1662">
        <v>0.32550000000000001</v>
      </c>
      <c r="X19" s="1662">
        <v>0.3916</v>
      </c>
      <c r="Y19" s="1662">
        <v>5.8999999999999997E-2</v>
      </c>
      <c r="Z19" s="1662" t="s">
        <v>270</v>
      </c>
      <c r="AA19" s="1662" t="s">
        <v>270</v>
      </c>
      <c r="AB19" s="1662" t="s">
        <v>270</v>
      </c>
      <c r="AC19" s="1662" t="s">
        <v>270</v>
      </c>
      <c r="AD19" s="1662" t="s">
        <v>270</v>
      </c>
      <c r="AE19" s="1662" t="s">
        <v>270</v>
      </c>
      <c r="AF19" s="1662" t="s">
        <v>270</v>
      </c>
      <c r="AG19" s="1662" t="s">
        <v>270</v>
      </c>
      <c r="AH19" s="1662" t="s">
        <v>270</v>
      </c>
      <c r="AI19" s="1662" t="s">
        <v>270</v>
      </c>
      <c r="AJ19" s="1662" t="s">
        <v>270</v>
      </c>
      <c r="AK19" s="1662" t="s">
        <v>270</v>
      </c>
      <c r="AL19" s="1662" t="s">
        <v>270</v>
      </c>
      <c r="AM19" s="1653" t="s">
        <v>270</v>
      </c>
      <c r="AN19" s="1653" t="s">
        <v>270</v>
      </c>
      <c r="AO19" s="1653" t="s">
        <v>270</v>
      </c>
      <c r="AP19" s="1653" t="s">
        <v>270</v>
      </c>
      <c r="AQ19" s="1653" t="s">
        <v>270</v>
      </c>
      <c r="AR19" s="1653" t="s">
        <v>270</v>
      </c>
      <c r="AS19" s="1653" t="s">
        <v>270</v>
      </c>
      <c r="AT19" s="1653" t="s">
        <v>270</v>
      </c>
      <c r="AU19" s="1653" t="s">
        <v>270</v>
      </c>
      <c r="AV19" s="1653" t="s">
        <v>270</v>
      </c>
      <c r="AW19" s="1653" t="s">
        <v>270</v>
      </c>
      <c r="AX19" s="1653" t="s">
        <v>270</v>
      </c>
      <c r="AY19" s="1653" t="s">
        <v>270</v>
      </c>
      <c r="AZ19" s="1653" t="s">
        <v>270</v>
      </c>
      <c r="BA19" s="1653" t="s">
        <v>270</v>
      </c>
      <c r="BB19" s="1653" t="s">
        <v>270</v>
      </c>
      <c r="BC19" s="1653" t="s">
        <v>270</v>
      </c>
      <c r="BD19" s="1654" t="s">
        <v>270</v>
      </c>
    </row>
    <row r="20" spans="1:56" ht="14.1" customHeight="1">
      <c r="A20" s="1328"/>
      <c r="B20" s="1661" t="s">
        <v>1260</v>
      </c>
      <c r="C20" s="1647"/>
      <c r="D20" s="1653">
        <v>8.1300000000000008</v>
      </c>
      <c r="E20" s="1653">
        <v>8.52</v>
      </c>
      <c r="F20" s="1653">
        <v>1.1499999999999999</v>
      </c>
      <c r="G20" s="1653">
        <v>2.6651780338300171</v>
      </c>
      <c r="H20" s="1653">
        <v>1.1949270430302494</v>
      </c>
      <c r="I20" s="1653">
        <v>0.25</v>
      </c>
      <c r="J20" s="1653">
        <v>0.1401</v>
      </c>
      <c r="K20" s="1653">
        <v>7.0000000000000007E-2</v>
      </c>
      <c r="L20" s="1653">
        <v>0.03</v>
      </c>
      <c r="M20" s="1653">
        <v>0.08</v>
      </c>
      <c r="N20" s="1653">
        <v>0.4707958107442089</v>
      </c>
      <c r="O20" s="1653">
        <v>0.23400000000000001</v>
      </c>
      <c r="P20" s="1653">
        <v>7.5896812274555137E-2</v>
      </c>
      <c r="Q20" s="1653">
        <v>0.06</v>
      </c>
      <c r="R20" s="1653">
        <v>0.04</v>
      </c>
      <c r="S20" s="1653">
        <v>0.13</v>
      </c>
      <c r="T20" s="1653">
        <v>0.02</v>
      </c>
      <c r="U20" s="1662">
        <v>4.4000000000000003E-3</v>
      </c>
      <c r="V20" s="1662">
        <v>6.5600000000000006E-2</v>
      </c>
      <c r="W20" s="1662">
        <v>0.92669999999999997</v>
      </c>
      <c r="X20" s="1662">
        <v>0.52349999999999997</v>
      </c>
      <c r="Y20" s="1662">
        <v>0.128</v>
      </c>
      <c r="Z20" s="1662">
        <v>0.15509999999999999</v>
      </c>
      <c r="AA20" s="1662">
        <v>0.7409</v>
      </c>
      <c r="AB20" s="1662">
        <v>1.1286</v>
      </c>
      <c r="AC20" s="1662">
        <v>0.68700000000000006</v>
      </c>
      <c r="AD20" s="1662">
        <v>0.59040000000000004</v>
      </c>
      <c r="AE20" s="1662">
        <v>0.37190000000000001</v>
      </c>
      <c r="AF20" s="1662">
        <v>0.1739</v>
      </c>
      <c r="AG20" s="1662">
        <v>0.94777795275590537</v>
      </c>
      <c r="AH20" s="1653">
        <v>2.2200000000000002</v>
      </c>
      <c r="AI20" s="1653">
        <v>1.1000000000000001</v>
      </c>
      <c r="AJ20" s="1653">
        <v>0.28999999999999998</v>
      </c>
      <c r="AK20" s="1653">
        <v>0.48370000000000002</v>
      </c>
      <c r="AL20" s="1653">
        <v>0.67949999999999999</v>
      </c>
      <c r="AM20" s="1653">
        <v>0.35</v>
      </c>
      <c r="AN20" s="1653">
        <v>0.53</v>
      </c>
      <c r="AO20" s="1653">
        <v>1.0973999999999999</v>
      </c>
      <c r="AP20" s="1653">
        <v>1.3361000000000001</v>
      </c>
      <c r="AQ20" s="1653">
        <v>0.1182</v>
      </c>
      <c r="AR20" s="1653">
        <v>4.5600000000000002E-2</v>
      </c>
      <c r="AS20" s="1653">
        <v>0.43990000000000001</v>
      </c>
      <c r="AT20" s="1653">
        <v>2.0503999999999998</v>
      </c>
      <c r="AU20" s="1653">
        <v>2.12</v>
      </c>
      <c r="AV20" s="1653">
        <v>3.004</v>
      </c>
      <c r="AW20" s="1653">
        <v>2.3420000000000001</v>
      </c>
      <c r="AX20" s="1653">
        <v>1.74</v>
      </c>
      <c r="AY20" s="1653">
        <v>2.6432000000000002</v>
      </c>
      <c r="AZ20" s="1653">
        <v>0.74419999999999997</v>
      </c>
      <c r="BA20" s="1653">
        <v>0.92610000000000003</v>
      </c>
      <c r="BB20" s="1653">
        <v>0.77629999999999999</v>
      </c>
      <c r="BC20" s="1653">
        <v>1.03</v>
      </c>
      <c r="BD20" s="1654">
        <v>0.71033567156063082</v>
      </c>
    </row>
    <row r="21" spans="1:56" s="1366" customFormat="1" ht="14.1" customHeight="1">
      <c r="A21" s="1328"/>
      <c r="B21" s="1661" t="s">
        <v>1261</v>
      </c>
      <c r="C21" s="1647"/>
      <c r="D21" s="1653">
        <v>8.2799999999999994</v>
      </c>
      <c r="E21" s="1653">
        <v>8.59</v>
      </c>
      <c r="F21" s="1653">
        <v>1.96</v>
      </c>
      <c r="G21" s="1653">
        <v>2.6257073773627129</v>
      </c>
      <c r="H21" s="1653">
        <v>1.6011029109423673</v>
      </c>
      <c r="I21" s="1653">
        <v>0</v>
      </c>
      <c r="J21" s="1653">
        <v>0.69059999999999999</v>
      </c>
      <c r="K21" s="1653">
        <v>0.42</v>
      </c>
      <c r="L21" s="1653">
        <v>0.21729999999999999</v>
      </c>
      <c r="M21" s="1653">
        <v>0.45989999999999998</v>
      </c>
      <c r="N21" s="1653">
        <v>0.93077309320228385</v>
      </c>
      <c r="O21" s="1653" t="s">
        <v>270</v>
      </c>
      <c r="P21" s="1653">
        <v>0.52624074074074079</v>
      </c>
      <c r="Q21" s="1653">
        <v>0.26</v>
      </c>
      <c r="R21" s="1653">
        <v>0.13</v>
      </c>
      <c r="S21" s="1653">
        <v>0.38</v>
      </c>
      <c r="T21" s="1653">
        <v>0.42</v>
      </c>
      <c r="U21" s="1653" t="s">
        <v>270</v>
      </c>
      <c r="V21" s="1653">
        <v>0.157</v>
      </c>
      <c r="W21" s="1653">
        <v>0.9</v>
      </c>
      <c r="X21" s="1653">
        <v>1.2073</v>
      </c>
      <c r="Y21" s="1653">
        <v>0.3029</v>
      </c>
      <c r="Z21" s="1653">
        <v>0.2288</v>
      </c>
      <c r="AA21" s="1653" t="s">
        <v>270</v>
      </c>
      <c r="AB21" s="1662">
        <v>1.2527999999999999</v>
      </c>
      <c r="AC21" s="1662">
        <v>0.87419999999999998</v>
      </c>
      <c r="AD21" s="1662">
        <v>0.90449999999999997</v>
      </c>
      <c r="AE21" s="1662">
        <v>0.68269999999999997</v>
      </c>
      <c r="AF21" s="1662">
        <v>0.56479999999999997</v>
      </c>
      <c r="AG21" s="1662" t="s">
        <v>270</v>
      </c>
      <c r="AH21" s="1653">
        <v>3.12</v>
      </c>
      <c r="AI21" s="1653">
        <v>1.57</v>
      </c>
      <c r="AJ21" s="1653">
        <v>0.86</v>
      </c>
      <c r="AK21" s="1653">
        <v>0.85270000000000001</v>
      </c>
      <c r="AL21" s="1653">
        <v>0.83020000000000005</v>
      </c>
      <c r="AM21" s="1653" t="s">
        <v>270</v>
      </c>
      <c r="AN21" s="1653">
        <v>0.98209999999999997</v>
      </c>
      <c r="AO21" s="1653">
        <v>1.1044</v>
      </c>
      <c r="AP21" s="1653">
        <v>1.8787</v>
      </c>
      <c r="AQ21" s="1653">
        <v>0.43590000000000001</v>
      </c>
      <c r="AR21" s="1653">
        <v>0.32550000000000001</v>
      </c>
      <c r="AS21" s="1653">
        <v>2.3119999999999998</v>
      </c>
      <c r="AT21" s="1653">
        <v>2.5951</v>
      </c>
      <c r="AU21" s="1653">
        <v>2.2999999999999998</v>
      </c>
      <c r="AV21" s="1653">
        <v>3.1621084055017827</v>
      </c>
      <c r="AW21" s="1653" t="s">
        <v>270</v>
      </c>
      <c r="AX21" s="1653">
        <v>2.23</v>
      </c>
      <c r="AY21" s="1653" t="s">
        <v>270</v>
      </c>
      <c r="AZ21" s="1653">
        <v>2.8525</v>
      </c>
      <c r="BA21" s="1653">
        <v>1.4455</v>
      </c>
      <c r="BB21" s="1653">
        <v>1.3360000000000001</v>
      </c>
      <c r="BC21" s="1653">
        <v>2.02</v>
      </c>
      <c r="BD21" s="1654">
        <v>1.7079</v>
      </c>
    </row>
    <row r="22" spans="1:56" ht="14.1" customHeight="1">
      <c r="A22" s="1328"/>
      <c r="B22" s="1661" t="s">
        <v>1262</v>
      </c>
      <c r="C22" s="1647"/>
      <c r="D22" s="1653">
        <v>7.28</v>
      </c>
      <c r="E22" s="1653">
        <v>8.6105</v>
      </c>
      <c r="F22" s="1653">
        <v>2.72</v>
      </c>
      <c r="G22" s="1653" t="s">
        <v>270</v>
      </c>
      <c r="H22" s="1653">
        <v>2.7133820918050482</v>
      </c>
      <c r="I22" s="1653">
        <v>0</v>
      </c>
      <c r="J22" s="1653">
        <v>1.0019</v>
      </c>
      <c r="K22" s="1653">
        <v>0.79</v>
      </c>
      <c r="L22" s="1653">
        <v>0.5</v>
      </c>
      <c r="M22" s="1653">
        <v>0.75</v>
      </c>
      <c r="N22" s="1653">
        <v>1.0615098654708519</v>
      </c>
      <c r="O22" s="1653" t="s">
        <v>270</v>
      </c>
      <c r="P22" s="1653">
        <v>0.83370588235294119</v>
      </c>
      <c r="Q22" s="1653">
        <v>0.68</v>
      </c>
      <c r="R22" s="1653">
        <v>0.64</v>
      </c>
      <c r="S22" s="1653">
        <v>2.2000000000000002</v>
      </c>
      <c r="T22" s="1653">
        <v>0.72</v>
      </c>
      <c r="U22" s="1653" t="s">
        <v>270</v>
      </c>
      <c r="V22" s="1653">
        <v>0.54</v>
      </c>
      <c r="W22" s="1653">
        <v>0.93489999999999995</v>
      </c>
      <c r="X22" s="1653">
        <v>0.87260000000000004</v>
      </c>
      <c r="Y22" s="1653">
        <v>0.58030000000000004</v>
      </c>
      <c r="Z22" s="1653">
        <v>0.36899999999999999</v>
      </c>
      <c r="AA22" s="1653" t="s">
        <v>270</v>
      </c>
      <c r="AB22" s="1662">
        <v>1.3758999999999999</v>
      </c>
      <c r="AC22" s="1662">
        <v>1.1623000000000001</v>
      </c>
      <c r="AD22" s="1662">
        <v>0.98270000000000002</v>
      </c>
      <c r="AE22" s="1662" t="s">
        <v>270</v>
      </c>
      <c r="AF22" s="1662">
        <v>0.75790000000000002</v>
      </c>
      <c r="AG22" s="1662" t="s">
        <v>270</v>
      </c>
      <c r="AH22" s="1653">
        <v>3.04</v>
      </c>
      <c r="AI22" s="1653">
        <v>1.97</v>
      </c>
      <c r="AJ22" s="1653">
        <v>0.97</v>
      </c>
      <c r="AK22" s="1653">
        <v>0.95879999999999999</v>
      </c>
      <c r="AL22" s="1653">
        <v>0.94340000000000002</v>
      </c>
      <c r="AM22" s="1653" t="s">
        <v>270</v>
      </c>
      <c r="AN22" s="1653">
        <v>1.33</v>
      </c>
      <c r="AO22" s="1653">
        <v>1.2907999999999999</v>
      </c>
      <c r="AP22" s="1653">
        <v>0.60160000000000002</v>
      </c>
      <c r="AQ22" s="1653">
        <v>0.67369999999999997</v>
      </c>
      <c r="AR22" s="1653">
        <v>0.7218</v>
      </c>
      <c r="AS22" s="1653" t="s">
        <v>270</v>
      </c>
      <c r="AT22" s="1653">
        <v>2.6856</v>
      </c>
      <c r="AU22" s="1653">
        <v>2.74</v>
      </c>
      <c r="AV22" s="1653">
        <v>3.6509999999999998</v>
      </c>
      <c r="AW22" s="1653">
        <v>3.25</v>
      </c>
      <c r="AX22" s="1653">
        <v>2.7</v>
      </c>
      <c r="AY22" s="1653" t="s">
        <v>270</v>
      </c>
      <c r="AZ22" s="1653">
        <v>2.2334999999999998</v>
      </c>
      <c r="BA22" s="1653">
        <v>2.3067000000000002</v>
      </c>
      <c r="BB22" s="1653">
        <v>2.8351000000000002</v>
      </c>
      <c r="BC22" s="1653">
        <v>2.1</v>
      </c>
      <c r="BD22" s="1654" t="s">
        <v>1263</v>
      </c>
    </row>
    <row r="23" spans="1:56" ht="14.1" customHeight="1">
      <c r="A23" s="1328"/>
      <c r="B23" s="1647" t="s">
        <v>1264</v>
      </c>
      <c r="C23" s="1647"/>
      <c r="D23" s="1653" t="s">
        <v>1265</v>
      </c>
      <c r="E23" s="1653" t="s">
        <v>1266</v>
      </c>
      <c r="F23" s="1653" t="s">
        <v>1266</v>
      </c>
      <c r="G23" s="1653" t="s">
        <v>1266</v>
      </c>
      <c r="H23" s="1653" t="s">
        <v>1266</v>
      </c>
      <c r="I23" s="1653" t="s">
        <v>1266</v>
      </c>
      <c r="J23" s="1653" t="s">
        <v>1266</v>
      </c>
      <c r="K23" s="1653" t="s">
        <v>1266</v>
      </c>
      <c r="L23" s="1653" t="s">
        <v>1266</v>
      </c>
      <c r="M23" s="1653" t="s">
        <v>1267</v>
      </c>
      <c r="N23" s="1653" t="s">
        <v>1267</v>
      </c>
      <c r="O23" s="1653" t="s">
        <v>1267</v>
      </c>
      <c r="P23" s="1653" t="s">
        <v>1267</v>
      </c>
      <c r="Q23" s="1653" t="s">
        <v>1267</v>
      </c>
      <c r="R23" s="1653" t="s">
        <v>1267</v>
      </c>
      <c r="S23" s="1653" t="s">
        <v>1267</v>
      </c>
      <c r="T23" s="1653" t="s">
        <v>1267</v>
      </c>
      <c r="U23" s="1653" t="s">
        <v>1267</v>
      </c>
      <c r="V23" s="1653" t="s">
        <v>1267</v>
      </c>
      <c r="W23" s="1653" t="s">
        <v>1267</v>
      </c>
      <c r="X23" s="1653" t="s">
        <v>1267</v>
      </c>
      <c r="Y23" s="1653" t="s">
        <v>1267</v>
      </c>
      <c r="Z23" s="1653" t="s">
        <v>1267</v>
      </c>
      <c r="AA23" s="1653" t="s">
        <v>1267</v>
      </c>
      <c r="AB23" s="1653" t="s">
        <v>1267</v>
      </c>
      <c r="AC23" s="1653" t="s">
        <v>1267</v>
      </c>
      <c r="AD23" s="1653" t="s">
        <v>1267</v>
      </c>
      <c r="AE23" s="1653" t="s">
        <v>1268</v>
      </c>
      <c r="AF23" s="1653" t="s">
        <v>1269</v>
      </c>
      <c r="AG23" s="1653" t="s">
        <v>1269</v>
      </c>
      <c r="AH23" s="1653" t="s">
        <v>1269</v>
      </c>
      <c r="AI23" s="1653" t="s">
        <v>1269</v>
      </c>
      <c r="AJ23" s="1653" t="s">
        <v>1269</v>
      </c>
      <c r="AK23" s="1653" t="s">
        <v>1269</v>
      </c>
      <c r="AL23" s="1653" t="s">
        <v>1270</v>
      </c>
      <c r="AM23" s="1653" t="s">
        <v>1270</v>
      </c>
      <c r="AN23" s="1653" t="s">
        <v>1270</v>
      </c>
      <c r="AO23" s="1653" t="s">
        <v>1270</v>
      </c>
      <c r="AP23" s="1653" t="s">
        <v>1270</v>
      </c>
      <c r="AQ23" s="1653" t="s">
        <v>1270</v>
      </c>
      <c r="AR23" s="1653" t="s">
        <v>1270</v>
      </c>
      <c r="AS23" s="1653" t="s">
        <v>1270</v>
      </c>
      <c r="AT23" s="1653" t="s">
        <v>1270</v>
      </c>
      <c r="AU23" s="1653" t="s">
        <v>1270</v>
      </c>
      <c r="AV23" s="1653" t="s">
        <v>1270</v>
      </c>
      <c r="AW23" s="1653" t="s">
        <v>1270</v>
      </c>
      <c r="AX23" s="1653" t="s">
        <v>1270</v>
      </c>
      <c r="AY23" s="1653" t="s">
        <v>1270</v>
      </c>
      <c r="AZ23" s="1653" t="s">
        <v>1270</v>
      </c>
      <c r="BA23" s="1653" t="s">
        <v>1270</v>
      </c>
      <c r="BB23" s="1653" t="s">
        <v>1270</v>
      </c>
      <c r="BC23" s="1653" t="s">
        <v>1270</v>
      </c>
      <c r="BD23" s="1654" t="s">
        <v>1270</v>
      </c>
    </row>
    <row r="24" spans="1:56" ht="14.1" customHeight="1">
      <c r="A24" s="1328"/>
      <c r="B24" s="1657" t="s">
        <v>1271</v>
      </c>
      <c r="C24" s="1647"/>
      <c r="D24" s="1653" t="s">
        <v>1272</v>
      </c>
      <c r="E24" s="1653" t="s">
        <v>1273</v>
      </c>
      <c r="F24" s="1653" t="s">
        <v>1273</v>
      </c>
      <c r="G24" s="1653" t="s">
        <v>1273</v>
      </c>
      <c r="H24" s="1653" t="s">
        <v>1273</v>
      </c>
      <c r="I24" s="1653" t="s">
        <v>1274</v>
      </c>
      <c r="J24" s="1653" t="s">
        <v>1274</v>
      </c>
      <c r="K24" s="1653" t="s">
        <v>1274</v>
      </c>
      <c r="L24" s="1653" t="s">
        <v>1273</v>
      </c>
      <c r="M24" s="1653" t="s">
        <v>1273</v>
      </c>
      <c r="N24" s="1653" t="s">
        <v>1273</v>
      </c>
      <c r="O24" s="1653" t="s">
        <v>1273</v>
      </c>
      <c r="P24" s="1653" t="s">
        <v>1273</v>
      </c>
      <c r="Q24" s="1653" t="s">
        <v>1273</v>
      </c>
      <c r="R24" s="1653" t="s">
        <v>1273</v>
      </c>
      <c r="S24" s="1653" t="s">
        <v>1273</v>
      </c>
      <c r="T24" s="1653" t="s">
        <v>1273</v>
      </c>
      <c r="U24" s="1653" t="s">
        <v>1273</v>
      </c>
      <c r="V24" s="1653" t="s">
        <v>1273</v>
      </c>
      <c r="W24" s="1653" t="s">
        <v>1273</v>
      </c>
      <c r="X24" s="1653" t="s">
        <v>1273</v>
      </c>
      <c r="Y24" s="1653" t="s">
        <v>1273</v>
      </c>
      <c r="Z24" s="1653" t="s">
        <v>1273</v>
      </c>
      <c r="AA24" s="1653" t="s">
        <v>1273</v>
      </c>
      <c r="AB24" s="1653" t="s">
        <v>1273</v>
      </c>
      <c r="AC24" s="1653" t="s">
        <v>1273</v>
      </c>
      <c r="AD24" s="1653" t="s">
        <v>1273</v>
      </c>
      <c r="AE24" s="1653" t="s">
        <v>1273</v>
      </c>
      <c r="AF24" s="1653" t="s">
        <v>1273</v>
      </c>
      <c r="AG24" s="1653" t="s">
        <v>1273</v>
      </c>
      <c r="AH24" s="1653" t="s">
        <v>1273</v>
      </c>
      <c r="AI24" s="1653" t="s">
        <v>1273</v>
      </c>
      <c r="AJ24" s="1653" t="s">
        <v>1273</v>
      </c>
      <c r="AK24" s="1653" t="s">
        <v>1273</v>
      </c>
      <c r="AL24" s="1653" t="s">
        <v>1273</v>
      </c>
      <c r="AM24" s="1653" t="s">
        <v>1273</v>
      </c>
      <c r="AN24" s="1653" t="s">
        <v>1273</v>
      </c>
      <c r="AO24" s="1653" t="s">
        <v>1273</v>
      </c>
      <c r="AP24" s="1653" t="s">
        <v>1273</v>
      </c>
      <c r="AQ24" s="1653" t="s">
        <v>1273</v>
      </c>
      <c r="AR24" s="1653" t="s">
        <v>1273</v>
      </c>
      <c r="AS24" s="1653" t="s">
        <v>1273</v>
      </c>
      <c r="AT24" s="1653" t="s">
        <v>1273</v>
      </c>
      <c r="AU24" s="1653" t="s">
        <v>1273</v>
      </c>
      <c r="AV24" s="1653" t="s">
        <v>1273</v>
      </c>
      <c r="AW24" s="1663" t="s">
        <v>1273</v>
      </c>
      <c r="AX24" s="1663" t="s">
        <v>1273</v>
      </c>
      <c r="AY24" s="1663" t="s">
        <v>1273</v>
      </c>
      <c r="AZ24" s="1663" t="s">
        <v>1273</v>
      </c>
      <c r="BA24" s="1663" t="s">
        <v>1273</v>
      </c>
      <c r="BB24" s="1653" t="s">
        <v>1273</v>
      </c>
      <c r="BC24" s="1653" t="s">
        <v>1273</v>
      </c>
      <c r="BD24" s="1654" t="s">
        <v>1273</v>
      </c>
    </row>
    <row r="25" spans="1:56" ht="14.1" customHeight="1">
      <c r="A25" s="1664" t="s">
        <v>1275</v>
      </c>
      <c r="B25" s="1665"/>
      <c r="C25" s="1666"/>
      <c r="D25" s="1667">
        <v>6.57</v>
      </c>
      <c r="E25" s="1667">
        <v>8.2200000000000006</v>
      </c>
      <c r="F25" s="1667">
        <v>0.86</v>
      </c>
      <c r="G25" s="1667">
        <v>1.3649886601894599</v>
      </c>
      <c r="H25" s="1667">
        <v>0.86</v>
      </c>
      <c r="I25" s="1667">
        <v>0.3</v>
      </c>
      <c r="J25" s="1667">
        <v>0.27</v>
      </c>
      <c r="K25" s="1667">
        <v>0.25</v>
      </c>
      <c r="L25" s="1667">
        <v>0.22459140275275666</v>
      </c>
      <c r="M25" s="1667">
        <v>0.20374838574155063</v>
      </c>
      <c r="N25" s="1667">
        <v>0.21</v>
      </c>
      <c r="O25" s="1667">
        <v>0.20773918429166563</v>
      </c>
      <c r="P25" s="1667">
        <v>0.20173635139160631</v>
      </c>
      <c r="Q25" s="1667">
        <v>0.19</v>
      </c>
      <c r="R25" s="1667">
        <v>0.19</v>
      </c>
      <c r="S25" s="1667">
        <v>0.18</v>
      </c>
      <c r="T25" s="1667">
        <v>0.1633696910001769</v>
      </c>
      <c r="U25" s="1667">
        <v>0.15</v>
      </c>
      <c r="V25" s="1667">
        <v>0.17</v>
      </c>
      <c r="W25" s="1667">
        <v>1.03</v>
      </c>
      <c r="X25" s="1667">
        <v>0.42</v>
      </c>
      <c r="Y25" s="1668">
        <v>0.15</v>
      </c>
      <c r="Z25" s="1667">
        <v>0.15</v>
      </c>
      <c r="AA25" s="1667">
        <v>2.23</v>
      </c>
      <c r="AB25" s="1667">
        <v>1.8</v>
      </c>
      <c r="AC25" s="1667">
        <v>0.64</v>
      </c>
      <c r="AD25" s="1667">
        <v>0.44</v>
      </c>
      <c r="AE25" s="1667">
        <v>0.24</v>
      </c>
      <c r="AF25" s="1667">
        <v>1.01</v>
      </c>
      <c r="AG25" s="1667">
        <v>0.73928031280663342</v>
      </c>
      <c r="AH25" s="1667">
        <v>1.45</v>
      </c>
      <c r="AI25" s="1667">
        <v>0.64</v>
      </c>
      <c r="AJ25" s="1667">
        <v>0.36</v>
      </c>
      <c r="AK25" s="1667">
        <v>0.82</v>
      </c>
      <c r="AL25" s="1667">
        <v>0.26</v>
      </c>
      <c r="AM25" s="1667">
        <v>0.22</v>
      </c>
      <c r="AN25" s="1667">
        <v>0.42</v>
      </c>
      <c r="AO25" s="1667">
        <v>1.59</v>
      </c>
      <c r="AP25" s="1667">
        <v>3.44</v>
      </c>
      <c r="AQ25" s="1667">
        <v>0.36</v>
      </c>
      <c r="AR25" s="1667">
        <v>0.69</v>
      </c>
      <c r="AS25" s="1667">
        <v>0.82</v>
      </c>
      <c r="AT25" s="1667">
        <v>2.56</v>
      </c>
      <c r="AU25" s="1667">
        <v>3.2654353261213163</v>
      </c>
      <c r="AV25" s="1667">
        <v>3.5897992254016362</v>
      </c>
      <c r="AW25" s="1663">
        <v>2.6726999999999999</v>
      </c>
      <c r="AX25" s="1663">
        <v>2.71</v>
      </c>
      <c r="AY25" s="1663">
        <v>4.1268000000000002</v>
      </c>
      <c r="AZ25" s="1663">
        <v>0.89629999999999999</v>
      </c>
      <c r="BA25" s="1663">
        <v>0.75</v>
      </c>
      <c r="BB25" s="1667">
        <v>2.7259000000000002</v>
      </c>
      <c r="BC25" s="1667">
        <v>2.46</v>
      </c>
      <c r="BD25" s="1669">
        <v>0.6364510804822362</v>
      </c>
    </row>
    <row r="26" spans="1:56" ht="14.1" customHeight="1">
      <c r="A26" s="1585" t="s">
        <v>1276</v>
      </c>
      <c r="B26" s="1670"/>
      <c r="C26" s="1666"/>
      <c r="D26" s="1671"/>
      <c r="E26" s="1671"/>
      <c r="F26" s="1672">
        <v>6.1718099236770128</v>
      </c>
      <c r="G26" s="1667">
        <v>5.2</v>
      </c>
      <c r="H26" s="1667">
        <v>5.25</v>
      </c>
      <c r="I26" s="1667">
        <v>5.13</v>
      </c>
      <c r="J26" s="1667">
        <v>5.01</v>
      </c>
      <c r="K26" s="1667">
        <v>4.8899999999999997</v>
      </c>
      <c r="L26" s="1667">
        <v>4.8600000000000003</v>
      </c>
      <c r="M26" s="1667">
        <v>4.75</v>
      </c>
      <c r="N26" s="1667">
        <v>4.68</v>
      </c>
      <c r="O26" s="1667">
        <v>4.6100000000000003</v>
      </c>
      <c r="P26" s="1667">
        <v>4.45</v>
      </c>
      <c r="Q26" s="1667">
        <v>4.3</v>
      </c>
      <c r="R26" s="1667">
        <v>4.26</v>
      </c>
      <c r="S26" s="1667">
        <v>4.22</v>
      </c>
      <c r="T26" s="1667">
        <v>4.0930396775953746</v>
      </c>
      <c r="U26" s="1667">
        <v>3.99</v>
      </c>
      <c r="V26" s="1667">
        <v>3.9028606805380788</v>
      </c>
      <c r="W26" s="1667">
        <v>3.7938564896258735</v>
      </c>
      <c r="X26" s="1667">
        <v>3.8136464817997049</v>
      </c>
      <c r="Y26" s="1668">
        <v>3.76</v>
      </c>
      <c r="Z26" s="1667">
        <v>3.7486832454511747</v>
      </c>
      <c r="AA26" s="1667">
        <v>3.84</v>
      </c>
      <c r="AB26" s="1667">
        <v>3.79</v>
      </c>
      <c r="AC26" s="1667">
        <v>4.07</v>
      </c>
      <c r="AD26" s="1667">
        <v>4.0599999999999996</v>
      </c>
      <c r="AE26" s="1667">
        <v>4.05</v>
      </c>
      <c r="AF26" s="1667">
        <v>3.94</v>
      </c>
      <c r="AG26" s="1667">
        <v>3.9</v>
      </c>
      <c r="AH26" s="1667">
        <v>3.73</v>
      </c>
      <c r="AI26" s="1667">
        <v>3.55</v>
      </c>
      <c r="AJ26" s="1667">
        <v>3.52</v>
      </c>
      <c r="AK26" s="1667">
        <v>3.37</v>
      </c>
      <c r="AL26" s="1667">
        <v>3.3209337778655517</v>
      </c>
      <c r="AM26" s="1667">
        <v>3.15</v>
      </c>
      <c r="AN26" s="1667">
        <v>3.0646533149123441</v>
      </c>
      <c r="AO26" s="1667">
        <v>2.94</v>
      </c>
      <c r="AP26" s="1667">
        <v>3.07</v>
      </c>
      <c r="AQ26" s="1667">
        <v>3.09</v>
      </c>
      <c r="AR26" s="1667">
        <v>3.28</v>
      </c>
      <c r="AS26" s="1667">
        <v>3.29</v>
      </c>
      <c r="AT26" s="1667">
        <v>3.27</v>
      </c>
      <c r="AU26" s="1667">
        <v>3.3</v>
      </c>
      <c r="AV26" s="1667">
        <v>3.46</v>
      </c>
      <c r="AW26" s="1663">
        <v>3.74</v>
      </c>
      <c r="AX26" s="1663">
        <v>3.98</v>
      </c>
      <c r="AY26" s="1663">
        <v>4.7</v>
      </c>
      <c r="AZ26" s="1663">
        <v>5.04</v>
      </c>
      <c r="BA26" s="1663">
        <v>5.0843628028065915</v>
      </c>
      <c r="BB26" s="1663">
        <v>5.51</v>
      </c>
      <c r="BC26" s="1663">
        <v>5.91</v>
      </c>
      <c r="BD26" s="1669">
        <v>6.15</v>
      </c>
    </row>
    <row r="27" spans="1:56" ht="14.1" customHeight="1">
      <c r="A27" s="1585" t="s">
        <v>1277</v>
      </c>
      <c r="B27" s="1673"/>
      <c r="C27" s="1673"/>
      <c r="D27" s="1671"/>
      <c r="E27" s="1671"/>
      <c r="F27" s="1674">
        <v>12.402829832416426</v>
      </c>
      <c r="G27" s="1667">
        <v>12.34</v>
      </c>
      <c r="H27" s="1667">
        <v>12.09</v>
      </c>
      <c r="I27" s="1667">
        <v>12.1</v>
      </c>
      <c r="J27" s="1667">
        <v>11.95</v>
      </c>
      <c r="K27" s="1667">
        <v>11.78</v>
      </c>
      <c r="L27" s="1667">
        <v>11.79</v>
      </c>
      <c r="M27" s="1667">
        <v>11.48</v>
      </c>
      <c r="N27" s="1667">
        <v>11.53</v>
      </c>
      <c r="O27" s="1667">
        <v>11.37</v>
      </c>
      <c r="P27" s="1667">
        <v>11.18</v>
      </c>
      <c r="Q27" s="1667">
        <v>10.915791628170691</v>
      </c>
      <c r="R27" s="1667">
        <v>10.82</v>
      </c>
      <c r="S27" s="1667">
        <v>10.81</v>
      </c>
      <c r="T27" s="1667">
        <v>10.549950710605909</v>
      </c>
      <c r="U27" s="1667">
        <v>10.3</v>
      </c>
      <c r="V27" s="1667">
        <v>10.226252086741528</v>
      </c>
      <c r="W27" s="1667">
        <v>10.135310047775658</v>
      </c>
      <c r="X27" s="1667">
        <v>9.937237232078088</v>
      </c>
      <c r="Y27" s="1668">
        <v>9.94</v>
      </c>
      <c r="Z27" s="1667">
        <v>9.818236657250683</v>
      </c>
      <c r="AA27" s="1667">
        <v>9.67</v>
      </c>
      <c r="AB27" s="1667">
        <v>9.56</v>
      </c>
      <c r="AC27" s="1667">
        <v>9.64</v>
      </c>
      <c r="AD27" s="1667">
        <v>9.65</v>
      </c>
      <c r="AE27" s="1667">
        <v>9.59</v>
      </c>
      <c r="AF27" s="1667">
        <v>9.6199999999999992</v>
      </c>
      <c r="AG27" s="1667">
        <v>9.61</v>
      </c>
      <c r="AH27" s="1667">
        <v>9.5399999999999991</v>
      </c>
      <c r="AI27" s="1667">
        <v>9.4600000000000009</v>
      </c>
      <c r="AJ27" s="1667">
        <v>9.4700000000000006</v>
      </c>
      <c r="AK27" s="1667">
        <v>9.44</v>
      </c>
      <c r="AL27" s="1667">
        <v>9.2921915273616253</v>
      </c>
      <c r="AM27" s="1667">
        <v>9.1999999999999993</v>
      </c>
      <c r="AN27" s="1667">
        <v>9.1682038370116903</v>
      </c>
      <c r="AO27" s="1667">
        <v>9.06</v>
      </c>
      <c r="AP27" s="1667">
        <v>9.0399999999999991</v>
      </c>
      <c r="AQ27" s="1667">
        <v>8.98</v>
      </c>
      <c r="AR27" s="1667">
        <v>8.86</v>
      </c>
      <c r="AS27" s="1667">
        <v>8.8800000000000008</v>
      </c>
      <c r="AT27" s="1667">
        <v>8.77</v>
      </c>
      <c r="AU27" s="1667">
        <v>8.6199999999999992</v>
      </c>
      <c r="AV27" s="1667">
        <v>8.8800000000000008</v>
      </c>
      <c r="AW27" s="1663">
        <v>9.11</v>
      </c>
      <c r="AX27" s="1663">
        <v>9.31</v>
      </c>
      <c r="AY27" s="1663">
        <v>10.119999999999999</v>
      </c>
      <c r="AZ27" s="1663">
        <v>10.6</v>
      </c>
      <c r="BA27" s="1663">
        <v>10.768996824709188</v>
      </c>
      <c r="BB27" s="1663">
        <v>10.69</v>
      </c>
      <c r="BC27" s="1663">
        <v>11.29</v>
      </c>
      <c r="BD27" s="1669">
        <v>11.33</v>
      </c>
    </row>
    <row r="28" spans="1:56" ht="14.1" customHeight="1" thickBot="1">
      <c r="A28" s="1592" t="s">
        <v>1278</v>
      </c>
      <c r="B28" s="1675"/>
      <c r="C28" s="1675"/>
      <c r="D28" s="1676"/>
      <c r="E28" s="1676"/>
      <c r="F28" s="1676"/>
      <c r="G28" s="1677">
        <v>9.84</v>
      </c>
      <c r="H28" s="1677">
        <v>9.83</v>
      </c>
      <c r="I28" s="1677">
        <v>9.6300000000000008</v>
      </c>
      <c r="J28" s="1677">
        <v>9.35</v>
      </c>
      <c r="K28" s="1677">
        <v>9.23</v>
      </c>
      <c r="L28" s="1677">
        <v>9.0299999999999994</v>
      </c>
      <c r="M28" s="1677">
        <v>8.86</v>
      </c>
      <c r="N28" s="1677">
        <v>8.75</v>
      </c>
      <c r="O28" s="1677">
        <v>8.58</v>
      </c>
      <c r="P28" s="1677">
        <v>8.5500000000000007</v>
      </c>
      <c r="Q28" s="1677">
        <v>8.3800000000000008</v>
      </c>
      <c r="R28" s="1677">
        <v>8.31</v>
      </c>
      <c r="S28" s="1677">
        <v>8.23</v>
      </c>
      <c r="T28" s="1677">
        <v>8.36</v>
      </c>
      <c r="U28" s="1677">
        <v>7.68</v>
      </c>
      <c r="V28" s="1677">
        <v>7.9</v>
      </c>
      <c r="W28" s="1677">
        <v>7.73</v>
      </c>
      <c r="X28" s="1677">
        <v>7.46</v>
      </c>
      <c r="Y28" s="1677">
        <v>7.44</v>
      </c>
      <c r="Z28" s="1677">
        <v>7.49</v>
      </c>
      <c r="AA28" s="1677">
        <v>7.51</v>
      </c>
      <c r="AB28" s="1677">
        <v>7.52</v>
      </c>
      <c r="AC28" s="1677">
        <v>7.68</v>
      </c>
      <c r="AD28" s="1677">
        <v>7.76</v>
      </c>
      <c r="AE28" s="1677">
        <v>7.69</v>
      </c>
      <c r="AF28" s="1677">
        <v>7.88</v>
      </c>
      <c r="AG28" s="1677">
        <v>7.18</v>
      </c>
      <c r="AH28" s="1677">
        <v>7.21</v>
      </c>
      <c r="AI28" s="1677">
        <v>7.22</v>
      </c>
      <c r="AJ28" s="1677">
        <v>7.04</v>
      </c>
      <c r="AK28" s="1677">
        <v>6.91</v>
      </c>
      <c r="AL28" s="1677">
        <v>6.82</v>
      </c>
      <c r="AM28" s="1677">
        <v>6.58</v>
      </c>
      <c r="AN28" s="1677">
        <v>6.46</v>
      </c>
      <c r="AO28" s="1677">
        <v>6.32</v>
      </c>
      <c r="AP28" s="1677">
        <v>6.29</v>
      </c>
      <c r="AQ28" s="1677">
        <v>6.27</v>
      </c>
      <c r="AR28" s="1677">
        <v>6.54</v>
      </c>
      <c r="AS28" s="1677">
        <v>6.1</v>
      </c>
      <c r="AT28" s="1677">
        <v>6.23</v>
      </c>
      <c r="AU28" s="1677">
        <v>6.43</v>
      </c>
      <c r="AV28" s="1677">
        <v>6.55</v>
      </c>
      <c r="AW28" s="1678">
        <v>6.78</v>
      </c>
      <c r="AX28" s="1678">
        <v>7.1</v>
      </c>
      <c r="AY28" s="1678">
        <v>7.8</v>
      </c>
      <c r="AZ28" s="1678">
        <v>8.3000000000000007</v>
      </c>
      <c r="BA28" s="1678">
        <v>8.6</v>
      </c>
      <c r="BB28" s="1678">
        <v>9</v>
      </c>
      <c r="BC28" s="1678">
        <v>9.4</v>
      </c>
      <c r="BD28" s="1679">
        <v>9.89</v>
      </c>
    </row>
    <row r="29" spans="1:56" ht="13.5" thickTop="1">
      <c r="A29" s="1367"/>
      <c r="B29" s="1368"/>
      <c r="C29" s="1368"/>
      <c r="D29" s="1361"/>
      <c r="E29" s="1361"/>
      <c r="F29" s="1361"/>
      <c r="H29" s="1364"/>
      <c r="I29" s="1364"/>
      <c r="J29" s="1364"/>
      <c r="K29" s="1364"/>
      <c r="L29" s="1364"/>
      <c r="M29" s="1364"/>
      <c r="BD29" s="982"/>
    </row>
    <row r="30" spans="1:56">
      <c r="A30" s="1369" t="s">
        <v>1279</v>
      </c>
      <c r="B30" s="1358"/>
      <c r="C30" s="1358"/>
      <c r="AA30" s="982"/>
      <c r="AB30" s="982"/>
      <c r="AC30" s="982"/>
      <c r="AD30" s="982"/>
      <c r="AE30" s="982"/>
      <c r="AF30" s="981"/>
      <c r="AG30" s="981"/>
      <c r="AH30" s="981"/>
      <c r="AI30" s="981"/>
      <c r="AJ30" s="981"/>
      <c r="AK30" s="981"/>
      <c r="AL30" s="981"/>
      <c r="AM30" s="981"/>
      <c r="AN30" s="981"/>
      <c r="AO30" s="981"/>
      <c r="AP30" s="981"/>
      <c r="AQ30" s="982"/>
      <c r="AR30" s="981"/>
      <c r="AS30" s="981"/>
      <c r="AT30" s="982"/>
      <c r="AU30" s="982"/>
      <c r="AV30" s="982"/>
      <c r="AW30" s="982"/>
      <c r="AX30" s="982"/>
      <c r="AY30" s="982"/>
      <c r="AZ30" s="982"/>
      <c r="BA30" s="982"/>
      <c r="BB30" s="982"/>
      <c r="BC30" s="982"/>
      <c r="BD30" s="982"/>
    </row>
    <row r="31" spans="1:56">
      <c r="A31" s="1370" t="s">
        <v>1280</v>
      </c>
      <c r="B31" s="1371"/>
      <c r="C31" s="1371"/>
      <c r="D31" s="1371"/>
      <c r="E31" s="1371"/>
      <c r="F31" s="1371"/>
      <c r="G31" s="1371"/>
      <c r="AY31" s="981"/>
      <c r="AZ31" s="981"/>
      <c r="BA31" s="981"/>
      <c r="BB31" s="981"/>
      <c r="BC31" s="981"/>
      <c r="BD31" s="981"/>
    </row>
    <row r="32" spans="1:56">
      <c r="A32" s="1372" t="s">
        <v>1281</v>
      </c>
      <c r="B32" s="1372"/>
      <c r="C32" s="1372"/>
      <c r="D32" s="1372"/>
      <c r="E32" s="1372"/>
    </row>
    <row r="33" spans="1:6">
      <c r="A33" s="2493" t="s">
        <v>1282</v>
      </c>
      <c r="B33" s="2493"/>
      <c r="C33" s="2493"/>
    </row>
    <row r="34" spans="1:6">
      <c r="A34" s="2493"/>
      <c r="B34" s="2493"/>
      <c r="C34" s="2493"/>
    </row>
    <row r="35" spans="1:6">
      <c r="A35" s="1373"/>
      <c r="B35" s="1358"/>
      <c r="C35" s="1358"/>
      <c r="D35" s="981" t="e">
        <f>D8+D14+D20+D26+D32</f>
        <v>#VALUE!</v>
      </c>
    </row>
    <row r="36" spans="1:6">
      <c r="A36" s="1358"/>
      <c r="B36" s="1358"/>
      <c r="C36" s="1358"/>
      <c r="D36" s="982" t="e">
        <f>D9+D15+D21+D27</f>
        <v>#VALUE!</v>
      </c>
      <c r="F36" s="981" t="e">
        <f>F9+F15+F21+F27</f>
        <v>#VALUE!</v>
      </c>
    </row>
    <row r="37" spans="1:6">
      <c r="A37" s="1358"/>
      <c r="B37" s="1365"/>
      <c r="C37" s="1358"/>
      <c r="D37" s="982">
        <f>D10+D16+D22+D28</f>
        <v>12.780000000000001</v>
      </c>
      <c r="F37" s="981">
        <f>F10+F16+F22+F28</f>
        <v>7.7200000000000006</v>
      </c>
    </row>
    <row r="38" spans="1:6">
      <c r="A38" s="1358"/>
      <c r="B38" s="1358"/>
      <c r="C38" s="1358"/>
    </row>
    <row r="39" spans="1:6">
      <c r="A39" s="1358"/>
      <c r="B39" s="1358"/>
      <c r="C39" s="1358"/>
    </row>
    <row r="40" spans="1:6">
      <c r="A40" s="1358"/>
      <c r="B40" s="1358"/>
      <c r="C40" s="1358"/>
    </row>
    <row r="41" spans="1:6">
      <c r="A41" s="1358"/>
      <c r="B41" s="1358"/>
      <c r="C41" s="1358"/>
    </row>
    <row r="42" spans="1:6">
      <c r="A42" s="1358"/>
      <c r="B42" s="1358"/>
      <c r="C42" s="1358"/>
    </row>
    <row r="43" spans="1:6">
      <c r="A43" s="1358"/>
      <c r="B43" s="1358"/>
      <c r="C43" s="1358"/>
    </row>
    <row r="44" spans="1:6">
      <c r="A44" s="1373"/>
      <c r="B44" s="1358"/>
      <c r="C44" s="1358"/>
    </row>
    <row r="45" spans="1:6">
      <c r="A45" s="1373"/>
      <c r="B45" s="1365"/>
      <c r="C45" s="1358"/>
    </row>
    <row r="46" spans="1:6">
      <c r="A46" s="1358"/>
      <c r="B46" s="1365"/>
      <c r="C46" s="1358"/>
    </row>
    <row r="47" spans="1:6">
      <c r="A47" s="1358"/>
      <c r="B47" s="1365"/>
      <c r="C47" s="1358"/>
    </row>
    <row r="48" spans="1:6">
      <c r="A48" s="1358"/>
      <c r="B48" s="1365"/>
      <c r="C48" s="1358"/>
    </row>
    <row r="49" spans="1:3">
      <c r="A49" s="1358"/>
      <c r="B49" s="1358"/>
      <c r="C49" s="1358"/>
    </row>
    <row r="50" spans="1:3">
      <c r="A50" s="1358"/>
      <c r="B50" s="1358"/>
      <c r="C50" s="1358"/>
    </row>
    <row r="51" spans="1:3">
      <c r="A51" s="1374"/>
      <c r="B51" s="1375"/>
      <c r="C51" s="1376"/>
    </row>
    <row r="52" spans="1:3">
      <c r="A52" s="1373"/>
      <c r="B52" s="1358"/>
      <c r="C52" s="1358"/>
    </row>
    <row r="53" spans="1:3">
      <c r="A53" s="1358"/>
      <c r="B53" s="1373"/>
      <c r="C53" s="1358"/>
    </row>
    <row r="54" spans="1:3">
      <c r="A54" s="1358"/>
      <c r="B54" s="1358"/>
      <c r="C54" s="1358"/>
    </row>
    <row r="55" spans="1:3">
      <c r="A55" s="1358"/>
      <c r="B55" s="1358"/>
      <c r="C55" s="1358"/>
    </row>
    <row r="56" spans="1:3">
      <c r="A56" s="1358"/>
      <c r="B56" s="1358"/>
      <c r="C56" s="1358"/>
    </row>
    <row r="57" spans="1:3">
      <c r="A57" s="1358"/>
      <c r="B57" s="1358"/>
      <c r="C57" s="1358"/>
    </row>
    <row r="58" spans="1:3">
      <c r="A58" s="1358"/>
      <c r="B58" s="1358"/>
      <c r="C58" s="1358"/>
    </row>
    <row r="59" spans="1:3">
      <c r="A59" s="1358"/>
      <c r="B59" s="1358"/>
      <c r="C59" s="1358"/>
    </row>
    <row r="60" spans="1:3">
      <c r="A60" s="1358"/>
      <c r="B60" s="1358"/>
      <c r="C60" s="1358"/>
    </row>
    <row r="61" spans="1:3">
      <c r="A61" s="1358"/>
      <c r="B61" s="1373"/>
      <c r="C61" s="1358"/>
    </row>
    <row r="62" spans="1:3">
      <c r="A62" s="1358"/>
      <c r="B62" s="1358"/>
      <c r="C62" s="1358"/>
    </row>
    <row r="63" spans="1:3">
      <c r="A63" s="1358"/>
      <c r="B63" s="1365"/>
      <c r="C63" s="1358"/>
    </row>
    <row r="64" spans="1:3">
      <c r="A64" s="1358"/>
      <c r="B64" s="1365"/>
      <c r="C64" s="1358"/>
    </row>
    <row r="65" spans="1:3">
      <c r="A65" s="1358"/>
      <c r="B65" s="1365"/>
      <c r="C65" s="1358"/>
    </row>
    <row r="66" spans="1:3">
      <c r="A66" s="1358"/>
      <c r="B66" s="1365"/>
      <c r="C66" s="1358"/>
    </row>
    <row r="67" spans="1:3">
      <c r="A67" s="1370"/>
      <c r="B67" s="1370"/>
      <c r="C67" s="1374"/>
    </row>
    <row r="68" spans="1:3">
      <c r="A68" s="1365"/>
      <c r="B68" s="1362"/>
      <c r="C68" s="1362"/>
    </row>
    <row r="69" spans="1:3">
      <c r="A69" s="1377"/>
    </row>
  </sheetData>
  <mergeCells count="7">
    <mergeCell ref="A34:C34"/>
    <mergeCell ref="A1:BD1"/>
    <mergeCell ref="A2:BD2"/>
    <mergeCell ref="A4:C4"/>
    <mergeCell ref="A5:C5"/>
    <mergeCell ref="A33:C33"/>
    <mergeCell ref="A3:BD3"/>
  </mergeCells>
  <dataValidations count="1">
    <dataValidation type="textLength" allowBlank="1" showInputMessage="1" showErrorMessage="1" 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formula1>11111</formula1>
      <formula2>99999</formula2>
    </dataValidation>
  </dataValidations>
  <printOptions horizontalCentered="1"/>
  <pageMargins left="1.5" right="1" top="1.5" bottom="1" header="0.3" footer="0.3"/>
  <pageSetup paperSize="9" scale="61" orientation="landscape" r:id="rId1"/>
</worksheet>
</file>

<file path=xl/worksheets/sheet51.xml><?xml version="1.0" encoding="utf-8"?>
<worksheet xmlns="http://schemas.openxmlformats.org/spreadsheetml/2006/main" xmlns:r="http://schemas.openxmlformats.org/officeDocument/2006/relationships">
  <sheetPr>
    <pageSetUpPr fitToPage="1"/>
  </sheetPr>
  <dimension ref="A1:K37"/>
  <sheetViews>
    <sheetView view="pageBreakPreview" zoomScaleSheetLayoutView="100" workbookViewId="0">
      <selection activeCell="K15" sqref="K15"/>
    </sheetView>
  </sheetViews>
  <sheetFormatPr defaultRowHeight="12"/>
  <cols>
    <col min="1" max="1" width="12.7109375" style="1381" bestFit="1" customWidth="1"/>
    <col min="2" max="256" width="9.140625" style="1378"/>
    <col min="257" max="257" width="12.7109375" style="1378" bestFit="1" customWidth="1"/>
    <col min="258" max="512" width="9.140625" style="1378"/>
    <col min="513" max="513" width="12.7109375" style="1378" bestFit="1" customWidth="1"/>
    <col min="514" max="768" width="9.140625" style="1378"/>
    <col min="769" max="769" width="12.7109375" style="1378" bestFit="1" customWidth="1"/>
    <col min="770" max="1024" width="9.140625" style="1378"/>
    <col min="1025" max="1025" width="12.7109375" style="1378" bestFit="1" customWidth="1"/>
    <col min="1026" max="1280" width="9.140625" style="1378"/>
    <col min="1281" max="1281" width="12.7109375" style="1378" bestFit="1" customWidth="1"/>
    <col min="1282" max="1536" width="9.140625" style="1378"/>
    <col min="1537" max="1537" width="12.7109375" style="1378" bestFit="1" customWidth="1"/>
    <col min="1538" max="1792" width="9.140625" style="1378"/>
    <col min="1793" max="1793" width="12.7109375" style="1378" bestFit="1" customWidth="1"/>
    <col min="1794" max="2048" width="9.140625" style="1378"/>
    <col min="2049" max="2049" width="12.7109375" style="1378" bestFit="1" customWidth="1"/>
    <col min="2050" max="2304" width="9.140625" style="1378"/>
    <col min="2305" max="2305" width="12.7109375" style="1378" bestFit="1" customWidth="1"/>
    <col min="2306" max="2560" width="9.140625" style="1378"/>
    <col min="2561" max="2561" width="12.7109375" style="1378" bestFit="1" customWidth="1"/>
    <col min="2562" max="2816" width="9.140625" style="1378"/>
    <col min="2817" max="2817" width="12.7109375" style="1378" bestFit="1" customWidth="1"/>
    <col min="2818" max="3072" width="9.140625" style="1378"/>
    <col min="3073" max="3073" width="12.7109375" style="1378" bestFit="1" customWidth="1"/>
    <col min="3074" max="3328" width="9.140625" style="1378"/>
    <col min="3329" max="3329" width="12.7109375" style="1378" bestFit="1" customWidth="1"/>
    <col min="3330" max="3584" width="9.140625" style="1378"/>
    <col min="3585" max="3585" width="12.7109375" style="1378" bestFit="1" customWidth="1"/>
    <col min="3586" max="3840" width="9.140625" style="1378"/>
    <col min="3841" max="3841" width="12.7109375" style="1378" bestFit="1" customWidth="1"/>
    <col min="3842" max="4096" width="9.140625" style="1378"/>
    <col min="4097" max="4097" width="12.7109375" style="1378" bestFit="1" customWidth="1"/>
    <col min="4098" max="4352" width="9.140625" style="1378"/>
    <col min="4353" max="4353" width="12.7109375" style="1378" bestFit="1" customWidth="1"/>
    <col min="4354" max="4608" width="9.140625" style="1378"/>
    <col min="4609" max="4609" width="12.7109375" style="1378" bestFit="1" customWidth="1"/>
    <col min="4610" max="4864" width="9.140625" style="1378"/>
    <col min="4865" max="4865" width="12.7109375" style="1378" bestFit="1" customWidth="1"/>
    <col min="4866" max="5120" width="9.140625" style="1378"/>
    <col min="5121" max="5121" width="12.7109375" style="1378" bestFit="1" customWidth="1"/>
    <col min="5122" max="5376" width="9.140625" style="1378"/>
    <col min="5377" max="5377" width="12.7109375" style="1378" bestFit="1" customWidth="1"/>
    <col min="5378" max="5632" width="9.140625" style="1378"/>
    <col min="5633" max="5633" width="12.7109375" style="1378" bestFit="1" customWidth="1"/>
    <col min="5634" max="5888" width="9.140625" style="1378"/>
    <col min="5889" max="5889" width="12.7109375" style="1378" bestFit="1" customWidth="1"/>
    <col min="5890" max="6144" width="9.140625" style="1378"/>
    <col min="6145" max="6145" width="12.7109375" style="1378" bestFit="1" customWidth="1"/>
    <col min="6146" max="6400" width="9.140625" style="1378"/>
    <col min="6401" max="6401" width="12.7109375" style="1378" bestFit="1" customWidth="1"/>
    <col min="6402" max="6656" width="9.140625" style="1378"/>
    <col min="6657" max="6657" width="12.7109375" style="1378" bestFit="1" customWidth="1"/>
    <col min="6658" max="6912" width="9.140625" style="1378"/>
    <col min="6913" max="6913" width="12.7109375" style="1378" bestFit="1" customWidth="1"/>
    <col min="6914" max="7168" width="9.140625" style="1378"/>
    <col min="7169" max="7169" width="12.7109375" style="1378" bestFit="1" customWidth="1"/>
    <col min="7170" max="7424" width="9.140625" style="1378"/>
    <col min="7425" max="7425" width="12.7109375" style="1378" bestFit="1" customWidth="1"/>
    <col min="7426" max="7680" width="9.140625" style="1378"/>
    <col min="7681" max="7681" width="12.7109375" style="1378" bestFit="1" customWidth="1"/>
    <col min="7682" max="7936" width="9.140625" style="1378"/>
    <col min="7937" max="7937" width="12.7109375" style="1378" bestFit="1" customWidth="1"/>
    <col min="7938" max="8192" width="9.140625" style="1378"/>
    <col min="8193" max="8193" width="12.7109375" style="1378" bestFit="1" customWidth="1"/>
    <col min="8194" max="8448" width="9.140625" style="1378"/>
    <col min="8449" max="8449" width="12.7109375" style="1378" bestFit="1" customWidth="1"/>
    <col min="8450" max="8704" width="9.140625" style="1378"/>
    <col min="8705" max="8705" width="12.7109375" style="1378" bestFit="1" customWidth="1"/>
    <col min="8706" max="8960" width="9.140625" style="1378"/>
    <col min="8961" max="8961" width="12.7109375" style="1378" bestFit="1" customWidth="1"/>
    <col min="8962" max="9216" width="9.140625" style="1378"/>
    <col min="9217" max="9217" width="12.7109375" style="1378" bestFit="1" customWidth="1"/>
    <col min="9218" max="9472" width="9.140625" style="1378"/>
    <col min="9473" max="9473" width="12.7109375" style="1378" bestFit="1" customWidth="1"/>
    <col min="9474" max="9728" width="9.140625" style="1378"/>
    <col min="9729" max="9729" width="12.7109375" style="1378" bestFit="1" customWidth="1"/>
    <col min="9730" max="9984" width="9.140625" style="1378"/>
    <col min="9985" max="9985" width="12.7109375" style="1378" bestFit="1" customWidth="1"/>
    <col min="9986" max="10240" width="9.140625" style="1378"/>
    <col min="10241" max="10241" width="12.7109375" style="1378" bestFit="1" customWidth="1"/>
    <col min="10242" max="10496" width="9.140625" style="1378"/>
    <col min="10497" max="10497" width="12.7109375" style="1378" bestFit="1" customWidth="1"/>
    <col min="10498" max="10752" width="9.140625" style="1378"/>
    <col min="10753" max="10753" width="12.7109375" style="1378" bestFit="1" customWidth="1"/>
    <col min="10754" max="11008" width="9.140625" style="1378"/>
    <col min="11009" max="11009" width="12.7109375" style="1378" bestFit="1" customWidth="1"/>
    <col min="11010" max="11264" width="9.140625" style="1378"/>
    <col min="11265" max="11265" width="12.7109375" style="1378" bestFit="1" customWidth="1"/>
    <col min="11266" max="11520" width="9.140625" style="1378"/>
    <col min="11521" max="11521" width="12.7109375" style="1378" bestFit="1" customWidth="1"/>
    <col min="11522" max="11776" width="9.140625" style="1378"/>
    <col min="11777" max="11777" width="12.7109375" style="1378" bestFit="1" customWidth="1"/>
    <col min="11778" max="12032" width="9.140625" style="1378"/>
    <col min="12033" max="12033" width="12.7109375" style="1378" bestFit="1" customWidth="1"/>
    <col min="12034" max="12288" width="9.140625" style="1378"/>
    <col min="12289" max="12289" width="12.7109375" style="1378" bestFit="1" customWidth="1"/>
    <col min="12290" max="12544" width="9.140625" style="1378"/>
    <col min="12545" max="12545" width="12.7109375" style="1378" bestFit="1" customWidth="1"/>
    <col min="12546" max="12800" width="9.140625" style="1378"/>
    <col min="12801" max="12801" width="12.7109375" style="1378" bestFit="1" customWidth="1"/>
    <col min="12802" max="13056" width="9.140625" style="1378"/>
    <col min="13057" max="13057" width="12.7109375" style="1378" bestFit="1" customWidth="1"/>
    <col min="13058" max="13312" width="9.140625" style="1378"/>
    <col min="13313" max="13313" width="12.7109375" style="1378" bestFit="1" customWidth="1"/>
    <col min="13314" max="13568" width="9.140625" style="1378"/>
    <col min="13569" max="13569" width="12.7109375" style="1378" bestFit="1" customWidth="1"/>
    <col min="13570" max="13824" width="9.140625" style="1378"/>
    <col min="13825" max="13825" width="12.7109375" style="1378" bestFit="1" customWidth="1"/>
    <col min="13826" max="14080" width="9.140625" style="1378"/>
    <col min="14081" max="14081" width="12.7109375" style="1378" bestFit="1" customWidth="1"/>
    <col min="14082" max="14336" width="9.140625" style="1378"/>
    <col min="14337" max="14337" width="12.7109375" style="1378" bestFit="1" customWidth="1"/>
    <col min="14338" max="14592" width="9.140625" style="1378"/>
    <col min="14593" max="14593" width="12.7109375" style="1378" bestFit="1" customWidth="1"/>
    <col min="14594" max="14848" width="9.140625" style="1378"/>
    <col min="14849" max="14849" width="12.7109375" style="1378" bestFit="1" customWidth="1"/>
    <col min="14850" max="15104" width="9.140625" style="1378"/>
    <col min="15105" max="15105" width="12.7109375" style="1378" bestFit="1" customWidth="1"/>
    <col min="15106" max="15360" width="9.140625" style="1378"/>
    <col min="15361" max="15361" width="12.7109375" style="1378" bestFit="1" customWidth="1"/>
    <col min="15362" max="15616" width="9.140625" style="1378"/>
    <col min="15617" max="15617" width="12.7109375" style="1378" bestFit="1" customWidth="1"/>
    <col min="15618" max="15872" width="9.140625" style="1378"/>
    <col min="15873" max="15873" width="12.7109375" style="1378" bestFit="1" customWidth="1"/>
    <col min="15874" max="16128" width="9.140625" style="1378"/>
    <col min="16129" max="16129" width="12.7109375" style="1378" bestFit="1" customWidth="1"/>
    <col min="16130" max="16384" width="9.140625" style="1378"/>
  </cols>
  <sheetData>
    <row r="1" spans="1:11" ht="12.75">
      <c r="A1" s="2244" t="s">
        <v>1291</v>
      </c>
      <c r="B1" s="2244"/>
      <c r="C1" s="2244"/>
      <c r="D1" s="2244"/>
      <c r="E1" s="2244"/>
      <c r="F1" s="2244"/>
      <c r="G1" s="2244"/>
      <c r="H1" s="2244"/>
      <c r="I1" s="2244"/>
      <c r="J1" s="2244"/>
      <c r="K1" s="2244"/>
    </row>
    <row r="2" spans="1:11" ht="15.75">
      <c r="A2" s="2501" t="s">
        <v>337</v>
      </c>
      <c r="B2" s="2501"/>
      <c r="C2" s="2501"/>
      <c r="D2" s="2501"/>
      <c r="E2" s="2501"/>
      <c r="F2" s="2501"/>
      <c r="G2" s="2501"/>
      <c r="H2" s="2501"/>
      <c r="I2" s="2501"/>
      <c r="J2" s="2501"/>
      <c r="K2" s="2501"/>
    </row>
    <row r="3" spans="1:11" ht="12.75">
      <c r="A3" s="1137"/>
      <c r="B3" s="1379"/>
      <c r="C3" s="1380"/>
      <c r="D3" s="1380"/>
      <c r="E3" s="1380"/>
      <c r="F3" s="1380"/>
    </row>
    <row r="4" spans="1:11" ht="12.75" thickBot="1">
      <c r="A4" s="1382"/>
      <c r="B4" s="1382"/>
      <c r="C4" s="1382"/>
      <c r="D4" s="1382"/>
      <c r="E4" s="1382"/>
      <c r="F4" s="1382"/>
      <c r="G4" s="1382"/>
      <c r="H4" s="1382"/>
      <c r="I4" s="1382"/>
      <c r="J4" s="1382"/>
      <c r="K4" s="1382" t="s">
        <v>1283</v>
      </c>
    </row>
    <row r="5" spans="1:11" ht="13.5" thickTop="1">
      <c r="A5" s="2502" t="s">
        <v>1091</v>
      </c>
      <c r="B5" s="2504" t="s">
        <v>1284</v>
      </c>
      <c r="C5" s="2504"/>
      <c r="D5" s="2504"/>
      <c r="E5" s="2504"/>
      <c r="F5" s="2505"/>
      <c r="G5" s="2506" t="s">
        <v>1285</v>
      </c>
      <c r="H5" s="2507"/>
      <c r="I5" s="2507"/>
      <c r="J5" s="2507"/>
      <c r="K5" s="2508"/>
    </row>
    <row r="6" spans="1:11" ht="12.75">
      <c r="A6" s="2503"/>
      <c r="B6" s="1383" t="s">
        <v>262</v>
      </c>
      <c r="C6" s="1384" t="s">
        <v>143</v>
      </c>
      <c r="D6" s="1385" t="s">
        <v>0</v>
      </c>
      <c r="E6" s="1385" t="s">
        <v>1</v>
      </c>
      <c r="F6" s="1386" t="s">
        <v>130</v>
      </c>
      <c r="G6" s="1383" t="s">
        <v>262</v>
      </c>
      <c r="H6" s="1384" t="s">
        <v>143</v>
      </c>
      <c r="I6" s="1385" t="s">
        <v>0</v>
      </c>
      <c r="J6" s="1385" t="s">
        <v>1</v>
      </c>
      <c r="K6" s="1387" t="s">
        <v>130</v>
      </c>
    </row>
    <row r="7" spans="1:11" ht="12.75">
      <c r="A7" s="1388" t="s">
        <v>16</v>
      </c>
      <c r="B7" s="1389">
        <v>0.18</v>
      </c>
      <c r="C7" s="1390">
        <v>0.25</v>
      </c>
      <c r="D7" s="1391">
        <v>4.4000000000000003E-3</v>
      </c>
      <c r="E7" s="1392">
        <v>0.94777795275590537</v>
      </c>
      <c r="F7" s="1393">
        <v>0.43990000000000001</v>
      </c>
      <c r="G7" s="1394" t="s">
        <v>270</v>
      </c>
      <c r="H7" s="1395" t="s">
        <v>270</v>
      </c>
      <c r="I7" s="1395" t="s">
        <v>270</v>
      </c>
      <c r="J7" s="1396" t="s">
        <v>270</v>
      </c>
      <c r="K7" s="1397" t="s">
        <v>270</v>
      </c>
    </row>
    <row r="8" spans="1:11" ht="12.75">
      <c r="A8" s="1398" t="s">
        <v>15</v>
      </c>
      <c r="B8" s="1399">
        <v>0.14630000000000001</v>
      </c>
      <c r="C8" s="1400">
        <v>0.14000000000000001</v>
      </c>
      <c r="D8" s="1401">
        <v>6.5600000000000006E-2</v>
      </c>
      <c r="E8" s="1402">
        <v>2.2200000000000002</v>
      </c>
      <c r="F8" s="1403">
        <v>2.0503999999999998</v>
      </c>
      <c r="G8" s="1404">
        <v>1.1599999999999999</v>
      </c>
      <c r="H8" s="1401">
        <v>1</v>
      </c>
      <c r="I8" s="1405">
        <v>0.54</v>
      </c>
      <c r="J8" s="1405">
        <v>3.04</v>
      </c>
      <c r="K8" s="1397">
        <v>2.6856</v>
      </c>
    </row>
    <row r="9" spans="1:11" ht="12.75">
      <c r="A9" s="1398" t="s">
        <v>14</v>
      </c>
      <c r="B9" s="1399">
        <v>0.31</v>
      </c>
      <c r="C9" s="1400">
        <v>7.0000000000000007E-2</v>
      </c>
      <c r="D9" s="1401">
        <v>0.92669999999999997</v>
      </c>
      <c r="E9" s="1402">
        <v>1.1000000000000001</v>
      </c>
      <c r="F9" s="1403">
        <v>2.1162000000000001</v>
      </c>
      <c r="G9" s="1404">
        <v>0.93</v>
      </c>
      <c r="H9" s="1401">
        <v>0.79</v>
      </c>
      <c r="I9" s="1405">
        <v>0.93489999999999995</v>
      </c>
      <c r="J9" s="1405">
        <v>1.97</v>
      </c>
      <c r="K9" s="1397">
        <v>2.7359</v>
      </c>
    </row>
    <row r="10" spans="1:11" ht="12.75">
      <c r="A10" s="1398" t="s">
        <v>13</v>
      </c>
      <c r="B10" s="1399">
        <v>0.60496000000000005</v>
      </c>
      <c r="C10" s="1400">
        <v>0.03</v>
      </c>
      <c r="D10" s="1401">
        <v>0.52349999999999997</v>
      </c>
      <c r="E10" s="1402">
        <v>0.28999999999999998</v>
      </c>
      <c r="F10" s="1403">
        <v>3.0040184818481848</v>
      </c>
      <c r="G10" s="1400">
        <v>1.4799466666666667</v>
      </c>
      <c r="H10" s="1401">
        <v>0.5</v>
      </c>
      <c r="I10" s="1405">
        <v>0.87260000000000004</v>
      </c>
      <c r="J10" s="1405">
        <v>0.97</v>
      </c>
      <c r="K10" s="1397">
        <v>3.6509746666666669</v>
      </c>
    </row>
    <row r="11" spans="1:11" ht="12.75">
      <c r="A11" s="1398" t="s">
        <v>12</v>
      </c>
      <c r="B11" s="1399">
        <v>0.74</v>
      </c>
      <c r="C11" s="1400">
        <v>0.08</v>
      </c>
      <c r="D11" s="1401">
        <v>0.128</v>
      </c>
      <c r="E11" s="1402">
        <v>0.48370000000000002</v>
      </c>
      <c r="F11" s="1403">
        <v>2.3419982353698852</v>
      </c>
      <c r="G11" s="1404">
        <v>2.11</v>
      </c>
      <c r="H11" s="1401">
        <v>0.75</v>
      </c>
      <c r="I11" s="1405">
        <v>0.58030000000000004</v>
      </c>
      <c r="J11" s="1405">
        <v>0.95879999999999999</v>
      </c>
      <c r="K11" s="1397">
        <v>3.25</v>
      </c>
    </row>
    <row r="12" spans="1:11" ht="12.75">
      <c r="A12" s="1398" t="s">
        <v>11</v>
      </c>
      <c r="B12" s="1399">
        <v>1.52</v>
      </c>
      <c r="C12" s="1400">
        <v>0.47</v>
      </c>
      <c r="D12" s="1401">
        <v>0.15509999999999999</v>
      </c>
      <c r="E12" s="1402">
        <v>0.67949999999999999</v>
      </c>
      <c r="F12" s="1403">
        <v>1.7373000000000001</v>
      </c>
      <c r="G12" s="1404">
        <v>2.2599999999999998</v>
      </c>
      <c r="H12" s="1401">
        <v>1.06</v>
      </c>
      <c r="I12" s="1405">
        <v>0.36899999999999999</v>
      </c>
      <c r="J12" s="1405">
        <v>0.94340000000000002</v>
      </c>
      <c r="K12" s="1397">
        <v>2.6956000000000002</v>
      </c>
    </row>
    <row r="13" spans="1:11" ht="12.75">
      <c r="A13" s="1398" t="s">
        <v>10</v>
      </c>
      <c r="B13" s="1399">
        <v>1.9281166666666665</v>
      </c>
      <c r="C13" s="1400">
        <v>0.23400000000000001</v>
      </c>
      <c r="D13" s="1401">
        <v>0.7409</v>
      </c>
      <c r="E13" s="1402">
        <v>0.35</v>
      </c>
      <c r="F13" s="1403">
        <v>2.6432000000000002</v>
      </c>
      <c r="G13" s="1404" t="s">
        <v>270</v>
      </c>
      <c r="H13" s="1406" t="s">
        <v>270</v>
      </c>
      <c r="I13" s="1407" t="s">
        <v>270</v>
      </c>
      <c r="J13" s="1407" t="s">
        <v>270</v>
      </c>
      <c r="K13" s="1397" t="s">
        <v>270</v>
      </c>
    </row>
    <row r="14" spans="1:11" ht="12.75">
      <c r="A14" s="1398" t="s">
        <v>9</v>
      </c>
      <c r="B14" s="1399">
        <v>4.0199999999999996</v>
      </c>
      <c r="C14" s="1400">
        <v>0.08</v>
      </c>
      <c r="D14" s="1408">
        <v>1.1286</v>
      </c>
      <c r="E14" s="1409">
        <v>0.5323</v>
      </c>
      <c r="F14" s="1410">
        <v>0.74419999999999997</v>
      </c>
      <c r="G14" s="1411">
        <v>4.03</v>
      </c>
      <c r="H14" s="1406">
        <v>0.83</v>
      </c>
      <c r="I14" s="1412">
        <v>1.3758999999999999</v>
      </c>
      <c r="J14" s="1412">
        <v>1.3328</v>
      </c>
      <c r="K14" s="1397">
        <v>2.2334999999999998</v>
      </c>
    </row>
    <row r="15" spans="1:11" ht="12.75">
      <c r="A15" s="1398" t="s">
        <v>8</v>
      </c>
      <c r="B15" s="1399">
        <v>3.4946865983623683</v>
      </c>
      <c r="C15" s="1400">
        <v>0.06</v>
      </c>
      <c r="D15" s="1401">
        <v>0.68700000000000006</v>
      </c>
      <c r="E15" s="1402">
        <v>1.0973999999999999</v>
      </c>
      <c r="F15" s="1413">
        <v>0.92610000000000003</v>
      </c>
      <c r="G15" s="1414">
        <v>4.04</v>
      </c>
      <c r="H15" s="1415">
        <v>0.68</v>
      </c>
      <c r="I15" s="1416">
        <v>1.1623000000000001</v>
      </c>
      <c r="J15" s="1416">
        <v>1.2907999999999999</v>
      </c>
      <c r="K15" s="1397">
        <v>2.3067000000000002</v>
      </c>
    </row>
    <row r="16" spans="1:11" ht="12.75">
      <c r="A16" s="1398" t="s">
        <v>7</v>
      </c>
      <c r="B16" s="1399">
        <v>4.46</v>
      </c>
      <c r="C16" s="1400">
        <v>0.04</v>
      </c>
      <c r="D16" s="1408">
        <v>0.59040000000000004</v>
      </c>
      <c r="E16" s="1409">
        <v>1.3361000000000001</v>
      </c>
      <c r="F16" s="1410">
        <v>0.77629999999999999</v>
      </c>
      <c r="G16" s="1411">
        <v>4.12</v>
      </c>
      <c r="H16" s="1406">
        <v>0.64</v>
      </c>
      <c r="I16" s="1405">
        <v>0.98270000000000002</v>
      </c>
      <c r="J16" s="1405">
        <v>0.60160000000000002</v>
      </c>
      <c r="K16" s="1397">
        <v>2.8351000000000002</v>
      </c>
    </row>
    <row r="17" spans="1:11" ht="12.75">
      <c r="A17" s="1398" t="s">
        <v>6</v>
      </c>
      <c r="B17" s="1399">
        <v>2.67</v>
      </c>
      <c r="C17" s="1400">
        <v>0.13</v>
      </c>
      <c r="D17" s="1401">
        <v>0.37190000000000001</v>
      </c>
      <c r="E17" s="1402">
        <v>0.1182</v>
      </c>
      <c r="F17" s="1403">
        <v>1.03</v>
      </c>
      <c r="G17" s="1404" t="s">
        <v>270</v>
      </c>
      <c r="H17" s="1406" t="s">
        <v>270</v>
      </c>
      <c r="I17" s="1407" t="s">
        <v>270</v>
      </c>
      <c r="J17" s="1405">
        <v>0.67369999999999997</v>
      </c>
      <c r="K17" s="1397">
        <v>2.1</v>
      </c>
    </row>
    <row r="18" spans="1:11" ht="12.75">
      <c r="A18" s="1417" t="s">
        <v>5</v>
      </c>
      <c r="B18" s="1418">
        <v>1.19</v>
      </c>
      <c r="C18" s="1419">
        <v>0.02</v>
      </c>
      <c r="D18" s="1420">
        <v>0.1739</v>
      </c>
      <c r="E18" s="1420">
        <v>4.5600000000000002E-2</v>
      </c>
      <c r="F18" s="1421">
        <v>0.71033567156063082</v>
      </c>
      <c r="G18" s="1422">
        <v>2.71</v>
      </c>
      <c r="H18" s="1423">
        <v>0.72</v>
      </c>
      <c r="I18" s="1424">
        <v>0.75790000000000002</v>
      </c>
      <c r="J18" s="1416">
        <v>0.7218</v>
      </c>
      <c r="K18" s="1397" t="s">
        <v>1263</v>
      </c>
    </row>
    <row r="19" spans="1:11" ht="12.75" thickBot="1">
      <c r="A19" s="1425" t="s">
        <v>1286</v>
      </c>
      <c r="B19" s="1426">
        <v>1.74</v>
      </c>
      <c r="C19" s="1427">
        <v>0.13277667199723711</v>
      </c>
      <c r="D19" s="1428">
        <v>0.43</v>
      </c>
      <c r="E19" s="1428">
        <v>0.7860129132792667</v>
      </c>
      <c r="F19" s="1429">
        <v>1.45</v>
      </c>
      <c r="G19" s="1430">
        <v>2.69</v>
      </c>
      <c r="H19" s="1427">
        <v>0.76148128800003412</v>
      </c>
      <c r="I19" s="1428">
        <v>0.78</v>
      </c>
      <c r="J19" s="1428">
        <v>1.03</v>
      </c>
      <c r="K19" s="1431">
        <v>2.4500000000000002</v>
      </c>
    </row>
    <row r="20" spans="1:11" ht="12.75" thickTop="1">
      <c r="K20" s="1432"/>
    </row>
    <row r="21" spans="1:11">
      <c r="K21" s="1432"/>
    </row>
    <row r="22" spans="1:11" ht="15.75">
      <c r="C22" s="1433"/>
      <c r="D22" s="1434"/>
      <c r="E22" s="1434"/>
      <c r="F22" s="1434"/>
    </row>
    <row r="23" spans="1:11" ht="15.75">
      <c r="C23" s="1435"/>
      <c r="D23" s="1436"/>
      <c r="E23" s="1436"/>
      <c r="F23" s="1436"/>
    </row>
    <row r="24" spans="1:11" ht="15.75">
      <c r="C24" s="1435"/>
      <c r="D24" s="1436"/>
      <c r="E24" s="1436"/>
      <c r="F24" s="1436"/>
    </row>
    <row r="25" spans="1:11" ht="15.75">
      <c r="C25" s="1435"/>
      <c r="D25" s="1436"/>
      <c r="E25" s="1436"/>
      <c r="F25" s="1436"/>
    </row>
    <row r="26" spans="1:11" ht="15.75">
      <c r="C26" s="1435"/>
      <c r="D26" s="1436"/>
      <c r="E26" s="1436"/>
      <c r="F26" s="1436"/>
    </row>
    <row r="27" spans="1:11" ht="15.75">
      <c r="C27" s="1435"/>
      <c r="D27" s="1436"/>
      <c r="E27" s="1436"/>
      <c r="F27" s="1436"/>
    </row>
    <row r="28" spans="1:11" ht="15.75">
      <c r="C28" s="1435"/>
      <c r="D28" s="1436"/>
      <c r="E28" s="1436"/>
      <c r="F28" s="1436"/>
    </row>
    <row r="29" spans="1:11" ht="15">
      <c r="C29" s="1435"/>
      <c r="D29" s="1437"/>
      <c r="E29" s="1437"/>
      <c r="F29" s="1437"/>
    </row>
    <row r="30" spans="1:11" ht="15.75">
      <c r="C30" s="1433"/>
      <c r="D30" s="1436"/>
      <c r="E30" s="1436"/>
      <c r="F30" s="1436"/>
    </row>
    <row r="31" spans="1:11" ht="15.75">
      <c r="C31" s="1435"/>
      <c r="D31" s="1438"/>
      <c r="E31" s="1438"/>
      <c r="F31" s="1438"/>
    </row>
    <row r="32" spans="1:11" ht="15.75">
      <c r="C32" s="1433"/>
      <c r="D32" s="1439"/>
      <c r="E32" s="1439"/>
      <c r="F32" s="1439"/>
    </row>
    <row r="33" spans="3:11" ht="15.75">
      <c r="C33" s="1435"/>
      <c r="D33" s="1438"/>
      <c r="E33" s="1438"/>
      <c r="F33" s="1438"/>
      <c r="H33"/>
      <c r="I33"/>
      <c r="J33"/>
      <c r="K33"/>
    </row>
    <row r="34" spans="3:11" ht="15.75">
      <c r="C34" s="1435"/>
      <c r="D34" s="1439"/>
      <c r="E34" s="1439"/>
      <c r="F34" s="1439"/>
      <c r="H34" s="1440"/>
      <c r="I34"/>
      <c r="J34"/>
      <c r="K34"/>
    </row>
    <row r="35" spans="3:11" ht="15.75">
      <c r="C35" s="1441"/>
      <c r="D35" s="1439"/>
      <c r="E35" s="1439"/>
      <c r="F35" s="1439"/>
    </row>
    <row r="36" spans="3:11">
      <c r="C36" s="1442"/>
      <c r="E36" s="1442"/>
    </row>
    <row r="37" spans="3:11">
      <c r="C37" s="1442"/>
      <c r="E37" s="1442"/>
    </row>
  </sheetData>
  <mergeCells count="5">
    <mergeCell ref="A1:K1"/>
    <mergeCell ref="A2:K2"/>
    <mergeCell ref="A5:A6"/>
    <mergeCell ref="B5:F5"/>
    <mergeCell ref="G5:K5"/>
  </mergeCells>
  <printOptions horizontalCentered="1"/>
  <pageMargins left="1.5" right="1" top="1.5" bottom="1" header="0.3" footer="0.3"/>
  <pageSetup paperSize="9" orientation="landscape" r:id="rId1"/>
</worksheet>
</file>

<file path=xl/worksheets/sheet52.xml><?xml version="1.0" encoding="utf-8"?>
<worksheet xmlns="http://schemas.openxmlformats.org/spreadsheetml/2006/main" xmlns:r="http://schemas.openxmlformats.org/officeDocument/2006/relationships">
  <sheetPr>
    <pageSetUpPr fitToPage="1"/>
  </sheetPr>
  <dimension ref="A1:H53"/>
  <sheetViews>
    <sheetView view="pageBreakPreview" zoomScaleSheetLayoutView="100" workbookViewId="0">
      <selection activeCell="K15" sqref="K15"/>
    </sheetView>
  </sheetViews>
  <sheetFormatPr defaultRowHeight="12.75"/>
  <cols>
    <col min="1" max="1" width="46.85546875" style="315" customWidth="1"/>
    <col min="2" max="6" width="11" style="315" customWidth="1"/>
    <col min="7" max="7" width="9.140625" style="315"/>
    <col min="8" max="8" width="9.5703125" style="315" bestFit="1" customWidth="1"/>
    <col min="9" max="256" width="9.140625" style="315"/>
    <col min="257" max="257" width="46.85546875" style="315" customWidth="1"/>
    <col min="258" max="262" width="11" style="315" customWidth="1"/>
    <col min="263" max="263" width="9.140625" style="315"/>
    <col min="264" max="264" width="9.5703125" style="315" bestFit="1" customWidth="1"/>
    <col min="265" max="512" width="9.140625" style="315"/>
    <col min="513" max="513" width="46.85546875" style="315" customWidth="1"/>
    <col min="514" max="518" width="11" style="315" customWidth="1"/>
    <col min="519" max="519" width="9.140625" style="315"/>
    <col min="520" max="520" width="9.5703125" style="315" bestFit="1" customWidth="1"/>
    <col min="521" max="768" width="9.140625" style="315"/>
    <col min="769" max="769" width="46.85546875" style="315" customWidth="1"/>
    <col min="770" max="774" width="11" style="315" customWidth="1"/>
    <col min="775" max="775" width="9.140625" style="315"/>
    <col min="776" max="776" width="9.5703125" style="315" bestFit="1" customWidth="1"/>
    <col min="777" max="1024" width="9.140625" style="315"/>
    <col min="1025" max="1025" width="46.85546875" style="315" customWidth="1"/>
    <col min="1026" max="1030" width="11" style="315" customWidth="1"/>
    <col min="1031" max="1031" width="9.140625" style="315"/>
    <col min="1032" max="1032" width="9.5703125" style="315" bestFit="1" customWidth="1"/>
    <col min="1033" max="1280" width="9.140625" style="315"/>
    <col min="1281" max="1281" width="46.85546875" style="315" customWidth="1"/>
    <col min="1282" max="1286" width="11" style="315" customWidth="1"/>
    <col min="1287" max="1287" width="9.140625" style="315"/>
    <col min="1288" max="1288" width="9.5703125" style="315" bestFit="1" customWidth="1"/>
    <col min="1289" max="1536" width="9.140625" style="315"/>
    <col min="1537" max="1537" width="46.85546875" style="315" customWidth="1"/>
    <col min="1538" max="1542" width="11" style="315" customWidth="1"/>
    <col min="1543" max="1543" width="9.140625" style="315"/>
    <col min="1544" max="1544" width="9.5703125" style="315" bestFit="1" customWidth="1"/>
    <col min="1545" max="1792" width="9.140625" style="315"/>
    <col min="1793" max="1793" width="46.85546875" style="315" customWidth="1"/>
    <col min="1794" max="1798" width="11" style="315" customWidth="1"/>
    <col min="1799" max="1799" width="9.140625" style="315"/>
    <col min="1800" max="1800" width="9.5703125" style="315" bestFit="1" customWidth="1"/>
    <col min="1801" max="2048" width="9.140625" style="315"/>
    <col min="2049" max="2049" width="46.85546875" style="315" customWidth="1"/>
    <col min="2050" max="2054" width="11" style="315" customWidth="1"/>
    <col min="2055" max="2055" width="9.140625" style="315"/>
    <col min="2056" max="2056" width="9.5703125" style="315" bestFit="1" customWidth="1"/>
    <col min="2057" max="2304" width="9.140625" style="315"/>
    <col min="2305" max="2305" width="46.85546875" style="315" customWidth="1"/>
    <col min="2306" max="2310" width="11" style="315" customWidth="1"/>
    <col min="2311" max="2311" width="9.140625" style="315"/>
    <col min="2312" max="2312" width="9.5703125" style="315" bestFit="1" customWidth="1"/>
    <col min="2313" max="2560" width="9.140625" style="315"/>
    <col min="2561" max="2561" width="46.85546875" style="315" customWidth="1"/>
    <col min="2562" max="2566" width="11" style="315" customWidth="1"/>
    <col min="2567" max="2567" width="9.140625" style="315"/>
    <col min="2568" max="2568" width="9.5703125" style="315" bestFit="1" customWidth="1"/>
    <col min="2569" max="2816" width="9.140625" style="315"/>
    <col min="2817" max="2817" width="46.85546875" style="315" customWidth="1"/>
    <col min="2818" max="2822" width="11" style="315" customWidth="1"/>
    <col min="2823" max="2823" width="9.140625" style="315"/>
    <col min="2824" max="2824" width="9.5703125" style="315" bestFit="1" customWidth="1"/>
    <col min="2825" max="3072" width="9.140625" style="315"/>
    <col min="3073" max="3073" width="46.85546875" style="315" customWidth="1"/>
    <col min="3074" max="3078" width="11" style="315" customWidth="1"/>
    <col min="3079" max="3079" width="9.140625" style="315"/>
    <col min="3080" max="3080" width="9.5703125" style="315" bestFit="1" customWidth="1"/>
    <col min="3081" max="3328" width="9.140625" style="315"/>
    <col min="3329" max="3329" width="46.85546875" style="315" customWidth="1"/>
    <col min="3330" max="3334" width="11" style="315" customWidth="1"/>
    <col min="3335" max="3335" width="9.140625" style="315"/>
    <col min="3336" max="3336" width="9.5703125" style="315" bestFit="1" customWidth="1"/>
    <col min="3337" max="3584" width="9.140625" style="315"/>
    <col min="3585" max="3585" width="46.85546875" style="315" customWidth="1"/>
    <col min="3586" max="3590" width="11" style="315" customWidth="1"/>
    <col min="3591" max="3591" width="9.140625" style="315"/>
    <col min="3592" max="3592" width="9.5703125" style="315" bestFit="1" customWidth="1"/>
    <col min="3593" max="3840" width="9.140625" style="315"/>
    <col min="3841" max="3841" width="46.85546875" style="315" customWidth="1"/>
    <col min="3842" max="3846" width="11" style="315" customWidth="1"/>
    <col min="3847" max="3847" width="9.140625" style="315"/>
    <col min="3848" max="3848" width="9.5703125" style="315" bestFit="1" customWidth="1"/>
    <col min="3849" max="4096" width="9.140625" style="315"/>
    <col min="4097" max="4097" width="46.85546875" style="315" customWidth="1"/>
    <col min="4098" max="4102" width="11" style="315" customWidth="1"/>
    <col min="4103" max="4103" width="9.140625" style="315"/>
    <col min="4104" max="4104" width="9.5703125" style="315" bestFit="1" customWidth="1"/>
    <col min="4105" max="4352" width="9.140625" style="315"/>
    <col min="4353" max="4353" width="46.85546875" style="315" customWidth="1"/>
    <col min="4354" max="4358" width="11" style="315" customWidth="1"/>
    <col min="4359" max="4359" width="9.140625" style="315"/>
    <col min="4360" max="4360" width="9.5703125" style="315" bestFit="1" customWidth="1"/>
    <col min="4361" max="4608" width="9.140625" style="315"/>
    <col min="4609" max="4609" width="46.85546875" style="315" customWidth="1"/>
    <col min="4610" max="4614" width="11" style="315" customWidth="1"/>
    <col min="4615" max="4615" width="9.140625" style="315"/>
    <col min="4616" max="4616" width="9.5703125" style="315" bestFit="1" customWidth="1"/>
    <col min="4617" max="4864" width="9.140625" style="315"/>
    <col min="4865" max="4865" width="46.85546875" style="315" customWidth="1"/>
    <col min="4866" max="4870" width="11" style="315" customWidth="1"/>
    <col min="4871" max="4871" width="9.140625" style="315"/>
    <col min="4872" max="4872" width="9.5703125" style="315" bestFit="1" customWidth="1"/>
    <col min="4873" max="5120" width="9.140625" style="315"/>
    <col min="5121" max="5121" width="46.85546875" style="315" customWidth="1"/>
    <col min="5122" max="5126" width="11" style="315" customWidth="1"/>
    <col min="5127" max="5127" width="9.140625" style="315"/>
    <col min="5128" max="5128" width="9.5703125" style="315" bestFit="1" customWidth="1"/>
    <col min="5129" max="5376" width="9.140625" style="315"/>
    <col min="5377" max="5377" width="46.85546875" style="315" customWidth="1"/>
    <col min="5378" max="5382" width="11" style="315" customWidth="1"/>
    <col min="5383" max="5383" width="9.140625" style="315"/>
    <col min="5384" max="5384" width="9.5703125" style="315" bestFit="1" customWidth="1"/>
    <col min="5385" max="5632" width="9.140625" style="315"/>
    <col min="5633" max="5633" width="46.85546875" style="315" customWidth="1"/>
    <col min="5634" max="5638" width="11" style="315" customWidth="1"/>
    <col min="5639" max="5639" width="9.140625" style="315"/>
    <col min="5640" max="5640" width="9.5703125" style="315" bestFit="1" customWidth="1"/>
    <col min="5641" max="5888" width="9.140625" style="315"/>
    <col min="5889" max="5889" width="46.85546875" style="315" customWidth="1"/>
    <col min="5890" max="5894" width="11" style="315" customWidth="1"/>
    <col min="5895" max="5895" width="9.140625" style="315"/>
    <col min="5896" max="5896" width="9.5703125" style="315" bestFit="1" customWidth="1"/>
    <col min="5897" max="6144" width="9.140625" style="315"/>
    <col min="6145" max="6145" width="46.85546875" style="315" customWidth="1"/>
    <col min="6146" max="6150" width="11" style="315" customWidth="1"/>
    <col min="6151" max="6151" width="9.140625" style="315"/>
    <col min="6152" max="6152" width="9.5703125" style="315" bestFit="1" customWidth="1"/>
    <col min="6153" max="6400" width="9.140625" style="315"/>
    <col min="6401" max="6401" width="46.85546875" style="315" customWidth="1"/>
    <col min="6402" max="6406" width="11" style="315" customWidth="1"/>
    <col min="6407" max="6407" width="9.140625" style="315"/>
    <col min="6408" max="6408" width="9.5703125" style="315" bestFit="1" customWidth="1"/>
    <col min="6409" max="6656" width="9.140625" style="315"/>
    <col min="6657" max="6657" width="46.85546875" style="315" customWidth="1"/>
    <col min="6658" max="6662" width="11" style="315" customWidth="1"/>
    <col min="6663" max="6663" width="9.140625" style="315"/>
    <col min="6664" max="6664" width="9.5703125" style="315" bestFit="1" customWidth="1"/>
    <col min="6665" max="6912" width="9.140625" style="315"/>
    <col min="6913" max="6913" width="46.85546875" style="315" customWidth="1"/>
    <col min="6914" max="6918" width="11" style="315" customWidth="1"/>
    <col min="6919" max="6919" width="9.140625" style="315"/>
    <col min="6920" max="6920" width="9.5703125" style="315" bestFit="1" customWidth="1"/>
    <col min="6921" max="7168" width="9.140625" style="315"/>
    <col min="7169" max="7169" width="46.85546875" style="315" customWidth="1"/>
    <col min="7170" max="7174" width="11" style="315" customWidth="1"/>
    <col min="7175" max="7175" width="9.140625" style="315"/>
    <col min="7176" max="7176" width="9.5703125" style="315" bestFit="1" customWidth="1"/>
    <col min="7177" max="7424" width="9.140625" style="315"/>
    <col min="7425" max="7425" width="46.85546875" style="315" customWidth="1"/>
    <col min="7426" max="7430" width="11" style="315" customWidth="1"/>
    <col min="7431" max="7431" width="9.140625" style="315"/>
    <col min="7432" max="7432" width="9.5703125" style="315" bestFit="1" customWidth="1"/>
    <col min="7433" max="7680" width="9.140625" style="315"/>
    <col min="7681" max="7681" width="46.85546875" style="315" customWidth="1"/>
    <col min="7682" max="7686" width="11" style="315" customWidth="1"/>
    <col min="7687" max="7687" width="9.140625" style="315"/>
    <col min="7688" max="7688" width="9.5703125" style="315" bestFit="1" customWidth="1"/>
    <col min="7689" max="7936" width="9.140625" style="315"/>
    <col min="7937" max="7937" width="46.85546875" style="315" customWidth="1"/>
    <col min="7938" max="7942" width="11" style="315" customWidth="1"/>
    <col min="7943" max="7943" width="9.140625" style="315"/>
    <col min="7944" max="7944" width="9.5703125" style="315" bestFit="1" customWidth="1"/>
    <col min="7945" max="8192" width="9.140625" style="315"/>
    <col min="8193" max="8193" width="46.85546875" style="315" customWidth="1"/>
    <col min="8194" max="8198" width="11" style="315" customWidth="1"/>
    <col min="8199" max="8199" width="9.140625" style="315"/>
    <col min="8200" max="8200" width="9.5703125" style="315" bestFit="1" customWidth="1"/>
    <col min="8201" max="8448" width="9.140625" style="315"/>
    <col min="8449" max="8449" width="46.85546875" style="315" customWidth="1"/>
    <col min="8450" max="8454" width="11" style="315" customWidth="1"/>
    <col min="8455" max="8455" width="9.140625" style="315"/>
    <col min="8456" max="8456" width="9.5703125" style="315" bestFit="1" customWidth="1"/>
    <col min="8457" max="8704" width="9.140625" style="315"/>
    <col min="8705" max="8705" width="46.85546875" style="315" customWidth="1"/>
    <col min="8706" max="8710" width="11" style="315" customWidth="1"/>
    <col min="8711" max="8711" width="9.140625" style="315"/>
    <col min="8712" max="8712" width="9.5703125" style="315" bestFit="1" customWidth="1"/>
    <col min="8713" max="8960" width="9.140625" style="315"/>
    <col min="8961" max="8961" width="46.85546875" style="315" customWidth="1"/>
    <col min="8962" max="8966" width="11" style="315" customWidth="1"/>
    <col min="8967" max="8967" width="9.140625" style="315"/>
    <col min="8968" max="8968" width="9.5703125" style="315" bestFit="1" customWidth="1"/>
    <col min="8969" max="9216" width="9.140625" style="315"/>
    <col min="9217" max="9217" width="46.85546875" style="315" customWidth="1"/>
    <col min="9218" max="9222" width="11" style="315" customWidth="1"/>
    <col min="9223" max="9223" width="9.140625" style="315"/>
    <col min="9224" max="9224" width="9.5703125" style="315" bestFit="1" customWidth="1"/>
    <col min="9225" max="9472" width="9.140625" style="315"/>
    <col min="9473" max="9473" width="46.85546875" style="315" customWidth="1"/>
    <col min="9474" max="9478" width="11" style="315" customWidth="1"/>
    <col min="9479" max="9479" width="9.140625" style="315"/>
    <col min="9480" max="9480" width="9.5703125" style="315" bestFit="1" customWidth="1"/>
    <col min="9481" max="9728" width="9.140625" style="315"/>
    <col min="9729" max="9729" width="46.85546875" style="315" customWidth="1"/>
    <col min="9730" max="9734" width="11" style="315" customWidth="1"/>
    <col min="9735" max="9735" width="9.140625" style="315"/>
    <col min="9736" max="9736" width="9.5703125" style="315" bestFit="1" customWidth="1"/>
    <col min="9737" max="9984" width="9.140625" style="315"/>
    <col min="9985" max="9985" width="46.85546875" style="315" customWidth="1"/>
    <col min="9986" max="9990" width="11" style="315" customWidth="1"/>
    <col min="9991" max="9991" width="9.140625" style="315"/>
    <col min="9992" max="9992" width="9.5703125" style="315" bestFit="1" customWidth="1"/>
    <col min="9993" max="10240" width="9.140625" style="315"/>
    <col min="10241" max="10241" width="46.85546875" style="315" customWidth="1"/>
    <col min="10242" max="10246" width="11" style="315" customWidth="1"/>
    <col min="10247" max="10247" width="9.140625" style="315"/>
    <col min="10248" max="10248" width="9.5703125" style="315" bestFit="1" customWidth="1"/>
    <col min="10249" max="10496" width="9.140625" style="315"/>
    <col min="10497" max="10497" width="46.85546875" style="315" customWidth="1"/>
    <col min="10498" max="10502" width="11" style="315" customWidth="1"/>
    <col min="10503" max="10503" width="9.140625" style="315"/>
    <col min="10504" max="10504" width="9.5703125" style="315" bestFit="1" customWidth="1"/>
    <col min="10505" max="10752" width="9.140625" style="315"/>
    <col min="10753" max="10753" width="46.85546875" style="315" customWidth="1"/>
    <col min="10754" max="10758" width="11" style="315" customWidth="1"/>
    <col min="10759" max="10759" width="9.140625" style="315"/>
    <col min="10760" max="10760" width="9.5703125" style="315" bestFit="1" customWidth="1"/>
    <col min="10761" max="11008" width="9.140625" style="315"/>
    <col min="11009" max="11009" width="46.85546875" style="315" customWidth="1"/>
    <col min="11010" max="11014" width="11" style="315" customWidth="1"/>
    <col min="11015" max="11015" width="9.140625" style="315"/>
    <col min="11016" max="11016" width="9.5703125" style="315" bestFit="1" customWidth="1"/>
    <col min="11017" max="11264" width="9.140625" style="315"/>
    <col min="11265" max="11265" width="46.85546875" style="315" customWidth="1"/>
    <col min="11266" max="11270" width="11" style="315" customWidth="1"/>
    <col min="11271" max="11271" width="9.140625" style="315"/>
    <col min="11272" max="11272" width="9.5703125" style="315" bestFit="1" customWidth="1"/>
    <col min="11273" max="11520" width="9.140625" style="315"/>
    <col min="11521" max="11521" width="46.85546875" style="315" customWidth="1"/>
    <col min="11522" max="11526" width="11" style="315" customWidth="1"/>
    <col min="11527" max="11527" width="9.140625" style="315"/>
    <col min="11528" max="11528" width="9.5703125" style="315" bestFit="1" customWidth="1"/>
    <col min="11529" max="11776" width="9.140625" style="315"/>
    <col min="11777" max="11777" width="46.85546875" style="315" customWidth="1"/>
    <col min="11778" max="11782" width="11" style="315" customWidth="1"/>
    <col min="11783" max="11783" width="9.140625" style="315"/>
    <col min="11784" max="11784" width="9.5703125" style="315" bestFit="1" customWidth="1"/>
    <col min="11785" max="12032" width="9.140625" style="315"/>
    <col min="12033" max="12033" width="46.85546875" style="315" customWidth="1"/>
    <col min="12034" max="12038" width="11" style="315" customWidth="1"/>
    <col min="12039" max="12039" width="9.140625" style="315"/>
    <col min="12040" max="12040" width="9.5703125" style="315" bestFit="1" customWidth="1"/>
    <col min="12041" max="12288" width="9.140625" style="315"/>
    <col min="12289" max="12289" width="46.85546875" style="315" customWidth="1"/>
    <col min="12290" max="12294" width="11" style="315" customWidth="1"/>
    <col min="12295" max="12295" width="9.140625" style="315"/>
    <col min="12296" max="12296" width="9.5703125" style="315" bestFit="1" customWidth="1"/>
    <col min="12297" max="12544" width="9.140625" style="315"/>
    <col min="12545" max="12545" width="46.85546875" style="315" customWidth="1"/>
    <col min="12546" max="12550" width="11" style="315" customWidth="1"/>
    <col min="12551" max="12551" width="9.140625" style="315"/>
    <col min="12552" max="12552" width="9.5703125" style="315" bestFit="1" customWidth="1"/>
    <col min="12553" max="12800" width="9.140625" style="315"/>
    <col min="12801" max="12801" width="46.85546875" style="315" customWidth="1"/>
    <col min="12802" max="12806" width="11" style="315" customWidth="1"/>
    <col min="12807" max="12807" width="9.140625" style="315"/>
    <col min="12808" max="12808" width="9.5703125" style="315" bestFit="1" customWidth="1"/>
    <col min="12809" max="13056" width="9.140625" style="315"/>
    <col min="13057" max="13057" width="46.85546875" style="315" customWidth="1"/>
    <col min="13058" max="13062" width="11" style="315" customWidth="1"/>
    <col min="13063" max="13063" width="9.140625" style="315"/>
    <col min="13064" max="13064" width="9.5703125" style="315" bestFit="1" customWidth="1"/>
    <col min="13065" max="13312" width="9.140625" style="315"/>
    <col min="13313" max="13313" width="46.85546875" style="315" customWidth="1"/>
    <col min="13314" max="13318" width="11" style="315" customWidth="1"/>
    <col min="13319" max="13319" width="9.140625" style="315"/>
    <col min="13320" max="13320" width="9.5703125" style="315" bestFit="1" customWidth="1"/>
    <col min="13321" max="13568" width="9.140625" style="315"/>
    <col min="13569" max="13569" width="46.85546875" style="315" customWidth="1"/>
    <col min="13570" max="13574" width="11" style="315" customWidth="1"/>
    <col min="13575" max="13575" width="9.140625" style="315"/>
    <col min="13576" max="13576" width="9.5703125" style="315" bestFit="1" customWidth="1"/>
    <col min="13577" max="13824" width="9.140625" style="315"/>
    <col min="13825" max="13825" width="46.85546875" style="315" customWidth="1"/>
    <col min="13826" max="13830" width="11" style="315" customWidth="1"/>
    <col min="13831" max="13831" width="9.140625" style="315"/>
    <col min="13832" max="13832" width="9.5703125" style="315" bestFit="1" customWidth="1"/>
    <col min="13833" max="14080" width="9.140625" style="315"/>
    <col min="14081" max="14081" width="46.85546875" style="315" customWidth="1"/>
    <col min="14082" max="14086" width="11" style="315" customWidth="1"/>
    <col min="14087" max="14087" width="9.140625" style="315"/>
    <col min="14088" max="14088" width="9.5703125" style="315" bestFit="1" customWidth="1"/>
    <col min="14089" max="14336" width="9.140625" style="315"/>
    <col min="14337" max="14337" width="46.85546875" style="315" customWidth="1"/>
    <col min="14338" max="14342" width="11" style="315" customWidth="1"/>
    <col min="14343" max="14343" width="9.140625" style="315"/>
    <col min="14344" max="14344" width="9.5703125" style="315" bestFit="1" customWidth="1"/>
    <col min="14345" max="14592" width="9.140625" style="315"/>
    <col min="14593" max="14593" width="46.85546875" style="315" customWidth="1"/>
    <col min="14594" max="14598" width="11" style="315" customWidth="1"/>
    <col min="14599" max="14599" width="9.140625" style="315"/>
    <col min="14600" max="14600" width="9.5703125" style="315" bestFit="1" customWidth="1"/>
    <col min="14601" max="14848" width="9.140625" style="315"/>
    <col min="14849" max="14849" width="46.85546875" style="315" customWidth="1"/>
    <col min="14850" max="14854" width="11" style="315" customWidth="1"/>
    <col min="14855" max="14855" width="9.140625" style="315"/>
    <col min="14856" max="14856" width="9.5703125" style="315" bestFit="1" customWidth="1"/>
    <col min="14857" max="15104" width="9.140625" style="315"/>
    <col min="15105" max="15105" width="46.85546875" style="315" customWidth="1"/>
    <col min="15106" max="15110" width="11" style="315" customWidth="1"/>
    <col min="15111" max="15111" width="9.140625" style="315"/>
    <col min="15112" max="15112" width="9.5703125" style="315" bestFit="1" customWidth="1"/>
    <col min="15113" max="15360" width="9.140625" style="315"/>
    <col min="15361" max="15361" width="46.85546875" style="315" customWidth="1"/>
    <col min="15362" max="15366" width="11" style="315" customWidth="1"/>
    <col min="15367" max="15367" width="9.140625" style="315"/>
    <col min="15368" max="15368" width="9.5703125" style="315" bestFit="1" customWidth="1"/>
    <col min="15369" max="15616" width="9.140625" style="315"/>
    <col min="15617" max="15617" width="46.85546875" style="315" customWidth="1"/>
    <col min="15618" max="15622" width="11" style="315" customWidth="1"/>
    <col min="15623" max="15623" width="9.140625" style="315"/>
    <col min="15624" max="15624" width="9.5703125" style="315" bestFit="1" customWidth="1"/>
    <col min="15625" max="15872" width="9.140625" style="315"/>
    <col min="15873" max="15873" width="46.85546875" style="315" customWidth="1"/>
    <col min="15874" max="15878" width="11" style="315" customWidth="1"/>
    <col min="15879" max="15879" width="9.140625" style="315"/>
    <col min="15880" max="15880" width="9.5703125" style="315" bestFit="1" customWidth="1"/>
    <col min="15881" max="16128" width="9.140625" style="315"/>
    <col min="16129" max="16129" width="46.85546875" style="315" customWidth="1"/>
    <col min="16130" max="16134" width="11" style="315" customWidth="1"/>
    <col min="16135" max="16135" width="9.140625" style="315"/>
    <col min="16136" max="16136" width="9.5703125" style="315" bestFit="1" customWidth="1"/>
    <col min="16137" max="16384" width="9.140625" style="315"/>
  </cols>
  <sheetData>
    <row r="1" spans="1:8">
      <c r="A1" s="2509" t="s">
        <v>1487</v>
      </c>
      <c r="B1" s="2509"/>
      <c r="C1" s="2509"/>
      <c r="D1" s="2509"/>
      <c r="E1" s="2509"/>
      <c r="F1" s="2509"/>
    </row>
    <row r="2" spans="1:8" ht="15.75">
      <c r="A2" s="2510" t="s">
        <v>1198</v>
      </c>
      <c r="B2" s="2510"/>
      <c r="C2" s="2510"/>
      <c r="D2" s="2510"/>
      <c r="E2" s="2510"/>
      <c r="F2" s="2510"/>
    </row>
    <row r="3" spans="1:8" ht="13.5" thickBot="1">
      <c r="A3" s="1443"/>
      <c r="B3" s="1443"/>
      <c r="C3" s="1443"/>
      <c r="D3" s="1443"/>
      <c r="E3" s="1443"/>
      <c r="F3" s="1443"/>
      <c r="G3" s="1444"/>
    </row>
    <row r="4" spans="1:8" ht="13.5" thickTop="1">
      <c r="A4" s="2511" t="s">
        <v>1032</v>
      </c>
      <c r="B4" s="2340" t="s">
        <v>1156</v>
      </c>
      <c r="C4" s="2340"/>
      <c r="D4" s="2340"/>
      <c r="E4" s="2340" t="s">
        <v>1292</v>
      </c>
      <c r="F4" s="2342"/>
    </row>
    <row r="5" spans="1:8">
      <c r="A5" s="2512"/>
      <c r="B5" s="318">
        <v>2015</v>
      </c>
      <c r="C5" s="318">
        <v>2016</v>
      </c>
      <c r="D5" s="318">
        <v>2017</v>
      </c>
      <c r="E5" s="2513" t="s">
        <v>1293</v>
      </c>
      <c r="F5" s="2514" t="s">
        <v>1294</v>
      </c>
    </row>
    <row r="6" spans="1:8">
      <c r="A6" s="2512"/>
      <c r="B6" s="318">
        <v>1</v>
      </c>
      <c r="C6" s="318">
        <v>2</v>
      </c>
      <c r="D6" s="318">
        <v>3</v>
      </c>
      <c r="E6" s="2513"/>
      <c r="F6" s="2514"/>
    </row>
    <row r="7" spans="1:8">
      <c r="A7" s="1570" t="s">
        <v>1295</v>
      </c>
      <c r="B7" s="1445">
        <v>961.23</v>
      </c>
      <c r="C7" s="1445">
        <v>1718.15</v>
      </c>
      <c r="D7" s="1445">
        <v>1582.67</v>
      </c>
      <c r="E7" s="1446">
        <v>78.744941377193811</v>
      </c>
      <c r="F7" s="1571">
        <v>-7.885225387771726</v>
      </c>
    </row>
    <row r="8" spans="1:8">
      <c r="A8" s="1570" t="s">
        <v>1296</v>
      </c>
      <c r="B8" s="1445">
        <v>204.67</v>
      </c>
      <c r="C8" s="1445">
        <v>369.07</v>
      </c>
      <c r="D8" s="1445">
        <v>336.04</v>
      </c>
      <c r="E8" s="1446">
        <v>80.324424683637062</v>
      </c>
      <c r="F8" s="1571">
        <v>-8.9495217709377641</v>
      </c>
    </row>
    <row r="9" spans="1:8">
      <c r="A9" s="1572" t="s">
        <v>1297</v>
      </c>
      <c r="B9" s="1445">
        <v>68.47</v>
      </c>
      <c r="C9" s="1445">
        <v>125.41</v>
      </c>
      <c r="D9" s="1445">
        <v>116.14</v>
      </c>
      <c r="E9" s="1446">
        <v>83.160508251789111</v>
      </c>
      <c r="F9" s="1571">
        <v>-7.391755043457465</v>
      </c>
    </row>
    <row r="10" spans="1:8">
      <c r="A10" s="1572" t="s">
        <v>1298</v>
      </c>
      <c r="B10" s="1445">
        <v>831.35</v>
      </c>
      <c r="C10" s="1445">
        <v>1573.71</v>
      </c>
      <c r="D10" s="1445">
        <v>1418.81</v>
      </c>
      <c r="E10" s="1446">
        <v>89.295723822698051</v>
      </c>
      <c r="F10" s="1571">
        <v>-9.842982506306754</v>
      </c>
    </row>
    <row r="11" spans="1:8">
      <c r="A11" s="1570" t="s">
        <v>1299</v>
      </c>
      <c r="B11" s="1447">
        <v>989403.96</v>
      </c>
      <c r="C11" s="1447">
        <v>1890130</v>
      </c>
      <c r="D11" s="1447">
        <v>1856829.39</v>
      </c>
      <c r="E11" s="1446">
        <v>91.037238217643676</v>
      </c>
      <c r="F11" s="1571">
        <v>-1.7618158539359712</v>
      </c>
    </row>
    <row r="12" spans="1:8">
      <c r="A12" s="1573" t="s">
        <v>1300</v>
      </c>
      <c r="B12" s="1447">
        <v>157576.1</v>
      </c>
      <c r="C12" s="1447">
        <v>204019.64</v>
      </c>
      <c r="D12" s="1447">
        <v>289590.44</v>
      </c>
      <c r="E12" s="1446">
        <v>29.473720951337185</v>
      </c>
      <c r="F12" s="1571">
        <v>41.942432601096641</v>
      </c>
    </row>
    <row r="13" spans="1:8">
      <c r="A13" s="1574" t="s">
        <v>1301</v>
      </c>
      <c r="B13" s="1447">
        <v>232</v>
      </c>
      <c r="C13" s="1447">
        <v>230</v>
      </c>
      <c r="D13" s="1447">
        <v>208</v>
      </c>
      <c r="E13" s="1448">
        <v>-0.86206896551723844</v>
      </c>
      <c r="F13" s="1571">
        <v>-9.5652173913043441</v>
      </c>
    </row>
    <row r="14" spans="1:8">
      <c r="A14" s="1574" t="s">
        <v>1302</v>
      </c>
      <c r="B14" s="1447">
        <v>1631525</v>
      </c>
      <c r="C14" s="1449">
        <v>2105437</v>
      </c>
      <c r="D14" s="1447">
        <v>2965884</v>
      </c>
      <c r="E14" s="1448">
        <v>29.047179785783243</v>
      </c>
      <c r="F14" s="1571">
        <v>40.86785783663916</v>
      </c>
      <c r="H14" s="821"/>
    </row>
    <row r="15" spans="1:8">
      <c r="A15" s="1575" t="s">
        <v>1303</v>
      </c>
      <c r="B15" s="1445">
        <v>46.447628462677891</v>
      </c>
      <c r="C15" s="1445">
        <v>84.101969160898619</v>
      </c>
      <c r="D15" s="1445">
        <v>71.437569696226063</v>
      </c>
      <c r="E15" s="1450">
        <v>81.068381625721003</v>
      </c>
      <c r="F15" s="1576">
        <v>-15.058386374335441</v>
      </c>
    </row>
    <row r="16" spans="1:8" ht="14.25" customHeight="1">
      <c r="A16" s="1577" t="s">
        <v>1304</v>
      </c>
      <c r="B16" s="1445">
        <v>41.8</v>
      </c>
      <c r="C16" s="1445">
        <v>204.61662574078827</v>
      </c>
      <c r="D16" s="1445">
        <v>164.28062794323696</v>
      </c>
      <c r="E16" s="1451">
        <v>389.51345871001979</v>
      </c>
      <c r="F16" s="1571">
        <v>-19.71296205844466</v>
      </c>
    </row>
    <row r="17" spans="1:8" ht="14.25" customHeight="1">
      <c r="A17" s="1577" t="s">
        <v>1305</v>
      </c>
      <c r="B17" s="1445">
        <v>9.8083847933681678</v>
      </c>
      <c r="C17" s="1445">
        <v>14.418631856474454</v>
      </c>
      <c r="D17" s="1445">
        <v>13.24667957344252</v>
      </c>
      <c r="E17" s="1451">
        <v>47.00312192302502</v>
      </c>
      <c r="F17" s="1576">
        <v>-8.1280408203617895</v>
      </c>
    </row>
    <row r="18" spans="1:8" ht="25.5">
      <c r="A18" s="1577" t="s">
        <v>1306</v>
      </c>
      <c r="B18" s="1445">
        <v>6.6125700568249197</v>
      </c>
      <c r="C18" s="1445">
        <v>8.7111325676011706</v>
      </c>
      <c r="D18" s="1445">
        <v>11.041570168167148</v>
      </c>
      <c r="E18" s="1451">
        <v>31.735958829053118</v>
      </c>
      <c r="F18" s="1576">
        <v>26.752406561156519</v>
      </c>
    </row>
    <row r="19" spans="1:8" ht="14.25" customHeight="1" thickBot="1">
      <c r="A19" s="1578" t="s">
        <v>1307</v>
      </c>
      <c r="B19" s="1579">
        <v>46.30541907271121</v>
      </c>
      <c r="C19" s="1579">
        <v>42.087807187865387</v>
      </c>
      <c r="D19" s="1579">
        <v>37.126420645463831</v>
      </c>
      <c r="E19" s="1580">
        <v>-9.1082468732722361</v>
      </c>
      <c r="F19" s="1581">
        <v>-11.788180173549179</v>
      </c>
    </row>
    <row r="20" spans="1:8" ht="11.25" customHeight="1" thickTop="1">
      <c r="A20" s="1452"/>
      <c r="B20" s="1453"/>
      <c r="C20" s="1453"/>
      <c r="D20" s="1453"/>
      <c r="E20" s="1363"/>
      <c r="F20" s="1454"/>
    </row>
    <row r="21" spans="1:8" ht="14.25" customHeight="1">
      <c r="A21" s="1095" t="s">
        <v>1308</v>
      </c>
      <c r="B21" s="1455"/>
      <c r="C21" s="801"/>
      <c r="D21" s="801"/>
      <c r="E21" s="1456"/>
      <c r="F21" s="1456"/>
      <c r="H21" s="315" t="s">
        <v>1309</v>
      </c>
    </row>
    <row r="22" spans="1:8" ht="12.75" customHeight="1">
      <c r="A22" s="1095" t="s">
        <v>1310</v>
      </c>
    </row>
    <row r="23" spans="1:8" ht="12" customHeight="1">
      <c r="A23" s="1095" t="s">
        <v>1311</v>
      </c>
    </row>
    <row r="24" spans="1:8" ht="11.25" customHeight="1">
      <c r="A24" s="1095" t="s">
        <v>1312</v>
      </c>
      <c r="D24" s="1457"/>
      <c r="E24" s="1458"/>
    </row>
    <row r="25" spans="1:8" ht="11.25" customHeight="1">
      <c r="A25" s="315" t="s">
        <v>1313</v>
      </c>
    </row>
    <row r="26" spans="1:8" ht="30.75" customHeight="1"/>
    <row r="27" spans="1:8" s="1444" customFormat="1" ht="33" customHeight="1">
      <c r="A27" s="315"/>
      <c r="B27" s="315"/>
      <c r="C27" s="315"/>
      <c r="D27" s="315"/>
      <c r="E27" s="315"/>
      <c r="F27" s="315"/>
    </row>
    <row r="28" spans="1:8" ht="28.5" customHeight="1"/>
    <row r="29" spans="1:8" ht="9" customHeight="1"/>
    <row r="53" spans="1:6" ht="13.5" thickBot="1">
      <c r="A53" s="1459" t="s">
        <v>1314</v>
      </c>
      <c r="B53" s="1460">
        <v>1193679</v>
      </c>
      <c r="C53" s="1460">
        <v>1369430</v>
      </c>
      <c r="D53" s="1460">
        <v>1558174</v>
      </c>
      <c r="E53" s="1461">
        <f>C53/B53%-100</f>
        <v>14.72347255836786</v>
      </c>
      <c r="F53" s="1462">
        <f>D53/C53%-100</f>
        <v>13.782668701576569</v>
      </c>
    </row>
  </sheetData>
  <mergeCells count="7">
    <mergeCell ref="A1:F1"/>
    <mergeCell ref="A2:F2"/>
    <mergeCell ref="A4:A6"/>
    <mergeCell ref="B4:D4"/>
    <mergeCell ref="E4:F4"/>
    <mergeCell ref="E5:E6"/>
    <mergeCell ref="F5:F6"/>
  </mergeCells>
  <printOptions horizontalCentered="1"/>
  <pageMargins left="1.5" right="1" top="1.5" bottom="1" header="0.3" footer="0.3"/>
  <pageSetup paperSize="9" orientation="landscape" r:id="rId1"/>
</worksheet>
</file>

<file path=xl/worksheets/sheet53.xml><?xml version="1.0" encoding="utf-8"?>
<worksheet xmlns="http://schemas.openxmlformats.org/spreadsheetml/2006/main" xmlns:r="http://schemas.openxmlformats.org/officeDocument/2006/relationships">
  <dimension ref="A1:C111"/>
  <sheetViews>
    <sheetView view="pageBreakPreview" zoomScaleSheetLayoutView="100" workbookViewId="0">
      <selection activeCell="E9" sqref="E9"/>
    </sheetView>
  </sheetViews>
  <sheetFormatPr defaultRowHeight="12.75"/>
  <cols>
    <col min="1" max="1" width="55.7109375" style="1" bestFit="1" customWidth="1"/>
    <col min="2" max="2" width="10.5703125" style="1" bestFit="1" customWidth="1"/>
    <col min="3" max="3" width="11.85546875" style="1" bestFit="1" customWidth="1"/>
    <col min="4" max="256" width="9.140625" style="1"/>
    <col min="257" max="257" width="56.140625" style="1" bestFit="1" customWidth="1"/>
    <col min="258" max="258" width="14.28515625" style="1" bestFit="1" customWidth="1"/>
    <col min="259" max="259" width="11.85546875" style="1" bestFit="1" customWidth="1"/>
    <col min="260" max="512" width="9.140625" style="1"/>
    <col min="513" max="513" width="56.140625" style="1" bestFit="1" customWidth="1"/>
    <col min="514" max="514" width="14.28515625" style="1" bestFit="1" customWidth="1"/>
    <col min="515" max="515" width="11.85546875" style="1" bestFit="1" customWidth="1"/>
    <col min="516" max="768" width="9.140625" style="1"/>
    <col min="769" max="769" width="56.140625" style="1" bestFit="1" customWidth="1"/>
    <col min="770" max="770" width="14.28515625" style="1" bestFit="1" customWidth="1"/>
    <col min="771" max="771" width="11.85546875" style="1" bestFit="1" customWidth="1"/>
    <col min="772" max="1024" width="9.140625" style="1"/>
    <col min="1025" max="1025" width="56.140625" style="1" bestFit="1" customWidth="1"/>
    <col min="1026" max="1026" width="14.28515625" style="1" bestFit="1" customWidth="1"/>
    <col min="1027" max="1027" width="11.85546875" style="1" bestFit="1" customWidth="1"/>
    <col min="1028" max="1280" width="9.140625" style="1"/>
    <col min="1281" max="1281" width="56.140625" style="1" bestFit="1" customWidth="1"/>
    <col min="1282" max="1282" width="14.28515625" style="1" bestFit="1" customWidth="1"/>
    <col min="1283" max="1283" width="11.85546875" style="1" bestFit="1" customWidth="1"/>
    <col min="1284" max="1536" width="9.140625" style="1"/>
    <col min="1537" max="1537" width="56.140625" style="1" bestFit="1" customWidth="1"/>
    <col min="1538" max="1538" width="14.28515625" style="1" bestFit="1" customWidth="1"/>
    <col min="1539" max="1539" width="11.85546875" style="1" bestFit="1" customWidth="1"/>
    <col min="1540" max="1792" width="9.140625" style="1"/>
    <col min="1793" max="1793" width="56.140625" style="1" bestFit="1" customWidth="1"/>
    <col min="1794" max="1794" width="14.28515625" style="1" bestFit="1" customWidth="1"/>
    <col min="1795" max="1795" width="11.85546875" style="1" bestFit="1" customWidth="1"/>
    <col min="1796" max="2048" width="9.140625" style="1"/>
    <col min="2049" max="2049" width="56.140625" style="1" bestFit="1" customWidth="1"/>
    <col min="2050" max="2050" width="14.28515625" style="1" bestFit="1" customWidth="1"/>
    <col min="2051" max="2051" width="11.85546875" style="1" bestFit="1" customWidth="1"/>
    <col min="2052" max="2304" width="9.140625" style="1"/>
    <col min="2305" max="2305" width="56.140625" style="1" bestFit="1" customWidth="1"/>
    <col min="2306" max="2306" width="14.28515625" style="1" bestFit="1" customWidth="1"/>
    <col min="2307" max="2307" width="11.85546875" style="1" bestFit="1" customWidth="1"/>
    <col min="2308" max="2560" width="9.140625" style="1"/>
    <col min="2561" max="2561" width="56.140625" style="1" bestFit="1" customWidth="1"/>
    <col min="2562" max="2562" width="14.28515625" style="1" bestFit="1" customWidth="1"/>
    <col min="2563" max="2563" width="11.85546875" style="1" bestFit="1" customWidth="1"/>
    <col min="2564" max="2816" width="9.140625" style="1"/>
    <col min="2817" max="2817" width="56.140625" style="1" bestFit="1" customWidth="1"/>
    <col min="2818" max="2818" width="14.28515625" style="1" bestFit="1" customWidth="1"/>
    <col min="2819" max="2819" width="11.85546875" style="1" bestFit="1" customWidth="1"/>
    <col min="2820" max="3072" width="9.140625" style="1"/>
    <col min="3073" max="3073" width="56.140625" style="1" bestFit="1" customWidth="1"/>
    <col min="3074" max="3074" width="14.28515625" style="1" bestFit="1" customWidth="1"/>
    <col min="3075" max="3075" width="11.85546875" style="1" bestFit="1" customWidth="1"/>
    <col min="3076" max="3328" width="9.140625" style="1"/>
    <col min="3329" max="3329" width="56.140625" style="1" bestFit="1" customWidth="1"/>
    <col min="3330" max="3330" width="14.28515625" style="1" bestFit="1" customWidth="1"/>
    <col min="3331" max="3331" width="11.85546875" style="1" bestFit="1" customWidth="1"/>
    <col min="3332" max="3584" width="9.140625" style="1"/>
    <col min="3585" max="3585" width="56.140625" style="1" bestFit="1" customWidth="1"/>
    <col min="3586" max="3586" width="14.28515625" style="1" bestFit="1" customWidth="1"/>
    <col min="3587" max="3587" width="11.85546875" style="1" bestFit="1" customWidth="1"/>
    <col min="3588" max="3840" width="9.140625" style="1"/>
    <col min="3841" max="3841" width="56.140625" style="1" bestFit="1" customWidth="1"/>
    <col min="3842" max="3842" width="14.28515625" style="1" bestFit="1" customWidth="1"/>
    <col min="3843" max="3843" width="11.85546875" style="1" bestFit="1" customWidth="1"/>
    <col min="3844" max="4096" width="9.140625" style="1"/>
    <col min="4097" max="4097" width="56.140625" style="1" bestFit="1" customWidth="1"/>
    <col min="4098" max="4098" width="14.28515625" style="1" bestFit="1" customWidth="1"/>
    <col min="4099" max="4099" width="11.85546875" style="1" bestFit="1" customWidth="1"/>
    <col min="4100" max="4352" width="9.140625" style="1"/>
    <col min="4353" max="4353" width="56.140625" style="1" bestFit="1" customWidth="1"/>
    <col min="4354" max="4354" width="14.28515625" style="1" bestFit="1" customWidth="1"/>
    <col min="4355" max="4355" width="11.85546875" style="1" bestFit="1" customWidth="1"/>
    <col min="4356" max="4608" width="9.140625" style="1"/>
    <col min="4609" max="4609" width="56.140625" style="1" bestFit="1" customWidth="1"/>
    <col min="4610" max="4610" width="14.28515625" style="1" bestFit="1" customWidth="1"/>
    <col min="4611" max="4611" width="11.85546875" style="1" bestFit="1" customWidth="1"/>
    <col min="4612" max="4864" width="9.140625" style="1"/>
    <col min="4865" max="4865" width="56.140625" style="1" bestFit="1" customWidth="1"/>
    <col min="4866" max="4866" width="14.28515625" style="1" bestFit="1" customWidth="1"/>
    <col min="4867" max="4867" width="11.85546875" style="1" bestFit="1" customWidth="1"/>
    <col min="4868" max="5120" width="9.140625" style="1"/>
    <col min="5121" max="5121" width="56.140625" style="1" bestFit="1" customWidth="1"/>
    <col min="5122" max="5122" width="14.28515625" style="1" bestFit="1" customWidth="1"/>
    <col min="5123" max="5123" width="11.85546875" style="1" bestFit="1" customWidth="1"/>
    <col min="5124" max="5376" width="9.140625" style="1"/>
    <col min="5377" max="5377" width="56.140625" style="1" bestFit="1" customWidth="1"/>
    <col min="5378" max="5378" width="14.28515625" style="1" bestFit="1" customWidth="1"/>
    <col min="5379" max="5379" width="11.85546875" style="1" bestFit="1" customWidth="1"/>
    <col min="5380" max="5632" width="9.140625" style="1"/>
    <col min="5633" max="5633" width="56.140625" style="1" bestFit="1" customWidth="1"/>
    <col min="5634" max="5634" width="14.28515625" style="1" bestFit="1" customWidth="1"/>
    <col min="5635" max="5635" width="11.85546875" style="1" bestFit="1" customWidth="1"/>
    <col min="5636" max="5888" width="9.140625" style="1"/>
    <col min="5889" max="5889" width="56.140625" style="1" bestFit="1" customWidth="1"/>
    <col min="5890" max="5890" width="14.28515625" style="1" bestFit="1" customWidth="1"/>
    <col min="5891" max="5891" width="11.85546875" style="1" bestFit="1" customWidth="1"/>
    <col min="5892" max="6144" width="9.140625" style="1"/>
    <col min="6145" max="6145" width="56.140625" style="1" bestFit="1" customWidth="1"/>
    <col min="6146" max="6146" width="14.28515625" style="1" bestFit="1" customWidth="1"/>
    <col min="6147" max="6147" width="11.85546875" style="1" bestFit="1" customWidth="1"/>
    <col min="6148" max="6400" width="9.140625" style="1"/>
    <col min="6401" max="6401" width="56.140625" style="1" bestFit="1" customWidth="1"/>
    <col min="6402" max="6402" width="14.28515625" style="1" bestFit="1" customWidth="1"/>
    <col min="6403" max="6403" width="11.85546875" style="1" bestFit="1" customWidth="1"/>
    <col min="6404" max="6656" width="9.140625" style="1"/>
    <col min="6657" max="6657" width="56.140625" style="1" bestFit="1" customWidth="1"/>
    <col min="6658" max="6658" width="14.28515625" style="1" bestFit="1" customWidth="1"/>
    <col min="6659" max="6659" width="11.85546875" style="1" bestFit="1" customWidth="1"/>
    <col min="6660" max="6912" width="9.140625" style="1"/>
    <col min="6913" max="6913" width="56.140625" style="1" bestFit="1" customWidth="1"/>
    <col min="6914" max="6914" width="14.28515625" style="1" bestFit="1" customWidth="1"/>
    <col min="6915" max="6915" width="11.85546875" style="1" bestFit="1" customWidth="1"/>
    <col min="6916" max="7168" width="9.140625" style="1"/>
    <col min="7169" max="7169" width="56.140625" style="1" bestFit="1" customWidth="1"/>
    <col min="7170" max="7170" width="14.28515625" style="1" bestFit="1" customWidth="1"/>
    <col min="7171" max="7171" width="11.85546875" style="1" bestFit="1" customWidth="1"/>
    <col min="7172" max="7424" width="9.140625" style="1"/>
    <col min="7425" max="7425" width="56.140625" style="1" bestFit="1" customWidth="1"/>
    <col min="7426" max="7426" width="14.28515625" style="1" bestFit="1" customWidth="1"/>
    <col min="7427" max="7427" width="11.85546875" style="1" bestFit="1" customWidth="1"/>
    <col min="7428" max="7680" width="9.140625" style="1"/>
    <col min="7681" max="7681" width="56.140625" style="1" bestFit="1" customWidth="1"/>
    <col min="7682" max="7682" width="14.28515625" style="1" bestFit="1" customWidth="1"/>
    <col min="7683" max="7683" width="11.85546875" style="1" bestFit="1" customWidth="1"/>
    <col min="7684" max="7936" width="9.140625" style="1"/>
    <col min="7937" max="7937" width="56.140625" style="1" bestFit="1" customWidth="1"/>
    <col min="7938" max="7938" width="14.28515625" style="1" bestFit="1" customWidth="1"/>
    <col min="7939" max="7939" width="11.85546875" style="1" bestFit="1" customWidth="1"/>
    <col min="7940" max="8192" width="9.140625" style="1"/>
    <col min="8193" max="8193" width="56.140625" style="1" bestFit="1" customWidth="1"/>
    <col min="8194" max="8194" width="14.28515625" style="1" bestFit="1" customWidth="1"/>
    <col min="8195" max="8195" width="11.85546875" style="1" bestFit="1" customWidth="1"/>
    <col min="8196" max="8448" width="9.140625" style="1"/>
    <col min="8449" max="8449" width="56.140625" style="1" bestFit="1" customWidth="1"/>
    <col min="8450" max="8450" width="14.28515625" style="1" bestFit="1" customWidth="1"/>
    <col min="8451" max="8451" width="11.85546875" style="1" bestFit="1" customWidth="1"/>
    <col min="8452" max="8704" width="9.140625" style="1"/>
    <col min="8705" max="8705" width="56.140625" style="1" bestFit="1" customWidth="1"/>
    <col min="8706" max="8706" width="14.28515625" style="1" bestFit="1" customWidth="1"/>
    <col min="8707" max="8707" width="11.85546875" style="1" bestFit="1" customWidth="1"/>
    <col min="8708" max="8960" width="9.140625" style="1"/>
    <col min="8961" max="8961" width="56.140625" style="1" bestFit="1" customWidth="1"/>
    <col min="8962" max="8962" width="14.28515625" style="1" bestFit="1" customWidth="1"/>
    <col min="8963" max="8963" width="11.85546875" style="1" bestFit="1" customWidth="1"/>
    <col min="8964" max="9216" width="9.140625" style="1"/>
    <col min="9217" max="9217" width="56.140625" style="1" bestFit="1" customWidth="1"/>
    <col min="9218" max="9218" width="14.28515625" style="1" bestFit="1" customWidth="1"/>
    <col min="9219" max="9219" width="11.85546875" style="1" bestFit="1" customWidth="1"/>
    <col min="9220" max="9472" width="9.140625" style="1"/>
    <col min="9473" max="9473" width="56.140625" style="1" bestFit="1" customWidth="1"/>
    <col min="9474" max="9474" width="14.28515625" style="1" bestFit="1" customWidth="1"/>
    <col min="9475" max="9475" width="11.85546875" style="1" bestFit="1" customWidth="1"/>
    <col min="9476" max="9728" width="9.140625" style="1"/>
    <col min="9729" max="9729" width="56.140625" style="1" bestFit="1" customWidth="1"/>
    <col min="9730" max="9730" width="14.28515625" style="1" bestFit="1" customWidth="1"/>
    <col min="9731" max="9731" width="11.85546875" style="1" bestFit="1" customWidth="1"/>
    <col min="9732" max="9984" width="9.140625" style="1"/>
    <col min="9985" max="9985" width="56.140625" style="1" bestFit="1" customWidth="1"/>
    <col min="9986" max="9986" width="14.28515625" style="1" bestFit="1" customWidth="1"/>
    <col min="9987" max="9987" width="11.85546875" style="1" bestFit="1" customWidth="1"/>
    <col min="9988" max="10240" width="9.140625" style="1"/>
    <col min="10241" max="10241" width="56.140625" style="1" bestFit="1" customWidth="1"/>
    <col min="10242" max="10242" width="14.28515625" style="1" bestFit="1" customWidth="1"/>
    <col min="10243" max="10243" width="11.85546875" style="1" bestFit="1" customWidth="1"/>
    <col min="10244" max="10496" width="9.140625" style="1"/>
    <col min="10497" max="10497" width="56.140625" style="1" bestFit="1" customWidth="1"/>
    <col min="10498" max="10498" width="14.28515625" style="1" bestFit="1" customWidth="1"/>
    <col min="10499" max="10499" width="11.85546875" style="1" bestFit="1" customWidth="1"/>
    <col min="10500" max="10752" width="9.140625" style="1"/>
    <col min="10753" max="10753" width="56.140625" style="1" bestFit="1" customWidth="1"/>
    <col min="10754" max="10754" width="14.28515625" style="1" bestFit="1" customWidth="1"/>
    <col min="10755" max="10755" width="11.85546875" style="1" bestFit="1" customWidth="1"/>
    <col min="10756" max="11008" width="9.140625" style="1"/>
    <col min="11009" max="11009" width="56.140625" style="1" bestFit="1" customWidth="1"/>
    <col min="11010" max="11010" width="14.28515625" style="1" bestFit="1" customWidth="1"/>
    <col min="11011" max="11011" width="11.85546875" style="1" bestFit="1" customWidth="1"/>
    <col min="11012" max="11264" width="9.140625" style="1"/>
    <col min="11265" max="11265" width="56.140625" style="1" bestFit="1" customWidth="1"/>
    <col min="11266" max="11266" width="14.28515625" style="1" bestFit="1" customWidth="1"/>
    <col min="11267" max="11267" width="11.85546875" style="1" bestFit="1" customWidth="1"/>
    <col min="11268" max="11520" width="9.140625" style="1"/>
    <col min="11521" max="11521" width="56.140625" style="1" bestFit="1" customWidth="1"/>
    <col min="11522" max="11522" width="14.28515625" style="1" bestFit="1" customWidth="1"/>
    <col min="11523" max="11523" width="11.85546875" style="1" bestFit="1" customWidth="1"/>
    <col min="11524" max="11776" width="9.140625" style="1"/>
    <col min="11777" max="11777" width="56.140625" style="1" bestFit="1" customWidth="1"/>
    <col min="11778" max="11778" width="14.28515625" style="1" bestFit="1" customWidth="1"/>
    <col min="11779" max="11779" width="11.85546875" style="1" bestFit="1" customWidth="1"/>
    <col min="11780" max="12032" width="9.140625" style="1"/>
    <col min="12033" max="12033" width="56.140625" style="1" bestFit="1" customWidth="1"/>
    <col min="12034" max="12034" width="14.28515625" style="1" bestFit="1" customWidth="1"/>
    <col min="12035" max="12035" width="11.85546875" style="1" bestFit="1" customWidth="1"/>
    <col min="12036" max="12288" width="9.140625" style="1"/>
    <col min="12289" max="12289" width="56.140625" style="1" bestFit="1" customWidth="1"/>
    <col min="12290" max="12290" width="14.28515625" style="1" bestFit="1" customWidth="1"/>
    <col min="12291" max="12291" width="11.85546875" style="1" bestFit="1" customWidth="1"/>
    <col min="12292" max="12544" width="9.140625" style="1"/>
    <col min="12545" max="12545" width="56.140625" style="1" bestFit="1" customWidth="1"/>
    <col min="12546" max="12546" width="14.28515625" style="1" bestFit="1" customWidth="1"/>
    <col min="12547" max="12547" width="11.85546875" style="1" bestFit="1" customWidth="1"/>
    <col min="12548" max="12800" width="9.140625" style="1"/>
    <col min="12801" max="12801" width="56.140625" style="1" bestFit="1" customWidth="1"/>
    <col min="12802" max="12802" width="14.28515625" style="1" bestFit="1" customWidth="1"/>
    <col min="12803" max="12803" width="11.85546875" style="1" bestFit="1" customWidth="1"/>
    <col min="12804" max="13056" width="9.140625" style="1"/>
    <col min="13057" max="13057" width="56.140625" style="1" bestFit="1" customWidth="1"/>
    <col min="13058" max="13058" width="14.28515625" style="1" bestFit="1" customWidth="1"/>
    <col min="13059" max="13059" width="11.85546875" style="1" bestFit="1" customWidth="1"/>
    <col min="13060" max="13312" width="9.140625" style="1"/>
    <col min="13313" max="13313" width="56.140625" style="1" bestFit="1" customWidth="1"/>
    <col min="13314" max="13314" width="14.28515625" style="1" bestFit="1" customWidth="1"/>
    <col min="13315" max="13315" width="11.85546875" style="1" bestFit="1" customWidth="1"/>
    <col min="13316" max="13568" width="9.140625" style="1"/>
    <col min="13569" max="13569" width="56.140625" style="1" bestFit="1" customWidth="1"/>
    <col min="13570" max="13570" width="14.28515625" style="1" bestFit="1" customWidth="1"/>
    <col min="13571" max="13571" width="11.85546875" style="1" bestFit="1" customWidth="1"/>
    <col min="13572" max="13824" width="9.140625" style="1"/>
    <col min="13825" max="13825" width="56.140625" style="1" bestFit="1" customWidth="1"/>
    <col min="13826" max="13826" width="14.28515625" style="1" bestFit="1" customWidth="1"/>
    <col min="13827" max="13827" width="11.85546875" style="1" bestFit="1" customWidth="1"/>
    <col min="13828" max="14080" width="9.140625" style="1"/>
    <col min="14081" max="14081" width="56.140625" style="1" bestFit="1" customWidth="1"/>
    <col min="14082" max="14082" width="14.28515625" style="1" bestFit="1" customWidth="1"/>
    <col min="14083" max="14083" width="11.85546875" style="1" bestFit="1" customWidth="1"/>
    <col min="14084" max="14336" width="9.140625" style="1"/>
    <col min="14337" max="14337" width="56.140625" style="1" bestFit="1" customWidth="1"/>
    <col min="14338" max="14338" width="14.28515625" style="1" bestFit="1" customWidth="1"/>
    <col min="14339" max="14339" width="11.85546875" style="1" bestFit="1" customWidth="1"/>
    <col min="14340" max="14592" width="9.140625" style="1"/>
    <col min="14593" max="14593" width="56.140625" style="1" bestFit="1" customWidth="1"/>
    <col min="14594" max="14594" width="14.28515625" style="1" bestFit="1" customWidth="1"/>
    <col min="14595" max="14595" width="11.85546875" style="1" bestFit="1" customWidth="1"/>
    <col min="14596" max="14848" width="9.140625" style="1"/>
    <col min="14849" max="14849" width="56.140625" style="1" bestFit="1" customWidth="1"/>
    <col min="14850" max="14850" width="14.28515625" style="1" bestFit="1" customWidth="1"/>
    <col min="14851" max="14851" width="11.85546875" style="1" bestFit="1" customWidth="1"/>
    <col min="14852" max="15104" width="9.140625" style="1"/>
    <col min="15105" max="15105" width="56.140625" style="1" bestFit="1" customWidth="1"/>
    <col min="15106" max="15106" width="14.28515625" style="1" bestFit="1" customWidth="1"/>
    <col min="15107" max="15107" width="11.85546875" style="1" bestFit="1" customWidth="1"/>
    <col min="15108" max="15360" width="9.140625" style="1"/>
    <col min="15361" max="15361" width="56.140625" style="1" bestFit="1" customWidth="1"/>
    <col min="15362" max="15362" width="14.28515625" style="1" bestFit="1" customWidth="1"/>
    <col min="15363" max="15363" width="11.85546875" style="1" bestFit="1" customWidth="1"/>
    <col min="15364" max="15616" width="9.140625" style="1"/>
    <col min="15617" max="15617" width="56.140625" style="1" bestFit="1" customWidth="1"/>
    <col min="15618" max="15618" width="14.28515625" style="1" bestFit="1" customWidth="1"/>
    <col min="15619" max="15619" width="11.85546875" style="1" bestFit="1" customWidth="1"/>
    <col min="15620" max="15872" width="9.140625" style="1"/>
    <col min="15873" max="15873" width="56.140625" style="1" bestFit="1" customWidth="1"/>
    <col min="15874" max="15874" width="14.28515625" style="1" bestFit="1" customWidth="1"/>
    <col min="15875" max="15875" width="11.85546875" style="1" bestFit="1" customWidth="1"/>
    <col min="15876" max="16128" width="9.140625" style="1"/>
    <col min="16129" max="16129" width="56.140625" style="1" bestFit="1" customWidth="1"/>
    <col min="16130" max="16130" width="14.28515625" style="1" bestFit="1" customWidth="1"/>
    <col min="16131" max="16131" width="11.85546875" style="1" bestFit="1" customWidth="1"/>
    <col min="16132" max="16384" width="9.140625" style="1"/>
  </cols>
  <sheetData>
    <row r="1" spans="1:3" s="1977" customFormat="1" ht="15.75">
      <c r="A1" s="2318" t="s">
        <v>1488</v>
      </c>
      <c r="B1" s="2318"/>
      <c r="C1" s="2318"/>
    </row>
    <row r="2" spans="1:3" s="1896" customFormat="1" ht="18.75">
      <c r="A2" s="2264" t="s">
        <v>1199</v>
      </c>
      <c r="B2" s="2264"/>
      <c r="C2" s="2264"/>
    </row>
    <row r="3" spans="1:3" s="1978" customFormat="1">
      <c r="A3" s="2515" t="s">
        <v>212</v>
      </c>
      <c r="B3" s="2515"/>
      <c r="C3" s="2515"/>
    </row>
    <row r="4" spans="1:3" ht="13.5" thickBot="1">
      <c r="A4" s="1463"/>
      <c r="B4" s="1463"/>
      <c r="C4" s="1464" t="s">
        <v>1315</v>
      </c>
    </row>
    <row r="5" spans="1:3" ht="26.25" thickTop="1">
      <c r="A5" s="1582" t="s">
        <v>1316</v>
      </c>
      <c r="B5" s="1583" t="s">
        <v>1317</v>
      </c>
      <c r="C5" s="1584" t="s">
        <v>1318</v>
      </c>
    </row>
    <row r="6" spans="1:3">
      <c r="A6" s="1585" t="s">
        <v>1319</v>
      </c>
      <c r="B6" s="1465">
        <f>SUM(B7:B82)</f>
        <v>45642.414200999992</v>
      </c>
      <c r="C6" s="1586"/>
    </row>
    <row r="7" spans="1:3">
      <c r="A7" s="1587" t="s">
        <v>1320</v>
      </c>
      <c r="B7" s="1466">
        <v>1235.0873999999999</v>
      </c>
      <c r="C7" s="1586">
        <v>63281</v>
      </c>
    </row>
    <row r="8" spans="1:3">
      <c r="A8" s="1587" t="s">
        <v>1321</v>
      </c>
      <c r="B8" s="1466">
        <v>852.24</v>
      </c>
      <c r="C8" s="1586">
        <v>63282</v>
      </c>
    </row>
    <row r="9" spans="1:3">
      <c r="A9" s="1587" t="s">
        <v>1322</v>
      </c>
      <c r="B9" s="1466">
        <v>39</v>
      </c>
      <c r="C9" s="1586">
        <v>63284</v>
      </c>
    </row>
    <row r="10" spans="1:3">
      <c r="A10" s="1587" t="s">
        <v>1323</v>
      </c>
      <c r="B10" s="1466">
        <v>146.86969999999999</v>
      </c>
      <c r="C10" s="1588" t="s">
        <v>1324</v>
      </c>
    </row>
    <row r="11" spans="1:3">
      <c r="A11" s="1587" t="s">
        <v>1325</v>
      </c>
      <c r="B11" s="1466">
        <v>35.4</v>
      </c>
      <c r="C11" s="1588" t="s">
        <v>1326</v>
      </c>
    </row>
    <row r="12" spans="1:3">
      <c r="A12" s="1587" t="s">
        <v>1327</v>
      </c>
      <c r="B12" s="1466">
        <v>110</v>
      </c>
      <c r="C12" s="1586">
        <v>63322</v>
      </c>
    </row>
    <row r="13" spans="1:3">
      <c r="A13" s="1587" t="s">
        <v>1328</v>
      </c>
      <c r="B13" s="1466">
        <v>92.819034000000002</v>
      </c>
      <c r="C13" s="1586">
        <v>63324</v>
      </c>
    </row>
    <row r="14" spans="1:3">
      <c r="A14" s="1587" t="s">
        <v>1329</v>
      </c>
      <c r="B14" s="1466">
        <v>419.21637500000003</v>
      </c>
      <c r="C14" s="1586">
        <v>63324</v>
      </c>
    </row>
    <row r="15" spans="1:3">
      <c r="A15" s="1587" t="s">
        <v>1330</v>
      </c>
      <c r="B15" s="1466">
        <v>105.63696</v>
      </c>
      <c r="C15" s="1586">
        <v>63324</v>
      </c>
    </row>
    <row r="16" spans="1:3">
      <c r="A16" s="1587" t="s">
        <v>1331</v>
      </c>
      <c r="B16" s="1466">
        <v>410.00764199999998</v>
      </c>
      <c r="C16" s="1586">
        <v>63332</v>
      </c>
    </row>
    <row r="17" spans="1:3">
      <c r="A17" s="1587" t="s">
        <v>1332</v>
      </c>
      <c r="B17" s="1466">
        <v>755.51930000000004</v>
      </c>
      <c r="C17" s="1586">
        <v>63342</v>
      </c>
    </row>
    <row r="18" spans="1:3">
      <c r="A18" s="1587" t="s">
        <v>1333</v>
      </c>
      <c r="B18" s="1466">
        <v>1968.8</v>
      </c>
      <c r="C18" s="1586">
        <v>63342</v>
      </c>
    </row>
    <row r="19" spans="1:3">
      <c r="A19" s="1587" t="s">
        <v>1334</v>
      </c>
      <c r="B19" s="1466">
        <v>95.178600000000003</v>
      </c>
      <c r="C19" s="1586">
        <v>63342</v>
      </c>
    </row>
    <row r="20" spans="1:3">
      <c r="A20" s="1587" t="s">
        <v>1335</v>
      </c>
      <c r="B20" s="1466">
        <v>510.6662</v>
      </c>
      <c r="C20" s="1586">
        <v>63346</v>
      </c>
    </row>
    <row r="21" spans="1:3">
      <c r="A21" s="1587" t="s">
        <v>1336</v>
      </c>
      <c r="B21" s="1466">
        <v>156.96</v>
      </c>
      <c r="C21" s="1586">
        <v>63347</v>
      </c>
    </row>
    <row r="22" spans="1:3">
      <c r="A22" s="1587" t="s">
        <v>1337</v>
      </c>
      <c r="B22" s="1466">
        <v>12.5</v>
      </c>
      <c r="C22" s="1586">
        <v>63351</v>
      </c>
    </row>
    <row r="23" spans="1:3">
      <c r="A23" s="1587" t="s">
        <v>1338</v>
      </c>
      <c r="B23" s="1466">
        <v>55.2</v>
      </c>
      <c r="C23" s="1586">
        <v>63351</v>
      </c>
    </row>
    <row r="24" spans="1:3">
      <c r="A24" s="1587" t="s">
        <v>1339</v>
      </c>
      <c r="B24" s="1466">
        <v>642.73500000000001</v>
      </c>
      <c r="C24" s="1586">
        <v>63352</v>
      </c>
    </row>
    <row r="25" spans="1:3">
      <c r="A25" s="1587" t="s">
        <v>1340</v>
      </c>
      <c r="B25" s="1466">
        <v>1030</v>
      </c>
      <c r="C25" s="1586">
        <v>63359</v>
      </c>
    </row>
    <row r="26" spans="1:3">
      <c r="A26" s="1587" t="s">
        <v>1341</v>
      </c>
      <c r="B26" s="1466">
        <v>169.97416999999999</v>
      </c>
      <c r="C26" s="1586">
        <v>63361</v>
      </c>
    </row>
    <row r="27" spans="1:3">
      <c r="A27" s="1587" t="s">
        <v>1342</v>
      </c>
      <c r="B27" s="1466">
        <v>1932.27</v>
      </c>
      <c r="C27" s="1586">
        <v>63361</v>
      </c>
    </row>
    <row r="28" spans="1:3">
      <c r="A28" s="1587" t="s">
        <v>1343</v>
      </c>
      <c r="B28" s="1466">
        <v>438.63749999999999</v>
      </c>
      <c r="C28" s="1586">
        <v>63392</v>
      </c>
    </row>
    <row r="29" spans="1:3">
      <c r="A29" s="1587" t="s">
        <v>1344</v>
      </c>
      <c r="B29" s="1466">
        <v>37.5</v>
      </c>
      <c r="C29" s="1586">
        <v>63394</v>
      </c>
    </row>
    <row r="30" spans="1:3">
      <c r="A30" s="1587" t="s">
        <v>1345</v>
      </c>
      <c r="B30" s="1466">
        <v>295.43889999999999</v>
      </c>
      <c r="C30" s="1586">
        <v>63394</v>
      </c>
    </row>
    <row r="31" spans="1:3">
      <c r="A31" s="1587" t="s">
        <v>1346</v>
      </c>
      <c r="B31" s="1466">
        <v>100</v>
      </c>
      <c r="C31" s="1586">
        <v>63399</v>
      </c>
    </row>
    <row r="32" spans="1:3">
      <c r="A32" s="1587" t="s">
        <v>1347</v>
      </c>
      <c r="B32" s="1466">
        <v>99</v>
      </c>
      <c r="C32" s="1586">
        <v>63404</v>
      </c>
    </row>
    <row r="33" spans="1:3">
      <c r="A33" s="1587" t="s">
        <v>1348</v>
      </c>
      <c r="B33" s="1466">
        <v>440.544039</v>
      </c>
      <c r="C33" s="1586">
        <v>63412</v>
      </c>
    </row>
    <row r="34" spans="1:3">
      <c r="A34" s="1587" t="s">
        <v>1349</v>
      </c>
      <c r="B34" s="1466">
        <v>324.04364500000003</v>
      </c>
      <c r="C34" s="1586">
        <v>63438</v>
      </c>
    </row>
    <row r="35" spans="1:3">
      <c r="A35" s="1587" t="s">
        <v>1350</v>
      </c>
      <c r="B35" s="1466">
        <v>316.06720000000001</v>
      </c>
      <c r="C35" s="1586">
        <v>63439</v>
      </c>
    </row>
    <row r="36" spans="1:3">
      <c r="A36" s="1587" t="s">
        <v>1351</v>
      </c>
      <c r="B36" s="1466">
        <v>120</v>
      </c>
      <c r="C36" s="1586">
        <v>63459</v>
      </c>
    </row>
    <row r="37" spans="1:3">
      <c r="A37" s="1587" t="s">
        <v>1352</v>
      </c>
      <c r="B37" s="1466">
        <v>257.92384499999997</v>
      </c>
      <c r="C37" s="1586">
        <v>63471</v>
      </c>
    </row>
    <row r="38" spans="1:3">
      <c r="A38" s="1587" t="s">
        <v>1353</v>
      </c>
      <c r="B38" s="1466">
        <v>90</v>
      </c>
      <c r="C38" s="1586">
        <v>63481</v>
      </c>
    </row>
    <row r="39" spans="1:3">
      <c r="A39" s="1587" t="s">
        <v>1354</v>
      </c>
      <c r="B39" s="1466">
        <v>1349.5832660000001</v>
      </c>
      <c r="C39" s="1586">
        <v>63494</v>
      </c>
    </row>
    <row r="40" spans="1:3">
      <c r="A40" s="1587" t="s">
        <v>1355</v>
      </c>
      <c r="B40" s="1466">
        <v>194.92500000000001</v>
      </c>
      <c r="C40" s="1586">
        <v>63501</v>
      </c>
    </row>
    <row r="41" spans="1:3">
      <c r="A41" s="1587" t="s">
        <v>1356</v>
      </c>
      <c r="B41" s="1466">
        <v>192.50790000000001</v>
      </c>
      <c r="C41" s="1586">
        <v>63505</v>
      </c>
    </row>
    <row r="42" spans="1:3">
      <c r="A42" s="1587" t="s">
        <v>1357</v>
      </c>
      <c r="B42" s="1466">
        <v>1384.3379</v>
      </c>
      <c r="C42" s="1586">
        <v>63505</v>
      </c>
    </row>
    <row r="43" spans="1:3">
      <c r="A43" s="1587" t="s">
        <v>1358</v>
      </c>
      <c r="B43" s="1466">
        <v>919.77120000000002</v>
      </c>
      <c r="C43" s="1586">
        <v>63508</v>
      </c>
    </row>
    <row r="44" spans="1:3">
      <c r="A44" s="1587" t="s">
        <v>1359</v>
      </c>
      <c r="B44" s="1466">
        <v>3209.40688</v>
      </c>
      <c r="C44" s="1586">
        <v>63510</v>
      </c>
    </row>
    <row r="45" spans="1:3">
      <c r="A45" s="1587" t="s">
        <v>1360</v>
      </c>
      <c r="B45" s="1466">
        <v>872.94749999999999</v>
      </c>
      <c r="C45" s="1586">
        <v>63517</v>
      </c>
    </row>
    <row r="46" spans="1:3">
      <c r="A46" s="1587" t="s">
        <v>1361</v>
      </c>
      <c r="B46" s="1467">
        <v>1591.7617</v>
      </c>
      <c r="C46" s="1586">
        <v>63523</v>
      </c>
    </row>
    <row r="47" spans="1:3">
      <c r="A47" s="1587" t="s">
        <v>1362</v>
      </c>
      <c r="B47" s="1466">
        <v>3159.0304000000001</v>
      </c>
      <c r="C47" s="1586">
        <v>63524</v>
      </c>
    </row>
    <row r="48" spans="1:3">
      <c r="A48" s="1587" t="s">
        <v>1363</v>
      </c>
      <c r="B48" s="1466">
        <v>1543.184</v>
      </c>
      <c r="C48" s="1586">
        <v>63538</v>
      </c>
    </row>
    <row r="49" spans="1:3">
      <c r="A49" s="1587" t="s">
        <v>1364</v>
      </c>
      <c r="B49" s="1466">
        <v>132.25</v>
      </c>
      <c r="C49" s="1586">
        <v>63540</v>
      </c>
    </row>
    <row r="50" spans="1:3">
      <c r="A50" s="1587" t="s">
        <v>1365</v>
      </c>
      <c r="B50" s="1466">
        <v>305.83390000000003</v>
      </c>
      <c r="C50" s="1586">
        <v>63540</v>
      </c>
    </row>
    <row r="51" spans="1:3">
      <c r="A51" s="1587" t="s">
        <v>1366</v>
      </c>
      <c r="B51" s="1466">
        <v>851.50059999999996</v>
      </c>
      <c r="C51" s="1586">
        <v>63540</v>
      </c>
    </row>
    <row r="52" spans="1:3">
      <c r="A52" s="1587" t="s">
        <v>1367</v>
      </c>
      <c r="B52" s="1466">
        <v>907.62966600000004</v>
      </c>
      <c r="C52" s="1586">
        <v>63544</v>
      </c>
    </row>
    <row r="53" spans="1:3">
      <c r="A53" s="1587" t="s">
        <v>1368</v>
      </c>
      <c r="B53" s="1466">
        <v>289.3313</v>
      </c>
      <c r="C53" s="1586">
        <v>63545</v>
      </c>
    </row>
    <row r="54" spans="1:3">
      <c r="A54" s="1587" t="s">
        <v>1369</v>
      </c>
      <c r="B54" s="1466">
        <v>119.479609</v>
      </c>
      <c r="C54" s="1586">
        <v>63551</v>
      </c>
    </row>
    <row r="55" spans="1:3">
      <c r="A55" s="1587" t="s">
        <v>1370</v>
      </c>
      <c r="B55" s="1466">
        <v>110.1135</v>
      </c>
      <c r="C55" s="1586">
        <v>63559</v>
      </c>
    </row>
    <row r="56" spans="1:3">
      <c r="A56" s="1587" t="s">
        <v>1371</v>
      </c>
      <c r="B56" s="1466">
        <v>1104.3171</v>
      </c>
      <c r="C56" s="1586">
        <v>63559</v>
      </c>
    </row>
    <row r="57" spans="1:3">
      <c r="A57" s="1587" t="s">
        <v>1372</v>
      </c>
      <c r="B57" s="1466">
        <v>15</v>
      </c>
      <c r="C57" s="1586">
        <v>63560</v>
      </c>
    </row>
    <row r="58" spans="1:3">
      <c r="A58" s="1587" t="s">
        <v>1373</v>
      </c>
      <c r="B58" s="1466">
        <v>86.212500000000006</v>
      </c>
      <c r="C58" s="1586">
        <v>63561</v>
      </c>
    </row>
    <row r="59" spans="1:3">
      <c r="A59" s="1587" t="s">
        <v>1374</v>
      </c>
      <c r="B59" s="1466">
        <v>1991.94236</v>
      </c>
      <c r="C59" s="1586">
        <v>63565</v>
      </c>
    </row>
    <row r="60" spans="1:3">
      <c r="A60" s="1587" t="s">
        <v>1375</v>
      </c>
      <c r="B60" s="1466">
        <v>187.94540000000001</v>
      </c>
      <c r="C60" s="1586">
        <v>63565</v>
      </c>
    </row>
    <row r="61" spans="1:3">
      <c r="A61" s="1587" t="s">
        <v>1376</v>
      </c>
      <c r="B61" s="1466">
        <v>270</v>
      </c>
      <c r="C61" s="1586">
        <v>63568</v>
      </c>
    </row>
    <row r="62" spans="1:3">
      <c r="A62" s="1587" t="s">
        <v>1377</v>
      </c>
      <c r="B62" s="1466">
        <v>1635.9636</v>
      </c>
      <c r="C62" s="1586">
        <v>63569</v>
      </c>
    </row>
    <row r="63" spans="1:3">
      <c r="A63" s="1587" t="s">
        <v>1378</v>
      </c>
      <c r="B63" s="1466">
        <v>1508.8087</v>
      </c>
      <c r="C63" s="1586">
        <v>63574</v>
      </c>
    </row>
    <row r="64" spans="1:3">
      <c r="A64" s="1587" t="s">
        <v>1379</v>
      </c>
      <c r="B64" s="1466">
        <v>272.25</v>
      </c>
      <c r="C64" s="1586">
        <v>63575</v>
      </c>
    </row>
    <row r="65" spans="1:3">
      <c r="A65" s="1587" t="s">
        <v>1380</v>
      </c>
      <c r="B65" s="1466">
        <v>88.096282000000002</v>
      </c>
      <c r="C65" s="1586">
        <v>63589</v>
      </c>
    </row>
    <row r="66" spans="1:3">
      <c r="A66" s="1587" t="s">
        <v>1381</v>
      </c>
      <c r="B66" s="1466">
        <v>34.999360000000003</v>
      </c>
      <c r="C66" s="1586">
        <v>63589</v>
      </c>
    </row>
    <row r="67" spans="1:3">
      <c r="A67" s="1587" t="s">
        <v>1332</v>
      </c>
      <c r="B67" s="1466">
        <v>1575.2578129999999</v>
      </c>
      <c r="C67" s="1586">
        <v>63592</v>
      </c>
    </row>
    <row r="68" spans="1:3">
      <c r="A68" s="1587" t="s">
        <v>1347</v>
      </c>
      <c r="B68" s="1466">
        <v>103.95</v>
      </c>
      <c r="C68" s="1586">
        <v>63592</v>
      </c>
    </row>
    <row r="69" spans="1:3">
      <c r="A69" s="1587" t="s">
        <v>1382</v>
      </c>
      <c r="B69" s="1466">
        <v>791.84400000000005</v>
      </c>
      <c r="C69" s="1586">
        <v>63592</v>
      </c>
    </row>
    <row r="70" spans="1:3">
      <c r="A70" s="1587" t="s">
        <v>1383</v>
      </c>
      <c r="B70" s="1466">
        <v>180.32470000000001</v>
      </c>
      <c r="C70" s="1586">
        <v>63592</v>
      </c>
    </row>
    <row r="71" spans="1:3">
      <c r="A71" s="1587" t="s">
        <v>1384</v>
      </c>
      <c r="B71" s="1466">
        <v>321</v>
      </c>
      <c r="C71" s="1586">
        <v>63599</v>
      </c>
    </row>
    <row r="72" spans="1:3">
      <c r="A72" s="1587" t="s">
        <v>1385</v>
      </c>
      <c r="B72" s="1466">
        <v>241.31376</v>
      </c>
      <c r="C72" s="1586">
        <v>63603</v>
      </c>
    </row>
    <row r="73" spans="1:3">
      <c r="A73" s="1587" t="s">
        <v>1386</v>
      </c>
      <c r="B73" s="1466">
        <v>134.54109500000001</v>
      </c>
      <c r="C73" s="1586">
        <v>63606</v>
      </c>
    </row>
    <row r="74" spans="1:3">
      <c r="A74" s="1587" t="s">
        <v>1387</v>
      </c>
      <c r="B74" s="1466">
        <v>642</v>
      </c>
      <c r="C74" s="1588" t="s">
        <v>1388</v>
      </c>
    </row>
    <row r="75" spans="1:3">
      <c r="A75" s="1587" t="s">
        <v>1346</v>
      </c>
      <c r="B75" s="1466">
        <v>274.3</v>
      </c>
      <c r="C75" s="1588" t="s">
        <v>1389</v>
      </c>
    </row>
    <row r="76" spans="1:3">
      <c r="A76" s="1587" t="s">
        <v>1390</v>
      </c>
      <c r="B76" s="1466">
        <v>28.25</v>
      </c>
      <c r="C76" s="1588">
        <v>63614</v>
      </c>
    </row>
    <row r="77" spans="1:3">
      <c r="A77" s="1587" t="s">
        <v>1391</v>
      </c>
      <c r="B77" s="1466">
        <v>390</v>
      </c>
      <c r="C77" s="1588">
        <v>63614</v>
      </c>
    </row>
    <row r="78" spans="1:3">
      <c r="A78" s="1587" t="s">
        <v>1392</v>
      </c>
      <c r="B78" s="1466">
        <v>1055</v>
      </c>
      <c r="C78" s="1588">
        <v>63628</v>
      </c>
    </row>
    <row r="79" spans="1:3">
      <c r="A79" s="1587" t="s">
        <v>1393</v>
      </c>
      <c r="B79" s="1466">
        <v>35.088000000000001</v>
      </c>
      <c r="C79" s="1588">
        <v>63631</v>
      </c>
    </row>
    <row r="80" spans="1:3">
      <c r="A80" s="1587" t="s">
        <v>1394</v>
      </c>
      <c r="B80" s="1466">
        <v>209.75399999999999</v>
      </c>
      <c r="C80" s="1588">
        <v>63639</v>
      </c>
    </row>
    <row r="81" spans="1:3">
      <c r="A81" s="1587" t="s">
        <v>1395</v>
      </c>
      <c r="B81" s="1466">
        <v>1885.4257</v>
      </c>
      <c r="C81" s="1588">
        <v>63639</v>
      </c>
    </row>
    <row r="82" spans="1:3">
      <c r="A82" s="1587" t="s">
        <v>1396</v>
      </c>
      <c r="B82" s="1466">
        <v>150</v>
      </c>
      <c r="C82" s="1588">
        <v>63640</v>
      </c>
    </row>
    <row r="83" spans="1:3">
      <c r="A83" s="1589" t="s">
        <v>1397</v>
      </c>
      <c r="B83" s="1468">
        <f>SUM(B84:B104)</f>
        <v>9503.0440669999989</v>
      </c>
      <c r="C83" s="1586"/>
    </row>
    <row r="84" spans="1:3">
      <c r="A84" s="1587" t="s">
        <v>1398</v>
      </c>
      <c r="B84" s="1466">
        <v>115</v>
      </c>
      <c r="C84" s="1586">
        <v>63310</v>
      </c>
    </row>
    <row r="85" spans="1:3">
      <c r="A85" s="1587" t="s">
        <v>1399</v>
      </c>
      <c r="B85" s="1466">
        <v>300</v>
      </c>
      <c r="C85" s="1586">
        <v>63356</v>
      </c>
    </row>
    <row r="86" spans="1:3">
      <c r="A86" s="1587" t="s">
        <v>1400</v>
      </c>
      <c r="B86" s="1466">
        <v>26</v>
      </c>
      <c r="C86" s="1586">
        <v>63372</v>
      </c>
    </row>
    <row r="87" spans="1:3">
      <c r="A87" s="1587" t="s">
        <v>1401</v>
      </c>
      <c r="B87" s="1466">
        <v>210</v>
      </c>
      <c r="C87" s="1586">
        <v>63424</v>
      </c>
    </row>
    <row r="88" spans="1:3">
      <c r="A88" s="1587" t="s">
        <v>1402</v>
      </c>
      <c r="B88" s="1466">
        <v>106.54170000000001</v>
      </c>
      <c r="C88" s="1588">
        <v>63425</v>
      </c>
    </row>
    <row r="89" spans="1:3">
      <c r="A89" s="1587" t="s">
        <v>1403</v>
      </c>
      <c r="B89" s="1466">
        <v>27</v>
      </c>
      <c r="C89" s="1588">
        <v>63425</v>
      </c>
    </row>
    <row r="90" spans="1:3">
      <c r="A90" s="1587" t="s">
        <v>1404</v>
      </c>
      <c r="B90" s="1466">
        <v>65.802601999999993</v>
      </c>
      <c r="C90" s="1586">
        <v>63425</v>
      </c>
    </row>
    <row r="91" spans="1:3">
      <c r="A91" s="1587" t="s">
        <v>1405</v>
      </c>
      <c r="B91" s="1466">
        <v>9.48</v>
      </c>
      <c r="C91" s="1586">
        <v>63428</v>
      </c>
    </row>
    <row r="92" spans="1:3">
      <c r="A92" s="1587" t="s">
        <v>1406</v>
      </c>
      <c r="B92" s="1466">
        <v>4412.411325</v>
      </c>
      <c r="C92" s="1586">
        <v>63446</v>
      </c>
    </row>
    <row r="93" spans="1:3">
      <c r="A93" s="1587" t="s">
        <v>1407</v>
      </c>
      <c r="B93" s="1466">
        <v>60</v>
      </c>
      <c r="C93" s="1586">
        <v>63451</v>
      </c>
    </row>
    <row r="94" spans="1:3">
      <c r="A94" s="1587" t="s">
        <v>1398</v>
      </c>
      <c r="B94" s="1466">
        <v>172.5</v>
      </c>
      <c r="C94" s="1586">
        <v>63481</v>
      </c>
    </row>
    <row r="95" spans="1:3">
      <c r="A95" s="1587" t="s">
        <v>1408</v>
      </c>
      <c r="B95" s="1466">
        <v>3300.0005999999998</v>
      </c>
      <c r="C95" s="1586">
        <v>63495</v>
      </c>
    </row>
    <row r="96" spans="1:3">
      <c r="A96" s="1587" t="s">
        <v>1409</v>
      </c>
      <c r="B96" s="1466">
        <v>41</v>
      </c>
      <c r="C96" s="1586">
        <v>63526</v>
      </c>
    </row>
    <row r="97" spans="1:3">
      <c r="A97" s="1587" t="s">
        <v>1410</v>
      </c>
      <c r="B97" s="1466">
        <v>12</v>
      </c>
      <c r="C97" s="1586">
        <v>63527</v>
      </c>
    </row>
    <row r="98" spans="1:3">
      <c r="A98" s="1587" t="s">
        <v>1411</v>
      </c>
      <c r="B98" s="1466">
        <v>30</v>
      </c>
      <c r="C98" s="1586">
        <v>63530</v>
      </c>
    </row>
    <row r="99" spans="1:3">
      <c r="A99" s="1587" t="s">
        <v>1412</v>
      </c>
      <c r="B99" s="1466">
        <v>54</v>
      </c>
      <c r="C99" s="1586">
        <v>63565</v>
      </c>
    </row>
    <row r="100" spans="1:3">
      <c r="A100" s="1587" t="s">
        <v>1413</v>
      </c>
      <c r="B100" s="1466">
        <v>36.814399999999999</v>
      </c>
      <c r="C100" s="1586">
        <v>63578</v>
      </c>
    </row>
    <row r="101" spans="1:3">
      <c r="A101" s="1587" t="s">
        <v>1414</v>
      </c>
      <c r="B101" s="1466">
        <v>56</v>
      </c>
      <c r="C101" s="1586">
        <v>63578</v>
      </c>
    </row>
    <row r="102" spans="1:3">
      <c r="A102" s="1587" t="s">
        <v>1415</v>
      </c>
      <c r="B102" s="1466">
        <v>213.08340000000001</v>
      </c>
      <c r="C102" s="1586">
        <v>63601</v>
      </c>
    </row>
    <row r="103" spans="1:3">
      <c r="A103" s="1587" t="s">
        <v>1416</v>
      </c>
      <c r="B103" s="1466">
        <v>216.41004000000001</v>
      </c>
      <c r="C103" s="1586">
        <v>63628</v>
      </c>
    </row>
    <row r="104" spans="1:3">
      <c r="A104" s="1587" t="s">
        <v>1417</v>
      </c>
      <c r="B104" s="1466">
        <v>39</v>
      </c>
      <c r="C104" s="1586">
        <v>63636</v>
      </c>
    </row>
    <row r="105" spans="1:3">
      <c r="A105" s="1099" t="s">
        <v>1418</v>
      </c>
      <c r="B105" s="1465">
        <f>SUM(B106:B109)</f>
        <v>4250</v>
      </c>
      <c r="C105" s="1590"/>
    </row>
    <row r="106" spans="1:3">
      <c r="A106" s="1587" t="s">
        <v>1419</v>
      </c>
      <c r="B106" s="1469">
        <v>1250</v>
      </c>
      <c r="C106" s="1591">
        <v>63323</v>
      </c>
    </row>
    <row r="107" spans="1:3">
      <c r="A107" s="1587" t="s">
        <v>1420</v>
      </c>
      <c r="B107" s="1469">
        <v>1000</v>
      </c>
      <c r="C107" s="1591">
        <v>63323</v>
      </c>
    </row>
    <row r="108" spans="1:3">
      <c r="A108" s="1587" t="s">
        <v>1421</v>
      </c>
      <c r="B108" s="1469">
        <v>750</v>
      </c>
      <c r="C108" s="1591">
        <v>63394</v>
      </c>
    </row>
    <row r="109" spans="1:3">
      <c r="A109" s="1587" t="s">
        <v>1422</v>
      </c>
      <c r="B109" s="1469">
        <v>1250</v>
      </c>
      <c r="C109" s="1591">
        <v>63557</v>
      </c>
    </row>
    <row r="110" spans="1:3" ht="13.5" thickBot="1">
      <c r="A110" s="1592" t="s">
        <v>171</v>
      </c>
      <c r="B110" s="1593">
        <f>SUM(B83+B6+B105)</f>
        <v>59395.458267999988</v>
      </c>
      <c r="C110" s="1594"/>
    </row>
    <row r="111" spans="1:3" ht="13.5" thickTop="1">
      <c r="A111" s="1095" t="s">
        <v>1423</v>
      </c>
      <c r="C111" s="801"/>
    </row>
  </sheetData>
  <mergeCells count="3">
    <mergeCell ref="A1:C1"/>
    <mergeCell ref="A2:C2"/>
    <mergeCell ref="A3:C3"/>
  </mergeCells>
  <printOptions horizontalCentered="1"/>
  <pageMargins left="1.5" right="1" top="1.5" bottom="1" header="0.3" footer="0.3"/>
  <pageSetup paperSize="9" scale="90" orientation="portrait" r:id="rId1"/>
  <rowBreaks count="1" manualBreakCount="1">
    <brk id="56" max="16383" man="1"/>
  </rowBreaks>
</worksheet>
</file>

<file path=xl/worksheets/sheet54.xml><?xml version="1.0" encoding="utf-8"?>
<worksheet xmlns="http://schemas.openxmlformats.org/spreadsheetml/2006/main" xmlns:r="http://schemas.openxmlformats.org/officeDocument/2006/relationships">
  <sheetPr>
    <pageSetUpPr fitToPage="1"/>
  </sheetPr>
  <dimension ref="A1:M37"/>
  <sheetViews>
    <sheetView view="pageBreakPreview" zoomScaleSheetLayoutView="100" workbookViewId="0">
      <selection activeCell="B6" sqref="B1:L1048576"/>
    </sheetView>
  </sheetViews>
  <sheetFormatPr defaultColWidth="12" defaultRowHeight="12.75"/>
  <cols>
    <col min="1" max="1" width="24.85546875" style="315" customWidth="1"/>
    <col min="2" max="4" width="5" style="315" bestFit="1" customWidth="1"/>
    <col min="5" max="5" width="7" style="315" bestFit="1" customWidth="1"/>
    <col min="6" max="6" width="8.28515625" style="315" bestFit="1" customWidth="1"/>
    <col min="7" max="7" width="8" style="315" bestFit="1" customWidth="1"/>
    <col min="8" max="8" width="8.28515625" style="315" bestFit="1" customWidth="1"/>
    <col min="9" max="9" width="8" style="315" bestFit="1" customWidth="1"/>
    <col min="10" max="10" width="8.28515625" style="315" bestFit="1" customWidth="1"/>
    <col min="11" max="11" width="6.28515625" style="315" bestFit="1" customWidth="1"/>
    <col min="12" max="12" width="6.7109375" style="315" bestFit="1" customWidth="1"/>
    <col min="13" max="256" width="12" style="315"/>
    <col min="257" max="257" width="24.85546875" style="315" customWidth="1"/>
    <col min="258" max="258" width="10.140625" style="315" customWidth="1"/>
    <col min="259" max="259" width="6.7109375" style="315" customWidth="1"/>
    <col min="260" max="260" width="7.140625" style="315" customWidth="1"/>
    <col min="261" max="261" width="11.85546875" style="315" bestFit="1" customWidth="1"/>
    <col min="262" max="262" width="8.85546875" style="315" customWidth="1"/>
    <col min="263" max="263" width="10.42578125" style="315" bestFit="1" customWidth="1"/>
    <col min="264" max="264" width="8.7109375" style="315" bestFit="1" customWidth="1"/>
    <col min="265" max="265" width="10.42578125" style="315" bestFit="1" customWidth="1"/>
    <col min="266" max="266" width="8.28515625" style="315" bestFit="1" customWidth="1"/>
    <col min="267" max="267" width="6.28515625" style="315" bestFit="1" customWidth="1"/>
    <col min="268" max="268" width="6.7109375" style="315" bestFit="1" customWidth="1"/>
    <col min="269" max="512" width="12" style="315"/>
    <col min="513" max="513" width="24.85546875" style="315" customWidth="1"/>
    <col min="514" max="514" width="10.140625" style="315" customWidth="1"/>
    <col min="515" max="515" width="6.7109375" style="315" customWidth="1"/>
    <col min="516" max="516" width="7.140625" style="315" customWidth="1"/>
    <col min="517" max="517" width="11.85546875" style="315" bestFit="1" customWidth="1"/>
    <col min="518" max="518" width="8.85546875" style="315" customWidth="1"/>
    <col min="519" max="519" width="10.42578125" style="315" bestFit="1" customWidth="1"/>
    <col min="520" max="520" width="8.7109375" style="315" bestFit="1" customWidth="1"/>
    <col min="521" max="521" width="10.42578125" style="315" bestFit="1" customWidth="1"/>
    <col min="522" max="522" width="8.28515625" style="315" bestFit="1" customWidth="1"/>
    <col min="523" max="523" width="6.28515625" style="315" bestFit="1" customWidth="1"/>
    <col min="524" max="524" width="6.7109375" style="315" bestFit="1" customWidth="1"/>
    <col min="525" max="768" width="12" style="315"/>
    <col min="769" max="769" width="24.85546875" style="315" customWidth="1"/>
    <col min="770" max="770" width="10.140625" style="315" customWidth="1"/>
    <col min="771" max="771" width="6.7109375" style="315" customWidth="1"/>
    <col min="772" max="772" width="7.140625" style="315" customWidth="1"/>
    <col min="773" max="773" width="11.85546875" style="315" bestFit="1" customWidth="1"/>
    <col min="774" max="774" width="8.85546875" style="315" customWidth="1"/>
    <col min="775" max="775" width="10.42578125" style="315" bestFit="1" customWidth="1"/>
    <col min="776" max="776" width="8.7109375" style="315" bestFit="1" customWidth="1"/>
    <col min="777" max="777" width="10.42578125" style="315" bestFit="1" customWidth="1"/>
    <col min="778" max="778" width="8.28515625" style="315" bestFit="1" customWidth="1"/>
    <col min="779" max="779" width="6.28515625" style="315" bestFit="1" customWidth="1"/>
    <col min="780" max="780" width="6.7109375" style="315" bestFit="1" customWidth="1"/>
    <col min="781" max="1024" width="12" style="315"/>
    <col min="1025" max="1025" width="24.85546875" style="315" customWidth="1"/>
    <col min="1026" max="1026" width="10.140625" style="315" customWidth="1"/>
    <col min="1027" max="1027" width="6.7109375" style="315" customWidth="1"/>
    <col min="1028" max="1028" width="7.140625" style="315" customWidth="1"/>
    <col min="1029" max="1029" width="11.85546875" style="315" bestFit="1" customWidth="1"/>
    <col min="1030" max="1030" width="8.85546875" style="315" customWidth="1"/>
    <col min="1031" max="1031" width="10.42578125" style="315" bestFit="1" customWidth="1"/>
    <col min="1032" max="1032" width="8.7109375" style="315" bestFit="1" customWidth="1"/>
    <col min="1033" max="1033" width="10.42578125" style="315" bestFit="1" customWidth="1"/>
    <col min="1034" max="1034" width="8.28515625" style="315" bestFit="1" customWidth="1"/>
    <col min="1035" max="1035" width="6.28515625" style="315" bestFit="1" customWidth="1"/>
    <col min="1036" max="1036" width="6.7109375" style="315" bestFit="1" customWidth="1"/>
    <col min="1037" max="1280" width="12" style="315"/>
    <col min="1281" max="1281" width="24.85546875" style="315" customWidth="1"/>
    <col min="1282" max="1282" width="10.140625" style="315" customWidth="1"/>
    <col min="1283" max="1283" width="6.7109375" style="315" customWidth="1"/>
    <col min="1284" max="1284" width="7.140625" style="315" customWidth="1"/>
    <col min="1285" max="1285" width="11.85546875" style="315" bestFit="1" customWidth="1"/>
    <col min="1286" max="1286" width="8.85546875" style="315" customWidth="1"/>
    <col min="1287" max="1287" width="10.42578125" style="315" bestFit="1" customWidth="1"/>
    <col min="1288" max="1288" width="8.7109375" style="315" bestFit="1" customWidth="1"/>
    <col min="1289" max="1289" width="10.42578125" style="315" bestFit="1" customWidth="1"/>
    <col min="1290" max="1290" width="8.28515625" style="315" bestFit="1" customWidth="1"/>
    <col min="1291" max="1291" width="6.28515625" style="315" bestFit="1" customWidth="1"/>
    <col min="1292" max="1292" width="6.7109375" style="315" bestFit="1" customWidth="1"/>
    <col min="1293" max="1536" width="12" style="315"/>
    <col min="1537" max="1537" width="24.85546875" style="315" customWidth="1"/>
    <col min="1538" max="1538" width="10.140625" style="315" customWidth="1"/>
    <col min="1539" max="1539" width="6.7109375" style="315" customWidth="1"/>
    <col min="1540" max="1540" width="7.140625" style="315" customWidth="1"/>
    <col min="1541" max="1541" width="11.85546875" style="315" bestFit="1" customWidth="1"/>
    <col min="1542" max="1542" width="8.85546875" style="315" customWidth="1"/>
    <col min="1543" max="1543" width="10.42578125" style="315" bestFit="1" customWidth="1"/>
    <col min="1544" max="1544" width="8.7109375" style="315" bestFit="1" customWidth="1"/>
    <col min="1545" max="1545" width="10.42578125" style="315" bestFit="1" customWidth="1"/>
    <col min="1546" max="1546" width="8.28515625" style="315" bestFit="1" customWidth="1"/>
    <col min="1547" max="1547" width="6.28515625" style="315" bestFit="1" customWidth="1"/>
    <col min="1548" max="1548" width="6.7109375" style="315" bestFit="1" customWidth="1"/>
    <col min="1549" max="1792" width="12" style="315"/>
    <col min="1793" max="1793" width="24.85546875" style="315" customWidth="1"/>
    <col min="1794" max="1794" width="10.140625" style="315" customWidth="1"/>
    <col min="1795" max="1795" width="6.7109375" style="315" customWidth="1"/>
    <col min="1796" max="1796" width="7.140625" style="315" customWidth="1"/>
    <col min="1797" max="1797" width="11.85546875" style="315" bestFit="1" customWidth="1"/>
    <col min="1798" max="1798" width="8.85546875" style="315" customWidth="1"/>
    <col min="1799" max="1799" width="10.42578125" style="315" bestFit="1" customWidth="1"/>
    <col min="1800" max="1800" width="8.7109375" style="315" bestFit="1" customWidth="1"/>
    <col min="1801" max="1801" width="10.42578125" style="315" bestFit="1" customWidth="1"/>
    <col min="1802" max="1802" width="8.28515625" style="315" bestFit="1" customWidth="1"/>
    <col min="1803" max="1803" width="6.28515625" style="315" bestFit="1" customWidth="1"/>
    <col min="1804" max="1804" width="6.7109375" style="315" bestFit="1" customWidth="1"/>
    <col min="1805" max="2048" width="12" style="315"/>
    <col min="2049" max="2049" width="24.85546875" style="315" customWidth="1"/>
    <col min="2050" max="2050" width="10.140625" style="315" customWidth="1"/>
    <col min="2051" max="2051" width="6.7109375" style="315" customWidth="1"/>
    <col min="2052" max="2052" width="7.140625" style="315" customWidth="1"/>
    <col min="2053" max="2053" width="11.85546875" style="315" bestFit="1" customWidth="1"/>
    <col min="2054" max="2054" width="8.85546875" style="315" customWidth="1"/>
    <col min="2055" max="2055" width="10.42578125" style="315" bestFit="1" customWidth="1"/>
    <col min="2056" max="2056" width="8.7109375" style="315" bestFit="1" customWidth="1"/>
    <col min="2057" max="2057" width="10.42578125" style="315" bestFit="1" customWidth="1"/>
    <col min="2058" max="2058" width="8.28515625" style="315" bestFit="1" customWidth="1"/>
    <col min="2059" max="2059" width="6.28515625" style="315" bestFit="1" customWidth="1"/>
    <col min="2060" max="2060" width="6.7109375" style="315" bestFit="1" customWidth="1"/>
    <col min="2061" max="2304" width="12" style="315"/>
    <col min="2305" max="2305" width="24.85546875" style="315" customWidth="1"/>
    <col min="2306" max="2306" width="10.140625" style="315" customWidth="1"/>
    <col min="2307" max="2307" width="6.7109375" style="315" customWidth="1"/>
    <col min="2308" max="2308" width="7.140625" style="315" customWidth="1"/>
    <col min="2309" max="2309" width="11.85546875" style="315" bestFit="1" customWidth="1"/>
    <col min="2310" max="2310" width="8.85546875" style="315" customWidth="1"/>
    <col min="2311" max="2311" width="10.42578125" style="315" bestFit="1" customWidth="1"/>
    <col min="2312" max="2312" width="8.7109375" style="315" bestFit="1" customWidth="1"/>
    <col min="2313" max="2313" width="10.42578125" style="315" bestFit="1" customWidth="1"/>
    <col min="2314" max="2314" width="8.28515625" style="315" bestFit="1" customWidth="1"/>
    <col min="2315" max="2315" width="6.28515625" style="315" bestFit="1" customWidth="1"/>
    <col min="2316" max="2316" width="6.7109375" style="315" bestFit="1" customWidth="1"/>
    <col min="2317" max="2560" width="12" style="315"/>
    <col min="2561" max="2561" width="24.85546875" style="315" customWidth="1"/>
    <col min="2562" max="2562" width="10.140625" style="315" customWidth="1"/>
    <col min="2563" max="2563" width="6.7109375" style="315" customWidth="1"/>
    <col min="2564" max="2564" width="7.140625" style="315" customWidth="1"/>
    <col min="2565" max="2565" width="11.85546875" style="315" bestFit="1" customWidth="1"/>
    <col min="2566" max="2566" width="8.85546875" style="315" customWidth="1"/>
    <col min="2567" max="2567" width="10.42578125" style="315" bestFit="1" customWidth="1"/>
    <col min="2568" max="2568" width="8.7109375" style="315" bestFit="1" customWidth="1"/>
    <col min="2569" max="2569" width="10.42578125" style="315" bestFit="1" customWidth="1"/>
    <col min="2570" max="2570" width="8.28515625" style="315" bestFit="1" customWidth="1"/>
    <col min="2571" max="2571" width="6.28515625" style="315" bestFit="1" customWidth="1"/>
    <col min="2572" max="2572" width="6.7109375" style="315" bestFit="1" customWidth="1"/>
    <col min="2573" max="2816" width="12" style="315"/>
    <col min="2817" max="2817" width="24.85546875" style="315" customWidth="1"/>
    <col min="2818" max="2818" width="10.140625" style="315" customWidth="1"/>
    <col min="2819" max="2819" width="6.7109375" style="315" customWidth="1"/>
    <col min="2820" max="2820" width="7.140625" style="315" customWidth="1"/>
    <col min="2821" max="2821" width="11.85546875" style="315" bestFit="1" customWidth="1"/>
    <col min="2822" max="2822" width="8.85546875" style="315" customWidth="1"/>
    <col min="2823" max="2823" width="10.42578125" style="315" bestFit="1" customWidth="1"/>
    <col min="2824" max="2824" width="8.7109375" style="315" bestFit="1" customWidth="1"/>
    <col min="2825" max="2825" width="10.42578125" style="315" bestFit="1" customWidth="1"/>
    <col min="2826" max="2826" width="8.28515625" style="315" bestFit="1" customWidth="1"/>
    <col min="2827" max="2827" width="6.28515625" style="315" bestFit="1" customWidth="1"/>
    <col min="2828" max="2828" width="6.7109375" style="315" bestFit="1" customWidth="1"/>
    <col min="2829" max="3072" width="12" style="315"/>
    <col min="3073" max="3073" width="24.85546875" style="315" customWidth="1"/>
    <col min="3074" max="3074" width="10.140625" style="315" customWidth="1"/>
    <col min="3075" max="3075" width="6.7109375" style="315" customWidth="1"/>
    <col min="3076" max="3076" width="7.140625" style="315" customWidth="1"/>
    <col min="3077" max="3077" width="11.85546875" style="315" bestFit="1" customWidth="1"/>
    <col min="3078" max="3078" width="8.85546875" style="315" customWidth="1"/>
    <col min="3079" max="3079" width="10.42578125" style="315" bestFit="1" customWidth="1"/>
    <col min="3080" max="3080" width="8.7109375" style="315" bestFit="1" customWidth="1"/>
    <col min="3081" max="3081" width="10.42578125" style="315" bestFit="1" customWidth="1"/>
    <col min="3082" max="3082" width="8.28515625" style="315" bestFit="1" customWidth="1"/>
    <col min="3083" max="3083" width="6.28515625" style="315" bestFit="1" customWidth="1"/>
    <col min="3084" max="3084" width="6.7109375" style="315" bestFit="1" customWidth="1"/>
    <col min="3085" max="3328" width="12" style="315"/>
    <col min="3329" max="3329" width="24.85546875" style="315" customWidth="1"/>
    <col min="3330" max="3330" width="10.140625" style="315" customWidth="1"/>
    <col min="3331" max="3331" width="6.7109375" style="315" customWidth="1"/>
    <col min="3332" max="3332" width="7.140625" style="315" customWidth="1"/>
    <col min="3333" max="3333" width="11.85546875" style="315" bestFit="1" customWidth="1"/>
    <col min="3334" max="3334" width="8.85546875" style="315" customWidth="1"/>
    <col min="3335" max="3335" width="10.42578125" style="315" bestFit="1" customWidth="1"/>
    <col min="3336" max="3336" width="8.7109375" style="315" bestFit="1" customWidth="1"/>
    <col min="3337" max="3337" width="10.42578125" style="315" bestFit="1" customWidth="1"/>
    <col min="3338" max="3338" width="8.28515625" style="315" bestFit="1" customWidth="1"/>
    <col min="3339" max="3339" width="6.28515625" style="315" bestFit="1" customWidth="1"/>
    <col min="3340" max="3340" width="6.7109375" style="315" bestFit="1" customWidth="1"/>
    <col min="3341" max="3584" width="12" style="315"/>
    <col min="3585" max="3585" width="24.85546875" style="315" customWidth="1"/>
    <col min="3586" max="3586" width="10.140625" style="315" customWidth="1"/>
    <col min="3587" max="3587" width="6.7109375" style="315" customWidth="1"/>
    <col min="3588" max="3588" width="7.140625" style="315" customWidth="1"/>
    <col min="3589" max="3589" width="11.85546875" style="315" bestFit="1" customWidth="1"/>
    <col min="3590" max="3590" width="8.85546875" style="315" customWidth="1"/>
    <col min="3591" max="3591" width="10.42578125" style="315" bestFit="1" customWidth="1"/>
    <col min="3592" max="3592" width="8.7109375" style="315" bestFit="1" customWidth="1"/>
    <col min="3593" max="3593" width="10.42578125" style="315" bestFit="1" customWidth="1"/>
    <col min="3594" max="3594" width="8.28515625" style="315" bestFit="1" customWidth="1"/>
    <col min="3595" max="3595" width="6.28515625" style="315" bestFit="1" customWidth="1"/>
    <col min="3596" max="3596" width="6.7109375" style="315" bestFit="1" customWidth="1"/>
    <col min="3597" max="3840" width="12" style="315"/>
    <col min="3841" max="3841" width="24.85546875" style="315" customWidth="1"/>
    <col min="3842" max="3842" width="10.140625" style="315" customWidth="1"/>
    <col min="3843" max="3843" width="6.7109375" style="315" customWidth="1"/>
    <col min="3844" max="3844" width="7.140625" style="315" customWidth="1"/>
    <col min="3845" max="3845" width="11.85546875" style="315" bestFit="1" customWidth="1"/>
    <col min="3846" max="3846" width="8.85546875" style="315" customWidth="1"/>
    <col min="3847" max="3847" width="10.42578125" style="315" bestFit="1" customWidth="1"/>
    <col min="3848" max="3848" width="8.7109375" style="315" bestFit="1" customWidth="1"/>
    <col min="3849" max="3849" width="10.42578125" style="315" bestFit="1" customWidth="1"/>
    <col min="3850" max="3850" width="8.28515625" style="315" bestFit="1" customWidth="1"/>
    <col min="3851" max="3851" width="6.28515625" style="315" bestFit="1" customWidth="1"/>
    <col min="3852" max="3852" width="6.7109375" style="315" bestFit="1" customWidth="1"/>
    <col min="3853" max="4096" width="12" style="315"/>
    <col min="4097" max="4097" width="24.85546875" style="315" customWidth="1"/>
    <col min="4098" max="4098" width="10.140625" style="315" customWidth="1"/>
    <col min="4099" max="4099" width="6.7109375" style="315" customWidth="1"/>
    <col min="4100" max="4100" width="7.140625" style="315" customWidth="1"/>
    <col min="4101" max="4101" width="11.85546875" style="315" bestFit="1" customWidth="1"/>
    <col min="4102" max="4102" width="8.85546875" style="315" customWidth="1"/>
    <col min="4103" max="4103" width="10.42578125" style="315" bestFit="1" customWidth="1"/>
    <col min="4104" max="4104" width="8.7109375" style="315" bestFit="1" customWidth="1"/>
    <col min="4105" max="4105" width="10.42578125" style="315" bestFit="1" customWidth="1"/>
    <col min="4106" max="4106" width="8.28515625" style="315" bestFit="1" customWidth="1"/>
    <col min="4107" max="4107" width="6.28515625" style="315" bestFit="1" customWidth="1"/>
    <col min="4108" max="4108" width="6.7109375" style="315" bestFit="1" customWidth="1"/>
    <col min="4109" max="4352" width="12" style="315"/>
    <col min="4353" max="4353" width="24.85546875" style="315" customWidth="1"/>
    <col min="4354" max="4354" width="10.140625" style="315" customWidth="1"/>
    <col min="4355" max="4355" width="6.7109375" style="315" customWidth="1"/>
    <col min="4356" max="4356" width="7.140625" style="315" customWidth="1"/>
    <col min="4357" max="4357" width="11.85546875" style="315" bestFit="1" customWidth="1"/>
    <col min="4358" max="4358" width="8.85546875" style="315" customWidth="1"/>
    <col min="4359" max="4359" width="10.42578125" style="315" bestFit="1" customWidth="1"/>
    <col min="4360" max="4360" width="8.7109375" style="315" bestFit="1" customWidth="1"/>
    <col min="4361" max="4361" width="10.42578125" style="315" bestFit="1" customWidth="1"/>
    <col min="4362" max="4362" width="8.28515625" style="315" bestFit="1" customWidth="1"/>
    <col min="4363" max="4363" width="6.28515625" style="315" bestFit="1" customWidth="1"/>
    <col min="4364" max="4364" width="6.7109375" style="315" bestFit="1" customWidth="1"/>
    <col min="4365" max="4608" width="12" style="315"/>
    <col min="4609" max="4609" width="24.85546875" style="315" customWidth="1"/>
    <col min="4610" max="4610" width="10.140625" style="315" customWidth="1"/>
    <col min="4611" max="4611" width="6.7109375" style="315" customWidth="1"/>
    <col min="4612" max="4612" width="7.140625" style="315" customWidth="1"/>
    <col min="4613" max="4613" width="11.85546875" style="315" bestFit="1" customWidth="1"/>
    <col min="4614" max="4614" width="8.85546875" style="315" customWidth="1"/>
    <col min="4615" max="4615" width="10.42578125" style="315" bestFit="1" customWidth="1"/>
    <col min="4616" max="4616" width="8.7109375" style="315" bestFit="1" customWidth="1"/>
    <col min="4617" max="4617" width="10.42578125" style="315" bestFit="1" customWidth="1"/>
    <col min="4618" max="4618" width="8.28515625" style="315" bestFit="1" customWidth="1"/>
    <col min="4619" max="4619" width="6.28515625" style="315" bestFit="1" customWidth="1"/>
    <col min="4620" max="4620" width="6.7109375" style="315" bestFit="1" customWidth="1"/>
    <col min="4621" max="4864" width="12" style="315"/>
    <col min="4865" max="4865" width="24.85546875" style="315" customWidth="1"/>
    <col min="4866" max="4866" width="10.140625" style="315" customWidth="1"/>
    <col min="4867" max="4867" width="6.7109375" style="315" customWidth="1"/>
    <col min="4868" max="4868" width="7.140625" style="315" customWidth="1"/>
    <col min="4869" max="4869" width="11.85546875" style="315" bestFit="1" customWidth="1"/>
    <col min="4870" max="4870" width="8.85546875" style="315" customWidth="1"/>
    <col min="4871" max="4871" width="10.42578125" style="315" bestFit="1" customWidth="1"/>
    <col min="4872" max="4872" width="8.7109375" style="315" bestFit="1" customWidth="1"/>
    <col min="4873" max="4873" width="10.42578125" style="315" bestFit="1" customWidth="1"/>
    <col min="4874" max="4874" width="8.28515625" style="315" bestFit="1" customWidth="1"/>
    <col min="4875" max="4875" width="6.28515625" style="315" bestFit="1" customWidth="1"/>
    <col min="4876" max="4876" width="6.7109375" style="315" bestFit="1" customWidth="1"/>
    <col min="4877" max="5120" width="12" style="315"/>
    <col min="5121" max="5121" width="24.85546875" style="315" customWidth="1"/>
    <col min="5122" max="5122" width="10.140625" style="315" customWidth="1"/>
    <col min="5123" max="5123" width="6.7109375" style="315" customWidth="1"/>
    <col min="5124" max="5124" width="7.140625" style="315" customWidth="1"/>
    <col min="5125" max="5125" width="11.85546875" style="315" bestFit="1" customWidth="1"/>
    <col min="5126" max="5126" width="8.85546875" style="315" customWidth="1"/>
    <col min="5127" max="5127" width="10.42578125" style="315" bestFit="1" customWidth="1"/>
    <col min="5128" max="5128" width="8.7109375" style="315" bestFit="1" customWidth="1"/>
    <col min="5129" max="5129" width="10.42578125" style="315" bestFit="1" customWidth="1"/>
    <col min="5130" max="5130" width="8.28515625" style="315" bestFit="1" customWidth="1"/>
    <col min="5131" max="5131" width="6.28515625" style="315" bestFit="1" customWidth="1"/>
    <col min="5132" max="5132" width="6.7109375" style="315" bestFit="1" customWidth="1"/>
    <col min="5133" max="5376" width="12" style="315"/>
    <col min="5377" max="5377" width="24.85546875" style="315" customWidth="1"/>
    <col min="5378" max="5378" width="10.140625" style="315" customWidth="1"/>
    <col min="5379" max="5379" width="6.7109375" style="315" customWidth="1"/>
    <col min="5380" max="5380" width="7.140625" style="315" customWidth="1"/>
    <col min="5381" max="5381" width="11.85546875" style="315" bestFit="1" customWidth="1"/>
    <col min="5382" max="5382" width="8.85546875" style="315" customWidth="1"/>
    <col min="5383" max="5383" width="10.42578125" style="315" bestFit="1" customWidth="1"/>
    <col min="5384" max="5384" width="8.7109375" style="315" bestFit="1" customWidth="1"/>
    <col min="5385" max="5385" width="10.42578125" style="315" bestFit="1" customWidth="1"/>
    <col min="5386" max="5386" width="8.28515625" style="315" bestFit="1" customWidth="1"/>
    <col min="5387" max="5387" width="6.28515625" style="315" bestFit="1" customWidth="1"/>
    <col min="5388" max="5388" width="6.7109375" style="315" bestFit="1" customWidth="1"/>
    <col min="5389" max="5632" width="12" style="315"/>
    <col min="5633" max="5633" width="24.85546875" style="315" customWidth="1"/>
    <col min="5634" max="5634" width="10.140625" style="315" customWidth="1"/>
    <col min="5635" max="5635" width="6.7109375" style="315" customWidth="1"/>
    <col min="5636" max="5636" width="7.140625" style="315" customWidth="1"/>
    <col min="5637" max="5637" width="11.85546875" style="315" bestFit="1" customWidth="1"/>
    <col min="5638" max="5638" width="8.85546875" style="315" customWidth="1"/>
    <col min="5639" max="5639" width="10.42578125" style="315" bestFit="1" customWidth="1"/>
    <col min="5640" max="5640" width="8.7109375" style="315" bestFit="1" customWidth="1"/>
    <col min="5641" max="5641" width="10.42578125" style="315" bestFit="1" customWidth="1"/>
    <col min="5642" max="5642" width="8.28515625" style="315" bestFit="1" customWidth="1"/>
    <col min="5643" max="5643" width="6.28515625" style="315" bestFit="1" customWidth="1"/>
    <col min="5644" max="5644" width="6.7109375" style="315" bestFit="1" customWidth="1"/>
    <col min="5645" max="5888" width="12" style="315"/>
    <col min="5889" max="5889" width="24.85546875" style="315" customWidth="1"/>
    <col min="5890" max="5890" width="10.140625" style="315" customWidth="1"/>
    <col min="5891" max="5891" width="6.7109375" style="315" customWidth="1"/>
    <col min="5892" max="5892" width="7.140625" style="315" customWidth="1"/>
    <col min="5893" max="5893" width="11.85546875" style="315" bestFit="1" customWidth="1"/>
    <col min="5894" max="5894" width="8.85546875" style="315" customWidth="1"/>
    <col min="5895" max="5895" width="10.42578125" style="315" bestFit="1" customWidth="1"/>
    <col min="5896" max="5896" width="8.7109375" style="315" bestFit="1" customWidth="1"/>
    <col min="5897" max="5897" width="10.42578125" style="315" bestFit="1" customWidth="1"/>
    <col min="5898" max="5898" width="8.28515625" style="315" bestFit="1" customWidth="1"/>
    <col min="5899" max="5899" width="6.28515625" style="315" bestFit="1" customWidth="1"/>
    <col min="5900" max="5900" width="6.7109375" style="315" bestFit="1" customWidth="1"/>
    <col min="5901" max="6144" width="12" style="315"/>
    <col min="6145" max="6145" width="24.85546875" style="315" customWidth="1"/>
    <col min="6146" max="6146" width="10.140625" style="315" customWidth="1"/>
    <col min="6147" max="6147" width="6.7109375" style="315" customWidth="1"/>
    <col min="6148" max="6148" width="7.140625" style="315" customWidth="1"/>
    <col min="6149" max="6149" width="11.85546875" style="315" bestFit="1" customWidth="1"/>
    <col min="6150" max="6150" width="8.85546875" style="315" customWidth="1"/>
    <col min="6151" max="6151" width="10.42578125" style="315" bestFit="1" customWidth="1"/>
    <col min="6152" max="6152" width="8.7109375" style="315" bestFit="1" customWidth="1"/>
    <col min="6153" max="6153" width="10.42578125" style="315" bestFit="1" customWidth="1"/>
    <col min="6154" max="6154" width="8.28515625" style="315" bestFit="1" customWidth="1"/>
    <col min="6155" max="6155" width="6.28515625" style="315" bestFit="1" customWidth="1"/>
    <col min="6156" max="6156" width="6.7109375" style="315" bestFit="1" customWidth="1"/>
    <col min="6157" max="6400" width="12" style="315"/>
    <col min="6401" max="6401" width="24.85546875" style="315" customWidth="1"/>
    <col min="6402" max="6402" width="10.140625" style="315" customWidth="1"/>
    <col min="6403" max="6403" width="6.7109375" style="315" customWidth="1"/>
    <col min="6404" max="6404" width="7.140625" style="315" customWidth="1"/>
    <col min="6405" max="6405" width="11.85546875" style="315" bestFit="1" customWidth="1"/>
    <col min="6406" max="6406" width="8.85546875" style="315" customWidth="1"/>
    <col min="6407" max="6407" width="10.42578125" style="315" bestFit="1" customWidth="1"/>
    <col min="6408" max="6408" width="8.7109375" style="315" bestFit="1" customWidth="1"/>
    <col min="6409" max="6409" width="10.42578125" style="315" bestFit="1" customWidth="1"/>
    <col min="6410" max="6410" width="8.28515625" style="315" bestFit="1" customWidth="1"/>
    <col min="6411" max="6411" width="6.28515625" style="315" bestFit="1" customWidth="1"/>
    <col min="6412" max="6412" width="6.7109375" style="315" bestFit="1" customWidth="1"/>
    <col min="6413" max="6656" width="12" style="315"/>
    <col min="6657" max="6657" width="24.85546875" style="315" customWidth="1"/>
    <col min="6658" max="6658" width="10.140625" style="315" customWidth="1"/>
    <col min="6659" max="6659" width="6.7109375" style="315" customWidth="1"/>
    <col min="6660" max="6660" width="7.140625" style="315" customWidth="1"/>
    <col min="6661" max="6661" width="11.85546875" style="315" bestFit="1" customWidth="1"/>
    <col min="6662" max="6662" width="8.85546875" style="315" customWidth="1"/>
    <col min="6663" max="6663" width="10.42578125" style="315" bestFit="1" customWidth="1"/>
    <col min="6664" max="6664" width="8.7109375" style="315" bestFit="1" customWidth="1"/>
    <col min="6665" max="6665" width="10.42578125" style="315" bestFit="1" customWidth="1"/>
    <col min="6666" max="6666" width="8.28515625" style="315" bestFit="1" customWidth="1"/>
    <col min="6667" max="6667" width="6.28515625" style="315" bestFit="1" customWidth="1"/>
    <col min="6668" max="6668" width="6.7109375" style="315" bestFit="1" customWidth="1"/>
    <col min="6669" max="6912" width="12" style="315"/>
    <col min="6913" max="6913" width="24.85546875" style="315" customWidth="1"/>
    <col min="6914" max="6914" width="10.140625" style="315" customWidth="1"/>
    <col min="6915" max="6915" width="6.7109375" style="315" customWidth="1"/>
    <col min="6916" max="6916" width="7.140625" style="315" customWidth="1"/>
    <col min="6917" max="6917" width="11.85546875" style="315" bestFit="1" customWidth="1"/>
    <col min="6918" max="6918" width="8.85546875" style="315" customWidth="1"/>
    <col min="6919" max="6919" width="10.42578125" style="315" bestFit="1" customWidth="1"/>
    <col min="6920" max="6920" width="8.7109375" style="315" bestFit="1" customWidth="1"/>
    <col min="6921" max="6921" width="10.42578125" style="315" bestFit="1" customWidth="1"/>
    <col min="6922" max="6922" width="8.28515625" style="315" bestFit="1" customWidth="1"/>
    <col min="6923" max="6923" width="6.28515625" style="315" bestFit="1" customWidth="1"/>
    <col min="6924" max="6924" width="6.7109375" style="315" bestFit="1" customWidth="1"/>
    <col min="6925" max="7168" width="12" style="315"/>
    <col min="7169" max="7169" width="24.85546875" style="315" customWidth="1"/>
    <col min="7170" max="7170" width="10.140625" style="315" customWidth="1"/>
    <col min="7171" max="7171" width="6.7109375" style="315" customWidth="1"/>
    <col min="7172" max="7172" width="7.140625" style="315" customWidth="1"/>
    <col min="7173" max="7173" width="11.85546875" style="315" bestFit="1" customWidth="1"/>
    <col min="7174" max="7174" width="8.85546875" style="315" customWidth="1"/>
    <col min="7175" max="7175" width="10.42578125" style="315" bestFit="1" customWidth="1"/>
    <col min="7176" max="7176" width="8.7109375" style="315" bestFit="1" customWidth="1"/>
    <col min="7177" max="7177" width="10.42578125" style="315" bestFit="1" customWidth="1"/>
    <col min="7178" max="7178" width="8.28515625" style="315" bestFit="1" customWidth="1"/>
    <col min="7179" max="7179" width="6.28515625" style="315" bestFit="1" customWidth="1"/>
    <col min="7180" max="7180" width="6.7109375" style="315" bestFit="1" customWidth="1"/>
    <col min="7181" max="7424" width="12" style="315"/>
    <col min="7425" max="7425" width="24.85546875" style="315" customWidth="1"/>
    <col min="7426" max="7426" width="10.140625" style="315" customWidth="1"/>
    <col min="7427" max="7427" width="6.7109375" style="315" customWidth="1"/>
    <col min="7428" max="7428" width="7.140625" style="315" customWidth="1"/>
    <col min="7429" max="7429" width="11.85546875" style="315" bestFit="1" customWidth="1"/>
    <col min="7430" max="7430" width="8.85546875" style="315" customWidth="1"/>
    <col min="7431" max="7431" width="10.42578125" style="315" bestFit="1" customWidth="1"/>
    <col min="7432" max="7432" width="8.7109375" style="315" bestFit="1" customWidth="1"/>
    <col min="7433" max="7433" width="10.42578125" style="315" bestFit="1" customWidth="1"/>
    <col min="7434" max="7434" width="8.28515625" style="315" bestFit="1" customWidth="1"/>
    <col min="7435" max="7435" width="6.28515625" style="315" bestFit="1" customWidth="1"/>
    <col min="7436" max="7436" width="6.7109375" style="315" bestFit="1" customWidth="1"/>
    <col min="7437" max="7680" width="12" style="315"/>
    <col min="7681" max="7681" width="24.85546875" style="315" customWidth="1"/>
    <col min="7682" max="7682" width="10.140625" style="315" customWidth="1"/>
    <col min="7683" max="7683" width="6.7109375" style="315" customWidth="1"/>
    <col min="7684" max="7684" width="7.140625" style="315" customWidth="1"/>
    <col min="7685" max="7685" width="11.85546875" style="315" bestFit="1" customWidth="1"/>
    <col min="7686" max="7686" width="8.85546875" style="315" customWidth="1"/>
    <col min="7687" max="7687" width="10.42578125" style="315" bestFit="1" customWidth="1"/>
    <col min="7688" max="7688" width="8.7109375" style="315" bestFit="1" customWidth="1"/>
    <col min="7689" max="7689" width="10.42578125" style="315" bestFit="1" customWidth="1"/>
    <col min="7690" max="7690" width="8.28515625" style="315" bestFit="1" customWidth="1"/>
    <col min="7691" max="7691" width="6.28515625" style="315" bestFit="1" customWidth="1"/>
    <col min="7692" max="7692" width="6.7109375" style="315" bestFit="1" customWidth="1"/>
    <col min="7693" max="7936" width="12" style="315"/>
    <col min="7937" max="7937" width="24.85546875" style="315" customWidth="1"/>
    <col min="7938" max="7938" width="10.140625" style="315" customWidth="1"/>
    <col min="7939" max="7939" width="6.7109375" style="315" customWidth="1"/>
    <col min="7940" max="7940" width="7.140625" style="315" customWidth="1"/>
    <col min="7941" max="7941" width="11.85546875" style="315" bestFit="1" customWidth="1"/>
    <col min="7942" max="7942" width="8.85546875" style="315" customWidth="1"/>
    <col min="7943" max="7943" width="10.42578125" style="315" bestFit="1" customWidth="1"/>
    <col min="7944" max="7944" width="8.7109375" style="315" bestFit="1" customWidth="1"/>
    <col min="7945" max="7945" width="10.42578125" style="315" bestFit="1" customWidth="1"/>
    <col min="7946" max="7946" width="8.28515625" style="315" bestFit="1" customWidth="1"/>
    <col min="7947" max="7947" width="6.28515625" style="315" bestFit="1" customWidth="1"/>
    <col min="7948" max="7948" width="6.7109375" style="315" bestFit="1" customWidth="1"/>
    <col min="7949" max="8192" width="12" style="315"/>
    <col min="8193" max="8193" width="24.85546875" style="315" customWidth="1"/>
    <col min="8194" max="8194" width="10.140625" style="315" customWidth="1"/>
    <col min="8195" max="8195" width="6.7109375" style="315" customWidth="1"/>
    <col min="8196" max="8196" width="7.140625" style="315" customWidth="1"/>
    <col min="8197" max="8197" width="11.85546875" style="315" bestFit="1" customWidth="1"/>
    <col min="8198" max="8198" width="8.85546875" style="315" customWidth="1"/>
    <col min="8199" max="8199" width="10.42578125" style="315" bestFit="1" customWidth="1"/>
    <col min="8200" max="8200" width="8.7109375" style="315" bestFit="1" customWidth="1"/>
    <col min="8201" max="8201" width="10.42578125" style="315" bestFit="1" customWidth="1"/>
    <col min="8202" max="8202" width="8.28515625" style="315" bestFit="1" customWidth="1"/>
    <col min="8203" max="8203" width="6.28515625" style="315" bestFit="1" customWidth="1"/>
    <col min="8204" max="8204" width="6.7109375" style="315" bestFit="1" customWidth="1"/>
    <col min="8205" max="8448" width="12" style="315"/>
    <col min="8449" max="8449" width="24.85546875" style="315" customWidth="1"/>
    <col min="8450" max="8450" width="10.140625" style="315" customWidth="1"/>
    <col min="8451" max="8451" width="6.7109375" style="315" customWidth="1"/>
    <col min="8452" max="8452" width="7.140625" style="315" customWidth="1"/>
    <col min="8453" max="8453" width="11.85546875" style="315" bestFit="1" customWidth="1"/>
    <col min="8454" max="8454" width="8.85546875" style="315" customWidth="1"/>
    <col min="8455" max="8455" width="10.42578125" style="315" bestFit="1" customWidth="1"/>
    <col min="8456" max="8456" width="8.7109375" style="315" bestFit="1" customWidth="1"/>
    <col min="8457" max="8457" width="10.42578125" style="315" bestFit="1" customWidth="1"/>
    <col min="8458" max="8458" width="8.28515625" style="315" bestFit="1" customWidth="1"/>
    <col min="8459" max="8459" width="6.28515625" style="315" bestFit="1" customWidth="1"/>
    <col min="8460" max="8460" width="6.7109375" style="315" bestFit="1" customWidth="1"/>
    <col min="8461" max="8704" width="12" style="315"/>
    <col min="8705" max="8705" width="24.85546875" style="315" customWidth="1"/>
    <col min="8706" max="8706" width="10.140625" style="315" customWidth="1"/>
    <col min="8707" max="8707" width="6.7109375" style="315" customWidth="1"/>
    <col min="8708" max="8708" width="7.140625" style="315" customWidth="1"/>
    <col min="8709" max="8709" width="11.85546875" style="315" bestFit="1" customWidth="1"/>
    <col min="8710" max="8710" width="8.85546875" style="315" customWidth="1"/>
    <col min="8711" max="8711" width="10.42578125" style="315" bestFit="1" customWidth="1"/>
    <col min="8712" max="8712" width="8.7109375" style="315" bestFit="1" customWidth="1"/>
    <col min="8713" max="8713" width="10.42578125" style="315" bestFit="1" customWidth="1"/>
    <col min="8714" max="8714" width="8.28515625" style="315" bestFit="1" customWidth="1"/>
    <col min="8715" max="8715" width="6.28515625" style="315" bestFit="1" customWidth="1"/>
    <col min="8716" max="8716" width="6.7109375" style="315" bestFit="1" customWidth="1"/>
    <col min="8717" max="8960" width="12" style="315"/>
    <col min="8961" max="8961" width="24.85546875" style="315" customWidth="1"/>
    <col min="8962" max="8962" width="10.140625" style="315" customWidth="1"/>
    <col min="8963" max="8963" width="6.7109375" style="315" customWidth="1"/>
    <col min="8964" max="8964" width="7.140625" style="315" customWidth="1"/>
    <col min="8965" max="8965" width="11.85546875" style="315" bestFit="1" customWidth="1"/>
    <col min="8966" max="8966" width="8.85546875" style="315" customWidth="1"/>
    <col min="8967" max="8967" width="10.42578125" style="315" bestFit="1" customWidth="1"/>
    <col min="8968" max="8968" width="8.7109375" style="315" bestFit="1" customWidth="1"/>
    <col min="8969" max="8969" width="10.42578125" style="315" bestFit="1" customWidth="1"/>
    <col min="8970" max="8970" width="8.28515625" style="315" bestFit="1" customWidth="1"/>
    <col min="8971" max="8971" width="6.28515625" style="315" bestFit="1" customWidth="1"/>
    <col min="8972" max="8972" width="6.7109375" style="315" bestFit="1" customWidth="1"/>
    <col min="8973" max="9216" width="12" style="315"/>
    <col min="9217" max="9217" width="24.85546875" style="315" customWidth="1"/>
    <col min="9218" max="9218" width="10.140625" style="315" customWidth="1"/>
    <col min="9219" max="9219" width="6.7109375" style="315" customWidth="1"/>
    <col min="9220" max="9220" width="7.140625" style="315" customWidth="1"/>
    <col min="9221" max="9221" width="11.85546875" style="315" bestFit="1" customWidth="1"/>
    <col min="9222" max="9222" width="8.85546875" style="315" customWidth="1"/>
    <col min="9223" max="9223" width="10.42578125" style="315" bestFit="1" customWidth="1"/>
    <col min="9224" max="9224" width="8.7109375" style="315" bestFit="1" customWidth="1"/>
    <col min="9225" max="9225" width="10.42578125" style="315" bestFit="1" customWidth="1"/>
    <col min="9226" max="9226" width="8.28515625" style="315" bestFit="1" customWidth="1"/>
    <col min="9227" max="9227" width="6.28515625" style="315" bestFit="1" customWidth="1"/>
    <col min="9228" max="9228" width="6.7109375" style="315" bestFit="1" customWidth="1"/>
    <col min="9229" max="9472" width="12" style="315"/>
    <col min="9473" max="9473" width="24.85546875" style="315" customWidth="1"/>
    <col min="9474" max="9474" width="10.140625" style="315" customWidth="1"/>
    <col min="9475" max="9475" width="6.7109375" style="315" customWidth="1"/>
    <col min="9476" max="9476" width="7.140625" style="315" customWidth="1"/>
    <col min="9477" max="9477" width="11.85546875" style="315" bestFit="1" customWidth="1"/>
    <col min="9478" max="9478" width="8.85546875" style="315" customWidth="1"/>
    <col min="9479" max="9479" width="10.42578125" style="315" bestFit="1" customWidth="1"/>
    <col min="9480" max="9480" width="8.7109375" style="315" bestFit="1" customWidth="1"/>
    <col min="9481" max="9481" width="10.42578125" style="315" bestFit="1" customWidth="1"/>
    <col min="9482" max="9482" width="8.28515625" style="315" bestFit="1" customWidth="1"/>
    <col min="9483" max="9483" width="6.28515625" style="315" bestFit="1" customWidth="1"/>
    <col min="9484" max="9484" width="6.7109375" style="315" bestFit="1" customWidth="1"/>
    <col min="9485" max="9728" width="12" style="315"/>
    <col min="9729" max="9729" width="24.85546875" style="315" customWidth="1"/>
    <col min="9730" max="9730" width="10.140625" style="315" customWidth="1"/>
    <col min="9731" max="9731" width="6.7109375" style="315" customWidth="1"/>
    <col min="9732" max="9732" width="7.140625" style="315" customWidth="1"/>
    <col min="9733" max="9733" width="11.85546875" style="315" bestFit="1" customWidth="1"/>
    <col min="9734" max="9734" width="8.85546875" style="315" customWidth="1"/>
    <col min="9735" max="9735" width="10.42578125" style="315" bestFit="1" customWidth="1"/>
    <col min="9736" max="9736" width="8.7109375" style="315" bestFit="1" customWidth="1"/>
    <col min="9737" max="9737" width="10.42578125" style="315" bestFit="1" customWidth="1"/>
    <col min="9738" max="9738" width="8.28515625" style="315" bestFit="1" customWidth="1"/>
    <col min="9739" max="9739" width="6.28515625" style="315" bestFit="1" customWidth="1"/>
    <col min="9740" max="9740" width="6.7109375" style="315" bestFit="1" customWidth="1"/>
    <col min="9741" max="9984" width="12" style="315"/>
    <col min="9985" max="9985" width="24.85546875" style="315" customWidth="1"/>
    <col min="9986" max="9986" width="10.140625" style="315" customWidth="1"/>
    <col min="9987" max="9987" width="6.7109375" style="315" customWidth="1"/>
    <col min="9988" max="9988" width="7.140625" style="315" customWidth="1"/>
    <col min="9989" max="9989" width="11.85546875" style="315" bestFit="1" customWidth="1"/>
    <col min="9990" max="9990" width="8.85546875" style="315" customWidth="1"/>
    <col min="9991" max="9991" width="10.42578125" style="315" bestFit="1" customWidth="1"/>
    <col min="9992" max="9992" width="8.7109375" style="315" bestFit="1" customWidth="1"/>
    <col min="9993" max="9993" width="10.42578125" style="315" bestFit="1" customWidth="1"/>
    <col min="9994" max="9994" width="8.28515625" style="315" bestFit="1" customWidth="1"/>
    <col min="9995" max="9995" width="6.28515625" style="315" bestFit="1" customWidth="1"/>
    <col min="9996" max="9996" width="6.7109375" style="315" bestFit="1" customWidth="1"/>
    <col min="9997" max="10240" width="12" style="315"/>
    <col min="10241" max="10241" width="24.85546875" style="315" customWidth="1"/>
    <col min="10242" max="10242" width="10.140625" style="315" customWidth="1"/>
    <col min="10243" max="10243" width="6.7109375" style="315" customWidth="1"/>
    <col min="10244" max="10244" width="7.140625" style="315" customWidth="1"/>
    <col min="10245" max="10245" width="11.85546875" style="315" bestFit="1" customWidth="1"/>
    <col min="10246" max="10246" width="8.85546875" style="315" customWidth="1"/>
    <col min="10247" max="10247" width="10.42578125" style="315" bestFit="1" customWidth="1"/>
    <col min="10248" max="10248" width="8.7109375" style="315" bestFit="1" customWidth="1"/>
    <col min="10249" max="10249" width="10.42578125" style="315" bestFit="1" customWidth="1"/>
    <col min="10250" max="10250" width="8.28515625" style="315" bestFit="1" customWidth="1"/>
    <col min="10251" max="10251" width="6.28515625" style="315" bestFit="1" customWidth="1"/>
    <col min="10252" max="10252" width="6.7109375" style="315" bestFit="1" customWidth="1"/>
    <col min="10253" max="10496" width="12" style="315"/>
    <col min="10497" max="10497" width="24.85546875" style="315" customWidth="1"/>
    <col min="10498" max="10498" width="10.140625" style="315" customWidth="1"/>
    <col min="10499" max="10499" width="6.7109375" style="315" customWidth="1"/>
    <col min="10500" max="10500" width="7.140625" style="315" customWidth="1"/>
    <col min="10501" max="10501" width="11.85546875" style="315" bestFit="1" customWidth="1"/>
    <col min="10502" max="10502" width="8.85546875" style="315" customWidth="1"/>
    <col min="10503" max="10503" width="10.42578125" style="315" bestFit="1" customWidth="1"/>
    <col min="10504" max="10504" width="8.7109375" style="315" bestFit="1" customWidth="1"/>
    <col min="10505" max="10505" width="10.42578125" style="315" bestFit="1" customWidth="1"/>
    <col min="10506" max="10506" width="8.28515625" style="315" bestFit="1" customWidth="1"/>
    <col min="10507" max="10507" width="6.28515625" style="315" bestFit="1" customWidth="1"/>
    <col min="10508" max="10508" width="6.7109375" style="315" bestFit="1" customWidth="1"/>
    <col min="10509" max="10752" width="12" style="315"/>
    <col min="10753" max="10753" width="24.85546875" style="315" customWidth="1"/>
    <col min="10754" max="10754" width="10.140625" style="315" customWidth="1"/>
    <col min="10755" max="10755" width="6.7109375" style="315" customWidth="1"/>
    <col min="10756" max="10756" width="7.140625" style="315" customWidth="1"/>
    <col min="10757" max="10757" width="11.85546875" style="315" bestFit="1" customWidth="1"/>
    <col min="10758" max="10758" width="8.85546875" style="315" customWidth="1"/>
    <col min="10759" max="10759" width="10.42578125" style="315" bestFit="1" customWidth="1"/>
    <col min="10760" max="10760" width="8.7109375" style="315" bestFit="1" customWidth="1"/>
    <col min="10761" max="10761" width="10.42578125" style="315" bestFit="1" customWidth="1"/>
    <col min="10762" max="10762" width="8.28515625" style="315" bestFit="1" customWidth="1"/>
    <col min="10763" max="10763" width="6.28515625" style="315" bestFit="1" customWidth="1"/>
    <col min="10764" max="10764" width="6.7109375" style="315" bestFit="1" customWidth="1"/>
    <col min="10765" max="11008" width="12" style="315"/>
    <col min="11009" max="11009" width="24.85546875" style="315" customWidth="1"/>
    <col min="11010" max="11010" width="10.140625" style="315" customWidth="1"/>
    <col min="11011" max="11011" width="6.7109375" style="315" customWidth="1"/>
    <col min="11012" max="11012" width="7.140625" style="315" customWidth="1"/>
    <col min="11013" max="11013" width="11.85546875" style="315" bestFit="1" customWidth="1"/>
    <col min="11014" max="11014" width="8.85546875" style="315" customWidth="1"/>
    <col min="11015" max="11015" width="10.42578125" style="315" bestFit="1" customWidth="1"/>
    <col min="11016" max="11016" width="8.7109375" style="315" bestFit="1" customWidth="1"/>
    <col min="11017" max="11017" width="10.42578125" style="315" bestFit="1" customWidth="1"/>
    <col min="11018" max="11018" width="8.28515625" style="315" bestFit="1" customWidth="1"/>
    <col min="11019" max="11019" width="6.28515625" style="315" bestFit="1" customWidth="1"/>
    <col min="11020" max="11020" width="6.7109375" style="315" bestFit="1" customWidth="1"/>
    <col min="11021" max="11264" width="12" style="315"/>
    <col min="11265" max="11265" width="24.85546875" style="315" customWidth="1"/>
    <col min="11266" max="11266" width="10.140625" style="315" customWidth="1"/>
    <col min="11267" max="11267" width="6.7109375" style="315" customWidth="1"/>
    <col min="11268" max="11268" width="7.140625" style="315" customWidth="1"/>
    <col min="11269" max="11269" width="11.85546875" style="315" bestFit="1" customWidth="1"/>
    <col min="11270" max="11270" width="8.85546875" style="315" customWidth="1"/>
    <col min="11271" max="11271" width="10.42578125" style="315" bestFit="1" customWidth="1"/>
    <col min="11272" max="11272" width="8.7109375" style="315" bestFit="1" customWidth="1"/>
    <col min="11273" max="11273" width="10.42578125" style="315" bestFit="1" customWidth="1"/>
    <col min="11274" max="11274" width="8.28515625" style="315" bestFit="1" customWidth="1"/>
    <col min="11275" max="11275" width="6.28515625" style="315" bestFit="1" customWidth="1"/>
    <col min="11276" max="11276" width="6.7109375" style="315" bestFit="1" customWidth="1"/>
    <col min="11277" max="11520" width="12" style="315"/>
    <col min="11521" max="11521" width="24.85546875" style="315" customWidth="1"/>
    <col min="11522" max="11522" width="10.140625" style="315" customWidth="1"/>
    <col min="11523" max="11523" width="6.7109375" style="315" customWidth="1"/>
    <col min="11524" max="11524" width="7.140625" style="315" customWidth="1"/>
    <col min="11525" max="11525" width="11.85546875" style="315" bestFit="1" customWidth="1"/>
    <col min="11526" max="11526" width="8.85546875" style="315" customWidth="1"/>
    <col min="11527" max="11527" width="10.42578125" style="315" bestFit="1" customWidth="1"/>
    <col min="11528" max="11528" width="8.7109375" style="315" bestFit="1" customWidth="1"/>
    <col min="11529" max="11529" width="10.42578125" style="315" bestFit="1" customWidth="1"/>
    <col min="11530" max="11530" width="8.28515625" style="315" bestFit="1" customWidth="1"/>
    <col min="11531" max="11531" width="6.28515625" style="315" bestFit="1" customWidth="1"/>
    <col min="11532" max="11532" width="6.7109375" style="315" bestFit="1" customWidth="1"/>
    <col min="11533" max="11776" width="12" style="315"/>
    <col min="11777" max="11777" width="24.85546875" style="315" customWidth="1"/>
    <col min="11778" max="11778" width="10.140625" style="315" customWidth="1"/>
    <col min="11779" max="11779" width="6.7109375" style="315" customWidth="1"/>
    <col min="11780" max="11780" width="7.140625" style="315" customWidth="1"/>
    <col min="11781" max="11781" width="11.85546875" style="315" bestFit="1" customWidth="1"/>
    <col min="11782" max="11782" width="8.85546875" style="315" customWidth="1"/>
    <col min="11783" max="11783" width="10.42578125" style="315" bestFit="1" customWidth="1"/>
    <col min="11784" max="11784" width="8.7109375" style="315" bestFit="1" customWidth="1"/>
    <col min="11785" max="11785" width="10.42578125" style="315" bestFit="1" customWidth="1"/>
    <col min="11786" max="11786" width="8.28515625" style="315" bestFit="1" customWidth="1"/>
    <col min="11787" max="11787" width="6.28515625" style="315" bestFit="1" customWidth="1"/>
    <col min="11788" max="11788" width="6.7109375" style="315" bestFit="1" customWidth="1"/>
    <col min="11789" max="12032" width="12" style="315"/>
    <col min="12033" max="12033" width="24.85546875" style="315" customWidth="1"/>
    <col min="12034" max="12034" width="10.140625" style="315" customWidth="1"/>
    <col min="12035" max="12035" width="6.7109375" style="315" customWidth="1"/>
    <col min="12036" max="12036" width="7.140625" style="315" customWidth="1"/>
    <col min="12037" max="12037" width="11.85546875" style="315" bestFit="1" customWidth="1"/>
    <col min="12038" max="12038" width="8.85546875" style="315" customWidth="1"/>
    <col min="12039" max="12039" width="10.42578125" style="315" bestFit="1" customWidth="1"/>
    <col min="12040" max="12040" width="8.7109375" style="315" bestFit="1" customWidth="1"/>
    <col min="12041" max="12041" width="10.42578125" style="315" bestFit="1" customWidth="1"/>
    <col min="12042" max="12042" width="8.28515625" style="315" bestFit="1" customWidth="1"/>
    <col min="12043" max="12043" width="6.28515625" style="315" bestFit="1" customWidth="1"/>
    <col min="12044" max="12044" width="6.7109375" style="315" bestFit="1" customWidth="1"/>
    <col min="12045" max="12288" width="12" style="315"/>
    <col min="12289" max="12289" width="24.85546875" style="315" customWidth="1"/>
    <col min="12290" max="12290" width="10.140625" style="315" customWidth="1"/>
    <col min="12291" max="12291" width="6.7109375" style="315" customWidth="1"/>
    <col min="12292" max="12292" width="7.140625" style="315" customWidth="1"/>
    <col min="12293" max="12293" width="11.85546875" style="315" bestFit="1" customWidth="1"/>
    <col min="12294" max="12294" width="8.85546875" style="315" customWidth="1"/>
    <col min="12295" max="12295" width="10.42578125" style="315" bestFit="1" customWidth="1"/>
    <col min="12296" max="12296" width="8.7109375" style="315" bestFit="1" customWidth="1"/>
    <col min="12297" max="12297" width="10.42578125" style="315" bestFit="1" customWidth="1"/>
    <col min="12298" max="12298" width="8.28515625" style="315" bestFit="1" customWidth="1"/>
    <col min="12299" max="12299" width="6.28515625" style="315" bestFit="1" customWidth="1"/>
    <col min="12300" max="12300" width="6.7109375" style="315" bestFit="1" customWidth="1"/>
    <col min="12301" max="12544" width="12" style="315"/>
    <col min="12545" max="12545" width="24.85546875" style="315" customWidth="1"/>
    <col min="12546" max="12546" width="10.140625" style="315" customWidth="1"/>
    <col min="12547" max="12547" width="6.7109375" style="315" customWidth="1"/>
    <col min="12548" max="12548" width="7.140625" style="315" customWidth="1"/>
    <col min="12549" max="12549" width="11.85546875" style="315" bestFit="1" customWidth="1"/>
    <col min="12550" max="12550" width="8.85546875" style="315" customWidth="1"/>
    <col min="12551" max="12551" width="10.42578125" style="315" bestFit="1" customWidth="1"/>
    <col min="12552" max="12552" width="8.7109375" style="315" bestFit="1" customWidth="1"/>
    <col min="12553" max="12553" width="10.42578125" style="315" bestFit="1" customWidth="1"/>
    <col min="12554" max="12554" width="8.28515625" style="315" bestFit="1" customWidth="1"/>
    <col min="12555" max="12555" width="6.28515625" style="315" bestFit="1" customWidth="1"/>
    <col min="12556" max="12556" width="6.7109375" style="315" bestFit="1" customWidth="1"/>
    <col min="12557" max="12800" width="12" style="315"/>
    <col min="12801" max="12801" width="24.85546875" style="315" customWidth="1"/>
    <col min="12802" max="12802" width="10.140625" style="315" customWidth="1"/>
    <col min="12803" max="12803" width="6.7109375" style="315" customWidth="1"/>
    <col min="12804" max="12804" width="7.140625" style="315" customWidth="1"/>
    <col min="12805" max="12805" width="11.85546875" style="315" bestFit="1" customWidth="1"/>
    <col min="12806" max="12806" width="8.85546875" style="315" customWidth="1"/>
    <col min="12807" max="12807" width="10.42578125" style="315" bestFit="1" customWidth="1"/>
    <col min="12808" max="12808" width="8.7109375" style="315" bestFit="1" customWidth="1"/>
    <col min="12809" max="12809" width="10.42578125" style="315" bestFit="1" customWidth="1"/>
    <col min="12810" max="12810" width="8.28515625" style="315" bestFit="1" customWidth="1"/>
    <col min="12811" max="12811" width="6.28515625" style="315" bestFit="1" customWidth="1"/>
    <col min="12812" max="12812" width="6.7109375" style="315" bestFit="1" customWidth="1"/>
    <col min="12813" max="13056" width="12" style="315"/>
    <col min="13057" max="13057" width="24.85546875" style="315" customWidth="1"/>
    <col min="13058" max="13058" width="10.140625" style="315" customWidth="1"/>
    <col min="13059" max="13059" width="6.7109375" style="315" customWidth="1"/>
    <col min="13060" max="13060" width="7.140625" style="315" customWidth="1"/>
    <col min="13061" max="13061" width="11.85546875" style="315" bestFit="1" customWidth="1"/>
    <col min="13062" max="13062" width="8.85546875" style="315" customWidth="1"/>
    <col min="13063" max="13063" width="10.42578125" style="315" bestFit="1" customWidth="1"/>
    <col min="13064" max="13064" width="8.7109375" style="315" bestFit="1" customWidth="1"/>
    <col min="13065" max="13065" width="10.42578125" style="315" bestFit="1" customWidth="1"/>
    <col min="13066" max="13066" width="8.28515625" style="315" bestFit="1" customWidth="1"/>
    <col min="13067" max="13067" width="6.28515625" style="315" bestFit="1" customWidth="1"/>
    <col min="13068" max="13068" width="6.7109375" style="315" bestFit="1" customWidth="1"/>
    <col min="13069" max="13312" width="12" style="315"/>
    <col min="13313" max="13313" width="24.85546875" style="315" customWidth="1"/>
    <col min="13314" max="13314" width="10.140625" style="315" customWidth="1"/>
    <col min="13315" max="13315" width="6.7109375" style="315" customWidth="1"/>
    <col min="13316" max="13316" width="7.140625" style="315" customWidth="1"/>
    <col min="13317" max="13317" width="11.85546875" style="315" bestFit="1" customWidth="1"/>
    <col min="13318" max="13318" width="8.85546875" style="315" customWidth="1"/>
    <col min="13319" max="13319" width="10.42578125" style="315" bestFit="1" customWidth="1"/>
    <col min="13320" max="13320" width="8.7109375" style="315" bestFit="1" customWidth="1"/>
    <col min="13321" max="13321" width="10.42578125" style="315" bestFit="1" customWidth="1"/>
    <col min="13322" max="13322" width="8.28515625" style="315" bestFit="1" customWidth="1"/>
    <col min="13323" max="13323" width="6.28515625" style="315" bestFit="1" customWidth="1"/>
    <col min="13324" max="13324" width="6.7109375" style="315" bestFit="1" customWidth="1"/>
    <col min="13325" max="13568" width="12" style="315"/>
    <col min="13569" max="13569" width="24.85546875" style="315" customWidth="1"/>
    <col min="13570" max="13570" width="10.140625" style="315" customWidth="1"/>
    <col min="13571" max="13571" width="6.7109375" style="315" customWidth="1"/>
    <col min="13572" max="13572" width="7.140625" style="315" customWidth="1"/>
    <col min="13573" max="13573" width="11.85546875" style="315" bestFit="1" customWidth="1"/>
    <col min="13574" max="13574" width="8.85546875" style="315" customWidth="1"/>
    <col min="13575" max="13575" width="10.42578125" style="315" bestFit="1" customWidth="1"/>
    <col min="13576" max="13576" width="8.7109375" style="315" bestFit="1" customWidth="1"/>
    <col min="13577" max="13577" width="10.42578125" style="315" bestFit="1" customWidth="1"/>
    <col min="13578" max="13578" width="8.28515625" style="315" bestFit="1" customWidth="1"/>
    <col min="13579" max="13579" width="6.28515625" style="315" bestFit="1" customWidth="1"/>
    <col min="13580" max="13580" width="6.7109375" style="315" bestFit="1" customWidth="1"/>
    <col min="13581" max="13824" width="12" style="315"/>
    <col min="13825" max="13825" width="24.85546875" style="315" customWidth="1"/>
    <col min="13826" max="13826" width="10.140625" style="315" customWidth="1"/>
    <col min="13827" max="13827" width="6.7109375" style="315" customWidth="1"/>
    <col min="13828" max="13828" width="7.140625" style="315" customWidth="1"/>
    <col min="13829" max="13829" width="11.85546875" style="315" bestFit="1" customWidth="1"/>
    <col min="13830" max="13830" width="8.85546875" style="315" customWidth="1"/>
    <col min="13831" max="13831" width="10.42578125" style="315" bestFit="1" customWidth="1"/>
    <col min="13832" max="13832" width="8.7109375" style="315" bestFit="1" customWidth="1"/>
    <col min="13833" max="13833" width="10.42578125" style="315" bestFit="1" customWidth="1"/>
    <col min="13834" max="13834" width="8.28515625" style="315" bestFit="1" customWidth="1"/>
    <col min="13835" max="13835" width="6.28515625" style="315" bestFit="1" customWidth="1"/>
    <col min="13836" max="13836" width="6.7109375" style="315" bestFit="1" customWidth="1"/>
    <col min="13837" max="14080" width="12" style="315"/>
    <col min="14081" max="14081" width="24.85546875" style="315" customWidth="1"/>
    <col min="14082" max="14082" width="10.140625" style="315" customWidth="1"/>
    <col min="14083" max="14083" width="6.7109375" style="315" customWidth="1"/>
    <col min="14084" max="14084" width="7.140625" style="315" customWidth="1"/>
    <col min="14085" max="14085" width="11.85546875" style="315" bestFit="1" customWidth="1"/>
    <col min="14086" max="14086" width="8.85546875" style="315" customWidth="1"/>
    <col min="14087" max="14087" width="10.42578125" style="315" bestFit="1" customWidth="1"/>
    <col min="14088" max="14088" width="8.7109375" style="315" bestFit="1" customWidth="1"/>
    <col min="14089" max="14089" width="10.42578125" style="315" bestFit="1" customWidth="1"/>
    <col min="14090" max="14090" width="8.28515625" style="315" bestFit="1" customWidth="1"/>
    <col min="14091" max="14091" width="6.28515625" style="315" bestFit="1" customWidth="1"/>
    <col min="14092" max="14092" width="6.7109375" style="315" bestFit="1" customWidth="1"/>
    <col min="14093" max="14336" width="12" style="315"/>
    <col min="14337" max="14337" width="24.85546875" style="315" customWidth="1"/>
    <col min="14338" max="14338" width="10.140625" style="315" customWidth="1"/>
    <col min="14339" max="14339" width="6.7109375" style="315" customWidth="1"/>
    <col min="14340" max="14340" width="7.140625" style="315" customWidth="1"/>
    <col min="14341" max="14341" width="11.85546875" style="315" bestFit="1" customWidth="1"/>
    <col min="14342" max="14342" width="8.85546875" style="315" customWidth="1"/>
    <col min="14343" max="14343" width="10.42578125" style="315" bestFit="1" customWidth="1"/>
    <col min="14344" max="14344" width="8.7109375" style="315" bestFit="1" customWidth="1"/>
    <col min="14345" max="14345" width="10.42578125" style="315" bestFit="1" customWidth="1"/>
    <col min="14346" max="14346" width="8.28515625" style="315" bestFit="1" customWidth="1"/>
    <col min="14347" max="14347" width="6.28515625" style="315" bestFit="1" customWidth="1"/>
    <col min="14348" max="14348" width="6.7109375" style="315" bestFit="1" customWidth="1"/>
    <col min="14349" max="14592" width="12" style="315"/>
    <col min="14593" max="14593" width="24.85546875" style="315" customWidth="1"/>
    <col min="14594" max="14594" width="10.140625" style="315" customWidth="1"/>
    <col min="14595" max="14595" width="6.7109375" style="315" customWidth="1"/>
    <col min="14596" max="14596" width="7.140625" style="315" customWidth="1"/>
    <col min="14597" max="14597" width="11.85546875" style="315" bestFit="1" customWidth="1"/>
    <col min="14598" max="14598" width="8.85546875" style="315" customWidth="1"/>
    <col min="14599" max="14599" width="10.42578125" style="315" bestFit="1" customWidth="1"/>
    <col min="14600" max="14600" width="8.7109375" style="315" bestFit="1" customWidth="1"/>
    <col min="14601" max="14601" width="10.42578125" style="315" bestFit="1" customWidth="1"/>
    <col min="14602" max="14602" width="8.28515625" style="315" bestFit="1" customWidth="1"/>
    <col min="14603" max="14603" width="6.28515625" style="315" bestFit="1" customWidth="1"/>
    <col min="14604" max="14604" width="6.7109375" style="315" bestFit="1" customWidth="1"/>
    <col min="14605" max="14848" width="12" style="315"/>
    <col min="14849" max="14849" width="24.85546875" style="315" customWidth="1"/>
    <col min="14850" max="14850" width="10.140625" style="315" customWidth="1"/>
    <col min="14851" max="14851" width="6.7109375" style="315" customWidth="1"/>
    <col min="14852" max="14852" width="7.140625" style="315" customWidth="1"/>
    <col min="14853" max="14853" width="11.85546875" style="315" bestFit="1" customWidth="1"/>
    <col min="14854" max="14854" width="8.85546875" style="315" customWidth="1"/>
    <col min="14855" max="14855" width="10.42578125" style="315" bestFit="1" customWidth="1"/>
    <col min="14856" max="14856" width="8.7109375" style="315" bestFit="1" customWidth="1"/>
    <col min="14857" max="14857" width="10.42578125" style="315" bestFit="1" customWidth="1"/>
    <col min="14858" max="14858" width="8.28515625" style="315" bestFit="1" customWidth="1"/>
    <col min="14859" max="14859" width="6.28515625" style="315" bestFit="1" customWidth="1"/>
    <col min="14860" max="14860" width="6.7109375" style="315" bestFit="1" customWidth="1"/>
    <col min="14861" max="15104" width="12" style="315"/>
    <col min="15105" max="15105" width="24.85546875" style="315" customWidth="1"/>
    <col min="15106" max="15106" width="10.140625" style="315" customWidth="1"/>
    <col min="15107" max="15107" width="6.7109375" style="315" customWidth="1"/>
    <col min="15108" max="15108" width="7.140625" style="315" customWidth="1"/>
    <col min="15109" max="15109" width="11.85546875" style="315" bestFit="1" customWidth="1"/>
    <col min="15110" max="15110" width="8.85546875" style="315" customWidth="1"/>
    <col min="15111" max="15111" width="10.42578125" style="315" bestFit="1" customWidth="1"/>
    <col min="15112" max="15112" width="8.7109375" style="315" bestFit="1" customWidth="1"/>
    <col min="15113" max="15113" width="10.42578125" style="315" bestFit="1" customWidth="1"/>
    <col min="15114" max="15114" width="8.28515625" style="315" bestFit="1" customWidth="1"/>
    <col min="15115" max="15115" width="6.28515625" style="315" bestFit="1" customWidth="1"/>
    <col min="15116" max="15116" width="6.7109375" style="315" bestFit="1" customWidth="1"/>
    <col min="15117" max="15360" width="12" style="315"/>
    <col min="15361" max="15361" width="24.85546875" style="315" customWidth="1"/>
    <col min="15362" max="15362" width="10.140625" style="315" customWidth="1"/>
    <col min="15363" max="15363" width="6.7109375" style="315" customWidth="1"/>
    <col min="15364" max="15364" width="7.140625" style="315" customWidth="1"/>
    <col min="15365" max="15365" width="11.85546875" style="315" bestFit="1" customWidth="1"/>
    <col min="15366" max="15366" width="8.85546875" style="315" customWidth="1"/>
    <col min="15367" max="15367" width="10.42578125" style="315" bestFit="1" customWidth="1"/>
    <col min="15368" max="15368" width="8.7109375" style="315" bestFit="1" customWidth="1"/>
    <col min="15369" max="15369" width="10.42578125" style="315" bestFit="1" customWidth="1"/>
    <col min="15370" max="15370" width="8.28515625" style="315" bestFit="1" customWidth="1"/>
    <col min="15371" max="15371" width="6.28515625" style="315" bestFit="1" customWidth="1"/>
    <col min="15372" max="15372" width="6.7109375" style="315" bestFit="1" customWidth="1"/>
    <col min="15373" max="15616" width="12" style="315"/>
    <col min="15617" max="15617" width="24.85546875" style="315" customWidth="1"/>
    <col min="15618" max="15618" width="10.140625" style="315" customWidth="1"/>
    <col min="15619" max="15619" width="6.7109375" style="315" customWidth="1"/>
    <col min="15620" max="15620" width="7.140625" style="315" customWidth="1"/>
    <col min="15621" max="15621" width="11.85546875" style="315" bestFit="1" customWidth="1"/>
    <col min="15622" max="15622" width="8.85546875" style="315" customWidth="1"/>
    <col min="15623" max="15623" width="10.42578125" style="315" bestFit="1" customWidth="1"/>
    <col min="15624" max="15624" width="8.7109375" style="315" bestFit="1" customWidth="1"/>
    <col min="15625" max="15625" width="10.42578125" style="315" bestFit="1" customWidth="1"/>
    <col min="15626" max="15626" width="8.28515625" style="315" bestFit="1" customWidth="1"/>
    <col min="15627" max="15627" width="6.28515625" style="315" bestFit="1" customWidth="1"/>
    <col min="15628" max="15628" width="6.7109375" style="315" bestFit="1" customWidth="1"/>
    <col min="15629" max="15872" width="12" style="315"/>
    <col min="15873" max="15873" width="24.85546875" style="315" customWidth="1"/>
    <col min="15874" max="15874" width="10.140625" style="315" customWidth="1"/>
    <col min="15875" max="15875" width="6.7109375" style="315" customWidth="1"/>
    <col min="15876" max="15876" width="7.140625" style="315" customWidth="1"/>
    <col min="15877" max="15877" width="11.85546875" style="315" bestFit="1" customWidth="1"/>
    <col min="15878" max="15878" width="8.85546875" style="315" customWidth="1"/>
    <col min="15879" max="15879" width="10.42578125" style="315" bestFit="1" customWidth="1"/>
    <col min="15880" max="15880" width="8.7109375" style="315" bestFit="1" customWidth="1"/>
    <col min="15881" max="15881" width="10.42578125" style="315" bestFit="1" customWidth="1"/>
    <col min="15882" max="15882" width="8.28515625" style="315" bestFit="1" customWidth="1"/>
    <col min="15883" max="15883" width="6.28515625" style="315" bestFit="1" customWidth="1"/>
    <col min="15884" max="15884" width="6.7109375" style="315" bestFit="1" customWidth="1"/>
    <col min="15885" max="16128" width="12" style="315"/>
    <col min="16129" max="16129" width="24.85546875" style="315" customWidth="1"/>
    <col min="16130" max="16130" width="10.140625" style="315" customWidth="1"/>
    <col min="16131" max="16131" width="6.7109375" style="315" customWidth="1"/>
    <col min="16132" max="16132" width="7.140625" style="315" customWidth="1"/>
    <col min="16133" max="16133" width="11.85546875" style="315" bestFit="1" customWidth="1"/>
    <col min="16134" max="16134" width="8.85546875" style="315" customWidth="1"/>
    <col min="16135" max="16135" width="10.42578125" style="315" bestFit="1" customWidth="1"/>
    <col min="16136" max="16136" width="8.7109375" style="315" bestFit="1" customWidth="1"/>
    <col min="16137" max="16137" width="10.42578125" style="315" bestFit="1" customWidth="1"/>
    <col min="16138" max="16138" width="8.28515625" style="315" bestFit="1" customWidth="1"/>
    <col min="16139" max="16139" width="6.28515625" style="315" bestFit="1" customWidth="1"/>
    <col min="16140" max="16140" width="6.7109375" style="315" bestFit="1" customWidth="1"/>
    <col min="16141" max="16384" width="12" style="315"/>
  </cols>
  <sheetData>
    <row r="1" spans="1:13">
      <c r="A1" s="2516" t="s">
        <v>1489</v>
      </c>
      <c r="B1" s="2516"/>
      <c r="C1" s="2516"/>
      <c r="D1" s="2516"/>
      <c r="E1" s="2516"/>
      <c r="F1" s="2516"/>
      <c r="G1" s="2516"/>
      <c r="H1" s="2516"/>
      <c r="I1" s="2516"/>
      <c r="J1" s="2516"/>
      <c r="K1" s="2516"/>
      <c r="L1" s="2516"/>
    </row>
    <row r="2" spans="1:13" ht="15.75">
      <c r="A2" s="2517" t="s">
        <v>1424</v>
      </c>
      <c r="B2" s="2517"/>
      <c r="C2" s="2517"/>
      <c r="D2" s="2517"/>
      <c r="E2" s="2517"/>
      <c r="F2" s="2517"/>
      <c r="G2" s="2517"/>
      <c r="H2" s="2517"/>
      <c r="I2" s="2517"/>
      <c r="J2" s="2517"/>
      <c r="K2" s="2517"/>
      <c r="L2" s="2517"/>
    </row>
    <row r="3" spans="1:13" ht="13.5" thickBot="1">
      <c r="A3" s="2518"/>
      <c r="B3" s="2518"/>
      <c r="C3" s="2518"/>
      <c r="D3" s="2518"/>
      <c r="E3" s="2518"/>
      <c r="F3" s="2518"/>
      <c r="G3" s="2518"/>
      <c r="H3" s="2518"/>
      <c r="I3" s="2518"/>
      <c r="J3" s="2518"/>
      <c r="K3" s="2518"/>
      <c r="L3" s="2518"/>
      <c r="M3" s="1444"/>
    </row>
    <row r="4" spans="1:13" ht="13.5" thickTop="1">
      <c r="A4" s="2519" t="s">
        <v>1425</v>
      </c>
      <c r="B4" s="2522" t="s">
        <v>1426</v>
      </c>
      <c r="C4" s="2523"/>
      <c r="D4" s="2341"/>
      <c r="E4" s="2523" t="s">
        <v>1427</v>
      </c>
      <c r="F4" s="2523"/>
      <c r="G4" s="2523"/>
      <c r="H4" s="2523"/>
      <c r="I4" s="2523"/>
      <c r="J4" s="2523"/>
      <c r="K4" s="2523"/>
      <c r="L4" s="2524"/>
    </row>
    <row r="5" spans="1:13">
      <c r="A5" s="2520"/>
      <c r="B5" s="2525" t="s">
        <v>1156</v>
      </c>
      <c r="C5" s="2526"/>
      <c r="D5" s="2527"/>
      <c r="E5" s="2528" t="s">
        <v>1156</v>
      </c>
      <c r="F5" s="2529"/>
      <c r="G5" s="2529"/>
      <c r="H5" s="2529"/>
      <c r="I5" s="2529"/>
      <c r="J5" s="2529"/>
      <c r="K5" s="2529"/>
      <c r="L5" s="2530"/>
    </row>
    <row r="6" spans="1:13">
      <c r="A6" s="2520"/>
      <c r="B6" s="1470"/>
      <c r="C6" s="1470"/>
      <c r="D6" s="1470"/>
      <c r="E6" s="2528">
        <v>2015</v>
      </c>
      <c r="F6" s="2531"/>
      <c r="G6" s="2513">
        <v>2016</v>
      </c>
      <c r="H6" s="2513"/>
      <c r="I6" s="2513">
        <v>2017</v>
      </c>
      <c r="J6" s="2513"/>
      <c r="K6" s="2513" t="s">
        <v>1292</v>
      </c>
      <c r="L6" s="2514"/>
    </row>
    <row r="7" spans="1:13">
      <c r="A7" s="2520"/>
      <c r="B7" s="1471">
        <v>2015</v>
      </c>
      <c r="C7" s="1471">
        <v>2016</v>
      </c>
      <c r="D7" s="1471">
        <v>2017</v>
      </c>
      <c r="E7" s="1472">
        <v>1</v>
      </c>
      <c r="F7" s="1473">
        <v>2</v>
      </c>
      <c r="G7" s="318">
        <v>3</v>
      </c>
      <c r="H7" s="1474">
        <v>4</v>
      </c>
      <c r="I7" s="318">
        <v>5</v>
      </c>
      <c r="J7" s="318">
        <v>6</v>
      </c>
      <c r="K7" s="1475" t="s">
        <v>1428</v>
      </c>
      <c r="L7" s="1595" t="s">
        <v>1429</v>
      </c>
    </row>
    <row r="8" spans="1:13">
      <c r="A8" s="2521"/>
      <c r="B8" s="1476"/>
      <c r="C8" s="1477"/>
      <c r="D8" s="1478"/>
      <c r="E8" s="1473" t="s">
        <v>1430</v>
      </c>
      <c r="F8" s="1472" t="s">
        <v>1431</v>
      </c>
      <c r="G8" s="1472" t="s">
        <v>1430</v>
      </c>
      <c r="H8" s="1472" t="s">
        <v>1431</v>
      </c>
      <c r="I8" s="1472" t="s">
        <v>1430</v>
      </c>
      <c r="J8" s="1472" t="s">
        <v>1431</v>
      </c>
      <c r="K8" s="1477">
        <v>1</v>
      </c>
      <c r="L8" s="1596">
        <v>3</v>
      </c>
    </row>
    <row r="9" spans="1:13">
      <c r="A9" s="1597" t="s">
        <v>1432</v>
      </c>
      <c r="B9" s="1479">
        <v>198</v>
      </c>
      <c r="C9" s="1479">
        <v>193</v>
      </c>
      <c r="D9" s="1479">
        <v>165</v>
      </c>
      <c r="E9" s="1480">
        <v>769057.33</v>
      </c>
      <c r="F9" s="1481">
        <v>77.729356369262959</v>
      </c>
      <c r="G9" s="1480">
        <v>1581442.91</v>
      </c>
      <c r="H9" s="1481">
        <v>83.668472625330139</v>
      </c>
      <c r="I9" s="1480">
        <v>1586081.56</v>
      </c>
      <c r="J9" s="1482">
        <v>85.418809533168798</v>
      </c>
      <c r="K9" s="1481">
        <v>105.63394279071497</v>
      </c>
      <c r="L9" s="1598">
        <v>0.2933175754033357</v>
      </c>
      <c r="M9" s="1457"/>
    </row>
    <row r="10" spans="1:13">
      <c r="A10" s="1599" t="s">
        <v>1433</v>
      </c>
      <c r="B10" s="1479">
        <v>29</v>
      </c>
      <c r="C10" s="1479">
        <v>29</v>
      </c>
      <c r="D10" s="1479">
        <v>27</v>
      </c>
      <c r="E10" s="1480">
        <v>496242.39</v>
      </c>
      <c r="F10" s="1481">
        <v>50.800039701348041</v>
      </c>
      <c r="G10" s="1480">
        <v>995160.31</v>
      </c>
      <c r="H10" s="1481">
        <v>52.650362923976843</v>
      </c>
      <c r="I10" s="1480">
        <v>979489.81</v>
      </c>
      <c r="J10" s="1482">
        <v>52.750662784371379</v>
      </c>
      <c r="K10" s="1481">
        <v>100.53915789015929</v>
      </c>
      <c r="L10" s="1598">
        <v>-1.5746709191004697</v>
      </c>
      <c r="M10" s="1457"/>
    </row>
    <row r="11" spans="1:13" ht="14.25">
      <c r="A11" s="1599" t="s">
        <v>1434</v>
      </c>
      <c r="B11" s="1479">
        <v>96</v>
      </c>
      <c r="C11" s="1479">
        <v>95</v>
      </c>
      <c r="D11" s="1479">
        <v>80</v>
      </c>
      <c r="E11" s="1480">
        <v>96919.97</v>
      </c>
      <c r="F11" s="1481">
        <v>9.7644900416299034</v>
      </c>
      <c r="G11" s="1480">
        <v>233120.61</v>
      </c>
      <c r="H11" s="1481">
        <v>12.333575403101502</v>
      </c>
      <c r="I11" s="1480">
        <v>258428.49</v>
      </c>
      <c r="J11" s="1482">
        <v>13.917729404315384</v>
      </c>
      <c r="K11" s="1481">
        <v>140.52897457562148</v>
      </c>
      <c r="L11" s="1598">
        <v>10.856131510637354</v>
      </c>
      <c r="M11" s="1457"/>
    </row>
    <row r="12" spans="1:13">
      <c r="A12" s="1599" t="s">
        <v>1435</v>
      </c>
      <c r="B12" s="1479">
        <v>51</v>
      </c>
      <c r="C12" s="1479">
        <v>47</v>
      </c>
      <c r="D12" s="1479">
        <v>36</v>
      </c>
      <c r="E12" s="1480">
        <v>42217.89</v>
      </c>
      <c r="F12" s="1481">
        <v>4.4785905035074141</v>
      </c>
      <c r="G12" s="1480">
        <v>68427.06</v>
      </c>
      <c r="H12" s="1481">
        <v>3.620230335372538</v>
      </c>
      <c r="I12" s="1480">
        <v>52361.29</v>
      </c>
      <c r="J12" s="1482">
        <v>2.8199300529167086</v>
      </c>
      <c r="K12" s="1481">
        <v>62.080719808592988</v>
      </c>
      <c r="L12" s="1598">
        <v>-23.478679341184602</v>
      </c>
      <c r="M12" s="1457"/>
    </row>
    <row r="13" spans="1:13">
      <c r="A13" s="1599" t="s">
        <v>1436</v>
      </c>
      <c r="B13" s="1479">
        <v>22</v>
      </c>
      <c r="C13" s="1479">
        <v>22</v>
      </c>
      <c r="D13" s="1479">
        <v>22</v>
      </c>
      <c r="E13" s="1480">
        <v>133677.07999999999</v>
      </c>
      <c r="F13" s="1481">
        <v>13.091844198512081</v>
      </c>
      <c r="G13" s="1480">
        <v>284734.93</v>
      </c>
      <c r="H13" s="1481">
        <v>15.064303962879249</v>
      </c>
      <c r="I13" s="1480">
        <v>295801.96999999997</v>
      </c>
      <c r="J13" s="1482">
        <v>15.930487291565326</v>
      </c>
      <c r="K13" s="1481">
        <v>113.00205689711356</v>
      </c>
      <c r="L13" s="1598">
        <v>3.8867869144119283</v>
      </c>
      <c r="M13" s="1457"/>
    </row>
    <row r="14" spans="1:13">
      <c r="A14" s="1600" t="s">
        <v>1437</v>
      </c>
      <c r="B14" s="1479">
        <v>18</v>
      </c>
      <c r="C14" s="1479">
        <v>18</v>
      </c>
      <c r="D14" s="1479">
        <v>18</v>
      </c>
      <c r="E14" s="1480">
        <v>29681.41</v>
      </c>
      <c r="F14" s="1481">
        <v>2.7420181950127338</v>
      </c>
      <c r="G14" s="1480">
        <v>45803.07</v>
      </c>
      <c r="H14" s="1481">
        <v>2.4232761639502245</v>
      </c>
      <c r="I14" s="1480">
        <v>41989.52</v>
      </c>
      <c r="J14" s="1482">
        <v>2.2613558480997544</v>
      </c>
      <c r="K14" s="1481">
        <v>54.315681094664967</v>
      </c>
      <c r="L14" s="1598">
        <v>-8.3259702897644274</v>
      </c>
      <c r="M14" s="1457"/>
    </row>
    <row r="15" spans="1:13">
      <c r="A15" s="1600" t="s">
        <v>1438</v>
      </c>
      <c r="B15" s="1479">
        <v>4</v>
      </c>
      <c r="C15" s="1479">
        <v>4</v>
      </c>
      <c r="D15" s="1479">
        <v>4</v>
      </c>
      <c r="E15" s="1480">
        <v>24855.72</v>
      </c>
      <c r="F15" s="1481">
        <v>2.6978350332956009</v>
      </c>
      <c r="G15" s="1480">
        <v>26811.75</v>
      </c>
      <c r="H15" s="1481">
        <v>1.4185135338917769</v>
      </c>
      <c r="I15" s="1480">
        <v>29356.18</v>
      </c>
      <c r="J15" s="1482">
        <v>1.5809842389450761</v>
      </c>
      <c r="K15" s="1481">
        <v>7.8695366700300724</v>
      </c>
      <c r="L15" s="1598">
        <v>9.4899810717316058</v>
      </c>
      <c r="M15" s="1457"/>
    </row>
    <row r="16" spans="1:13">
      <c r="A16" s="1600" t="s">
        <v>1439</v>
      </c>
      <c r="B16" s="1479">
        <v>4</v>
      </c>
      <c r="C16" s="1479">
        <v>4</v>
      </c>
      <c r="D16" s="1479">
        <v>4</v>
      </c>
      <c r="E16" s="1480">
        <v>1177.73</v>
      </c>
      <c r="F16" s="1481">
        <v>0.12390129036573427</v>
      </c>
      <c r="G16" s="1480">
        <v>1179.8699999999999</v>
      </c>
      <c r="H16" s="1481">
        <v>6.2422690172513569E-2</v>
      </c>
      <c r="I16" s="1480">
        <v>1237.92</v>
      </c>
      <c r="J16" s="1482">
        <v>6.6668483742601689E-2</v>
      </c>
      <c r="K16" s="1481">
        <v>0.18170548427906397</v>
      </c>
      <c r="L16" s="1598">
        <v>4.9200335630196719</v>
      </c>
    </row>
    <row r="17" spans="1:12">
      <c r="A17" s="1601" t="s">
        <v>1440</v>
      </c>
      <c r="B17" s="1479">
        <v>6</v>
      </c>
      <c r="C17" s="1479">
        <v>8</v>
      </c>
      <c r="D17" s="1479">
        <v>14</v>
      </c>
      <c r="E17" s="1480">
        <v>69211.83</v>
      </c>
      <c r="F17" s="1481">
        <v>6.9911083981399953</v>
      </c>
      <c r="G17" s="1480">
        <v>88225.53</v>
      </c>
      <c r="H17" s="1481">
        <v>4.6676963771396869</v>
      </c>
      <c r="I17" s="1480">
        <v>77197.33</v>
      </c>
      <c r="J17" s="1482">
        <v>4.1574810489185543</v>
      </c>
      <c r="K17" s="1481">
        <v>27.471748688049431</v>
      </c>
      <c r="L17" s="1598">
        <v>-12.50000991776416</v>
      </c>
    </row>
    <row r="18" spans="1:12">
      <c r="A18" s="1600" t="s">
        <v>1188</v>
      </c>
      <c r="B18" s="1479">
        <v>2</v>
      </c>
      <c r="C18" s="1479">
        <v>3</v>
      </c>
      <c r="D18" s="1479">
        <v>3</v>
      </c>
      <c r="E18" s="1480">
        <v>95419.94</v>
      </c>
      <c r="F18" s="1481">
        <v>9.3101726381884831</v>
      </c>
      <c r="G18" s="1480">
        <v>146666.88</v>
      </c>
      <c r="H18" s="1481">
        <v>7.7596186095156474</v>
      </c>
      <c r="I18" s="1480">
        <v>120966.88</v>
      </c>
      <c r="J18" s="1482">
        <v>6.5147008471252175</v>
      </c>
      <c r="K18" s="1481">
        <v>53.706740960013178</v>
      </c>
      <c r="L18" s="1598">
        <v>-17.522701785161047</v>
      </c>
    </row>
    <row r="19" spans="1:12" ht="13.5" thickBot="1">
      <c r="A19" s="1602" t="s">
        <v>741</v>
      </c>
      <c r="B19" s="1603">
        <v>232</v>
      </c>
      <c r="C19" s="1603">
        <v>230</v>
      </c>
      <c r="D19" s="1603">
        <v>208</v>
      </c>
      <c r="E19" s="1604">
        <v>989403.96</v>
      </c>
      <c r="F19" s="1605">
        <v>99.594391924265523</v>
      </c>
      <c r="G19" s="1604">
        <v>1890130.0100000002</v>
      </c>
      <c r="H19" s="1605">
        <v>99.999999999999986</v>
      </c>
      <c r="I19" s="1604">
        <v>1856829.3900000001</v>
      </c>
      <c r="J19" s="1606">
        <v>100</v>
      </c>
      <c r="K19" s="1607">
        <v>91.037239228353229</v>
      </c>
      <c r="L19" s="1608">
        <v>-1.7618163736789825</v>
      </c>
    </row>
    <row r="20" spans="1:12" ht="13.5" thickTop="1">
      <c r="A20" s="1483" t="s">
        <v>1441</v>
      </c>
      <c r="B20" s="1483"/>
      <c r="C20" s="801"/>
      <c r="D20" s="1358"/>
      <c r="E20" s="801"/>
      <c r="F20" s="801"/>
      <c r="G20" s="801"/>
      <c r="H20" s="801"/>
      <c r="I20" s="1484"/>
      <c r="J20" s="801"/>
      <c r="K20" s="801"/>
      <c r="L20" s="801"/>
    </row>
    <row r="21" spans="1:12" ht="15" customHeight="1">
      <c r="A21" s="315" t="s">
        <v>1442</v>
      </c>
      <c r="I21" s="821"/>
    </row>
    <row r="22" spans="1:12">
      <c r="J22" s="821"/>
    </row>
    <row r="25" spans="1:12">
      <c r="F25" s="1485"/>
      <c r="J25" s="821"/>
    </row>
    <row r="26" spans="1:12">
      <c r="J26" s="821"/>
    </row>
    <row r="27" spans="1:12">
      <c r="J27" s="821"/>
    </row>
    <row r="28" spans="1:12">
      <c r="J28" s="821"/>
    </row>
    <row r="29" spans="1:12">
      <c r="J29" s="821"/>
      <c r="K29" s="821"/>
    </row>
    <row r="30" spans="1:12">
      <c r="K30" s="821"/>
    </row>
    <row r="31" spans="1:12">
      <c r="J31" s="821"/>
      <c r="K31" s="821"/>
    </row>
    <row r="32" spans="1:12">
      <c r="J32" s="821"/>
      <c r="K32" s="821"/>
    </row>
    <row r="33" spans="10:11">
      <c r="J33" s="821"/>
      <c r="K33" s="821"/>
    </row>
    <row r="34" spans="10:11">
      <c r="J34" s="821"/>
      <c r="K34" s="821"/>
    </row>
    <row r="35" spans="10:11">
      <c r="K35" s="821"/>
    </row>
    <row r="37" spans="10:11">
      <c r="J37" s="821"/>
    </row>
  </sheetData>
  <mergeCells count="12">
    <mergeCell ref="I6:J6"/>
    <mergeCell ref="K6:L6"/>
    <mergeCell ref="A1:L1"/>
    <mergeCell ref="A2:L2"/>
    <mergeCell ref="A3:L3"/>
    <mergeCell ref="A4:A8"/>
    <mergeCell ref="B4:D4"/>
    <mergeCell ref="E4:L4"/>
    <mergeCell ref="B5:D5"/>
    <mergeCell ref="E5:L5"/>
    <mergeCell ref="E6:F6"/>
    <mergeCell ref="G6:H6"/>
  </mergeCells>
  <printOptions horizontalCentered="1"/>
  <pageMargins left="1.5" right="1" top="1.5" bottom="1" header="0.3" footer="0.3"/>
  <pageSetup paperSize="9" orientation="landscape" r:id="rId1"/>
</worksheet>
</file>

<file path=xl/worksheets/sheet55.xml><?xml version="1.0" encoding="utf-8"?>
<worksheet xmlns="http://schemas.openxmlformats.org/spreadsheetml/2006/main" xmlns:r="http://schemas.openxmlformats.org/officeDocument/2006/relationships">
  <sheetPr>
    <pageSetUpPr fitToPage="1"/>
  </sheetPr>
  <dimension ref="A1:W114"/>
  <sheetViews>
    <sheetView view="pageBreakPreview" zoomScaleSheetLayoutView="100" workbookViewId="0">
      <selection activeCell="K15" sqref="K15"/>
    </sheetView>
  </sheetViews>
  <sheetFormatPr defaultRowHeight="12.75"/>
  <cols>
    <col min="1" max="1" width="29.28515625" style="1486" customWidth="1"/>
    <col min="2" max="2" width="8.28515625" style="1486" bestFit="1" customWidth="1"/>
    <col min="3" max="3" width="9.140625" style="1486" bestFit="1" customWidth="1"/>
    <col min="4" max="4" width="8.42578125" style="1486" bestFit="1" customWidth="1"/>
    <col min="5" max="5" width="8.7109375" style="1486" bestFit="1" customWidth="1"/>
    <col min="6" max="6" width="9.5703125" style="1486" bestFit="1" customWidth="1"/>
    <col min="7" max="7" width="8.7109375" style="1486" bestFit="1" customWidth="1"/>
    <col min="8" max="8" width="9" style="1486" bestFit="1" customWidth="1"/>
    <col min="9" max="10" width="7.42578125" style="1486" bestFit="1" customWidth="1"/>
    <col min="11" max="11" width="9.5703125" style="1486" customWidth="1"/>
    <col min="12" max="14" width="9.85546875" style="1486" bestFit="1" customWidth="1"/>
    <col min="15" max="256" width="9.140625" style="1486"/>
    <col min="257" max="257" width="29.28515625" style="1486" customWidth="1"/>
    <col min="258" max="258" width="7.7109375" style="1486" bestFit="1" customWidth="1"/>
    <col min="259" max="259" width="7.5703125" style="1486" bestFit="1" customWidth="1"/>
    <col min="260" max="260" width="7.28515625" style="1486" bestFit="1" customWidth="1"/>
    <col min="261" max="261" width="7.5703125" style="1486" bestFit="1" customWidth="1"/>
    <col min="262" max="262" width="9.42578125" style="1486" bestFit="1" customWidth="1"/>
    <col min="263" max="264" width="8.42578125" style="1486" bestFit="1" customWidth="1"/>
    <col min="265" max="266" width="7.28515625" style="1486" bestFit="1" customWidth="1"/>
    <col min="267" max="267" width="9.5703125" style="1486" customWidth="1"/>
    <col min="268" max="270" width="9.85546875" style="1486" bestFit="1" customWidth="1"/>
    <col min="271" max="512" width="9.140625" style="1486"/>
    <col min="513" max="513" width="29.28515625" style="1486" customWidth="1"/>
    <col min="514" max="514" width="7.7109375" style="1486" bestFit="1" customWidth="1"/>
    <col min="515" max="515" width="7.5703125" style="1486" bestFit="1" customWidth="1"/>
    <col min="516" max="516" width="7.28515625" style="1486" bestFit="1" customWidth="1"/>
    <col min="517" max="517" width="7.5703125" style="1486" bestFit="1" customWidth="1"/>
    <col min="518" max="518" width="9.42578125" style="1486" bestFit="1" customWidth="1"/>
    <col min="519" max="520" width="8.42578125" style="1486" bestFit="1" customWidth="1"/>
    <col min="521" max="522" width="7.28515625" style="1486" bestFit="1" customWidth="1"/>
    <col min="523" max="523" width="9.5703125" style="1486" customWidth="1"/>
    <col min="524" max="526" width="9.85546875" style="1486" bestFit="1" customWidth="1"/>
    <col min="527" max="768" width="9.140625" style="1486"/>
    <col min="769" max="769" width="29.28515625" style="1486" customWidth="1"/>
    <col min="770" max="770" width="7.7109375" style="1486" bestFit="1" customWidth="1"/>
    <col min="771" max="771" width="7.5703125" style="1486" bestFit="1" customWidth="1"/>
    <col min="772" max="772" width="7.28515625" style="1486" bestFit="1" customWidth="1"/>
    <col min="773" max="773" width="7.5703125" style="1486" bestFit="1" customWidth="1"/>
    <col min="774" max="774" width="9.42578125" style="1486" bestFit="1" customWidth="1"/>
    <col min="775" max="776" width="8.42578125" style="1486" bestFit="1" customWidth="1"/>
    <col min="777" max="778" width="7.28515625" style="1486" bestFit="1" customWidth="1"/>
    <col min="779" max="779" width="9.5703125" style="1486" customWidth="1"/>
    <col min="780" max="782" width="9.85546875" style="1486" bestFit="1" customWidth="1"/>
    <col min="783" max="1024" width="9.140625" style="1486"/>
    <col min="1025" max="1025" width="29.28515625" style="1486" customWidth="1"/>
    <col min="1026" max="1026" width="7.7109375" style="1486" bestFit="1" customWidth="1"/>
    <col min="1027" max="1027" width="7.5703125" style="1486" bestFit="1" customWidth="1"/>
    <col min="1028" max="1028" width="7.28515625" style="1486" bestFit="1" customWidth="1"/>
    <col min="1029" max="1029" width="7.5703125" style="1486" bestFit="1" customWidth="1"/>
    <col min="1030" max="1030" width="9.42578125" style="1486" bestFit="1" customWidth="1"/>
    <col min="1031" max="1032" width="8.42578125" style="1486" bestFit="1" customWidth="1"/>
    <col min="1033" max="1034" width="7.28515625" style="1486" bestFit="1" customWidth="1"/>
    <col min="1035" max="1035" width="9.5703125" style="1486" customWidth="1"/>
    <col min="1036" max="1038" width="9.85546875" style="1486" bestFit="1" customWidth="1"/>
    <col min="1039" max="1280" width="9.140625" style="1486"/>
    <col min="1281" max="1281" width="29.28515625" style="1486" customWidth="1"/>
    <col min="1282" max="1282" width="7.7109375" style="1486" bestFit="1" customWidth="1"/>
    <col min="1283" max="1283" width="7.5703125" style="1486" bestFit="1" customWidth="1"/>
    <col min="1284" max="1284" width="7.28515625" style="1486" bestFit="1" customWidth="1"/>
    <col min="1285" max="1285" width="7.5703125" style="1486" bestFit="1" customWidth="1"/>
    <col min="1286" max="1286" width="9.42578125" style="1486" bestFit="1" customWidth="1"/>
    <col min="1287" max="1288" width="8.42578125" style="1486" bestFit="1" customWidth="1"/>
    <col min="1289" max="1290" width="7.28515625" style="1486" bestFit="1" customWidth="1"/>
    <col min="1291" max="1291" width="9.5703125" style="1486" customWidth="1"/>
    <col min="1292" max="1294" width="9.85546875" style="1486" bestFit="1" customWidth="1"/>
    <col min="1295" max="1536" width="9.140625" style="1486"/>
    <col min="1537" max="1537" width="29.28515625" style="1486" customWidth="1"/>
    <col min="1538" max="1538" width="7.7109375" style="1486" bestFit="1" customWidth="1"/>
    <col min="1539" max="1539" width="7.5703125" style="1486" bestFit="1" customWidth="1"/>
    <col min="1540" max="1540" width="7.28515625" style="1486" bestFit="1" customWidth="1"/>
    <col min="1541" max="1541" width="7.5703125" style="1486" bestFit="1" customWidth="1"/>
    <col min="1542" max="1542" width="9.42578125" style="1486" bestFit="1" customWidth="1"/>
    <col min="1543" max="1544" width="8.42578125" style="1486" bestFit="1" customWidth="1"/>
    <col min="1545" max="1546" width="7.28515625" style="1486" bestFit="1" customWidth="1"/>
    <col min="1547" max="1547" width="9.5703125" style="1486" customWidth="1"/>
    <col min="1548" max="1550" width="9.85546875" style="1486" bestFit="1" customWidth="1"/>
    <col min="1551" max="1792" width="9.140625" style="1486"/>
    <col min="1793" max="1793" width="29.28515625" style="1486" customWidth="1"/>
    <col min="1794" max="1794" width="7.7109375" style="1486" bestFit="1" customWidth="1"/>
    <col min="1795" max="1795" width="7.5703125" style="1486" bestFit="1" customWidth="1"/>
    <col min="1796" max="1796" width="7.28515625" style="1486" bestFit="1" customWidth="1"/>
    <col min="1797" max="1797" width="7.5703125" style="1486" bestFit="1" customWidth="1"/>
    <col min="1798" max="1798" width="9.42578125" style="1486" bestFit="1" customWidth="1"/>
    <col min="1799" max="1800" width="8.42578125" style="1486" bestFit="1" customWidth="1"/>
    <col min="1801" max="1802" width="7.28515625" style="1486" bestFit="1" customWidth="1"/>
    <col min="1803" max="1803" width="9.5703125" style="1486" customWidth="1"/>
    <col min="1804" max="1806" width="9.85546875" style="1486" bestFit="1" customWidth="1"/>
    <col min="1807" max="2048" width="9.140625" style="1486"/>
    <col min="2049" max="2049" width="29.28515625" style="1486" customWidth="1"/>
    <col min="2050" max="2050" width="7.7109375" style="1486" bestFit="1" customWidth="1"/>
    <col min="2051" max="2051" width="7.5703125" style="1486" bestFit="1" customWidth="1"/>
    <col min="2052" max="2052" width="7.28515625" style="1486" bestFit="1" customWidth="1"/>
    <col min="2053" max="2053" width="7.5703125" style="1486" bestFit="1" customWidth="1"/>
    <col min="2054" max="2054" width="9.42578125" style="1486" bestFit="1" customWidth="1"/>
    <col min="2055" max="2056" width="8.42578125" style="1486" bestFit="1" customWidth="1"/>
    <col min="2057" max="2058" width="7.28515625" style="1486" bestFit="1" customWidth="1"/>
    <col min="2059" max="2059" width="9.5703125" style="1486" customWidth="1"/>
    <col min="2060" max="2062" width="9.85546875" style="1486" bestFit="1" customWidth="1"/>
    <col min="2063" max="2304" width="9.140625" style="1486"/>
    <col min="2305" max="2305" width="29.28515625" style="1486" customWidth="1"/>
    <col min="2306" max="2306" width="7.7109375" style="1486" bestFit="1" customWidth="1"/>
    <col min="2307" max="2307" width="7.5703125" style="1486" bestFit="1" customWidth="1"/>
    <col min="2308" max="2308" width="7.28515625" style="1486" bestFit="1" customWidth="1"/>
    <col min="2309" max="2309" width="7.5703125" style="1486" bestFit="1" customWidth="1"/>
    <col min="2310" max="2310" width="9.42578125" style="1486" bestFit="1" customWidth="1"/>
    <col min="2311" max="2312" width="8.42578125" style="1486" bestFit="1" customWidth="1"/>
    <col min="2313" max="2314" width="7.28515625" style="1486" bestFit="1" customWidth="1"/>
    <col min="2315" max="2315" width="9.5703125" style="1486" customWidth="1"/>
    <col min="2316" max="2318" width="9.85546875" style="1486" bestFit="1" customWidth="1"/>
    <col min="2319" max="2560" width="9.140625" style="1486"/>
    <col min="2561" max="2561" width="29.28515625" style="1486" customWidth="1"/>
    <col min="2562" max="2562" width="7.7109375" style="1486" bestFit="1" customWidth="1"/>
    <col min="2563" max="2563" width="7.5703125" style="1486" bestFit="1" customWidth="1"/>
    <col min="2564" max="2564" width="7.28515625" style="1486" bestFit="1" customWidth="1"/>
    <col min="2565" max="2565" width="7.5703125" style="1486" bestFit="1" customWidth="1"/>
    <col min="2566" max="2566" width="9.42578125" style="1486" bestFit="1" customWidth="1"/>
    <col min="2567" max="2568" width="8.42578125" style="1486" bestFit="1" customWidth="1"/>
    <col min="2569" max="2570" width="7.28515625" style="1486" bestFit="1" customWidth="1"/>
    <col min="2571" max="2571" width="9.5703125" style="1486" customWidth="1"/>
    <col min="2572" max="2574" width="9.85546875" style="1486" bestFit="1" customWidth="1"/>
    <col min="2575" max="2816" width="9.140625" style="1486"/>
    <col min="2817" max="2817" width="29.28515625" style="1486" customWidth="1"/>
    <col min="2818" max="2818" width="7.7109375" style="1486" bestFit="1" customWidth="1"/>
    <col min="2819" max="2819" width="7.5703125" style="1486" bestFit="1" customWidth="1"/>
    <col min="2820" max="2820" width="7.28515625" style="1486" bestFit="1" customWidth="1"/>
    <col min="2821" max="2821" width="7.5703125" style="1486" bestFit="1" customWidth="1"/>
    <col min="2822" max="2822" width="9.42578125" style="1486" bestFit="1" customWidth="1"/>
    <col min="2823" max="2824" width="8.42578125" style="1486" bestFit="1" customWidth="1"/>
    <col min="2825" max="2826" width="7.28515625" style="1486" bestFit="1" customWidth="1"/>
    <col min="2827" max="2827" width="9.5703125" style="1486" customWidth="1"/>
    <col min="2828" max="2830" width="9.85546875" style="1486" bestFit="1" customWidth="1"/>
    <col min="2831" max="3072" width="9.140625" style="1486"/>
    <col min="3073" max="3073" width="29.28515625" style="1486" customWidth="1"/>
    <col min="3074" max="3074" width="7.7109375" style="1486" bestFit="1" customWidth="1"/>
    <col min="3075" max="3075" width="7.5703125" style="1486" bestFit="1" customWidth="1"/>
    <col min="3076" max="3076" width="7.28515625" style="1486" bestFit="1" customWidth="1"/>
    <col min="3077" max="3077" width="7.5703125" style="1486" bestFit="1" customWidth="1"/>
    <col min="3078" max="3078" width="9.42578125" style="1486" bestFit="1" customWidth="1"/>
    <col min="3079" max="3080" width="8.42578125" style="1486" bestFit="1" customWidth="1"/>
    <col min="3081" max="3082" width="7.28515625" style="1486" bestFit="1" customWidth="1"/>
    <col min="3083" max="3083" width="9.5703125" style="1486" customWidth="1"/>
    <col min="3084" max="3086" width="9.85546875" style="1486" bestFit="1" customWidth="1"/>
    <col min="3087" max="3328" width="9.140625" style="1486"/>
    <col min="3329" max="3329" width="29.28515625" style="1486" customWidth="1"/>
    <col min="3330" max="3330" width="7.7109375" style="1486" bestFit="1" customWidth="1"/>
    <col min="3331" max="3331" width="7.5703125" style="1486" bestFit="1" customWidth="1"/>
    <col min="3332" max="3332" width="7.28515625" style="1486" bestFit="1" customWidth="1"/>
    <col min="3333" max="3333" width="7.5703125" style="1486" bestFit="1" customWidth="1"/>
    <col min="3334" max="3334" width="9.42578125" style="1486" bestFit="1" customWidth="1"/>
    <col min="3335" max="3336" width="8.42578125" style="1486" bestFit="1" customWidth="1"/>
    <col min="3337" max="3338" width="7.28515625" style="1486" bestFit="1" customWidth="1"/>
    <col min="3339" max="3339" width="9.5703125" style="1486" customWidth="1"/>
    <col min="3340" max="3342" width="9.85546875" style="1486" bestFit="1" customWidth="1"/>
    <col min="3343" max="3584" width="9.140625" style="1486"/>
    <col min="3585" max="3585" width="29.28515625" style="1486" customWidth="1"/>
    <col min="3586" max="3586" width="7.7109375" style="1486" bestFit="1" customWidth="1"/>
    <col min="3587" max="3587" width="7.5703125" style="1486" bestFit="1" customWidth="1"/>
    <col min="3588" max="3588" width="7.28515625" style="1486" bestFit="1" customWidth="1"/>
    <col min="3589" max="3589" width="7.5703125" style="1486" bestFit="1" customWidth="1"/>
    <col min="3590" max="3590" width="9.42578125" style="1486" bestFit="1" customWidth="1"/>
    <col min="3591" max="3592" width="8.42578125" style="1486" bestFit="1" customWidth="1"/>
    <col min="3593" max="3594" width="7.28515625" style="1486" bestFit="1" customWidth="1"/>
    <col min="3595" max="3595" width="9.5703125" style="1486" customWidth="1"/>
    <col min="3596" max="3598" width="9.85546875" style="1486" bestFit="1" customWidth="1"/>
    <col min="3599" max="3840" width="9.140625" style="1486"/>
    <col min="3841" max="3841" width="29.28515625" style="1486" customWidth="1"/>
    <col min="3842" max="3842" width="7.7109375" style="1486" bestFit="1" customWidth="1"/>
    <col min="3843" max="3843" width="7.5703125" style="1486" bestFit="1" customWidth="1"/>
    <col min="3844" max="3844" width="7.28515625" style="1486" bestFit="1" customWidth="1"/>
    <col min="3845" max="3845" width="7.5703125" style="1486" bestFit="1" customWidth="1"/>
    <col min="3846" max="3846" width="9.42578125" style="1486" bestFit="1" customWidth="1"/>
    <col min="3847" max="3848" width="8.42578125" style="1486" bestFit="1" customWidth="1"/>
    <col min="3849" max="3850" width="7.28515625" style="1486" bestFit="1" customWidth="1"/>
    <col min="3851" max="3851" width="9.5703125" style="1486" customWidth="1"/>
    <col min="3852" max="3854" width="9.85546875" style="1486" bestFit="1" customWidth="1"/>
    <col min="3855" max="4096" width="9.140625" style="1486"/>
    <col min="4097" max="4097" width="29.28515625" style="1486" customWidth="1"/>
    <col min="4098" max="4098" width="7.7109375" style="1486" bestFit="1" customWidth="1"/>
    <col min="4099" max="4099" width="7.5703125" style="1486" bestFit="1" customWidth="1"/>
    <col min="4100" max="4100" width="7.28515625" style="1486" bestFit="1" customWidth="1"/>
    <col min="4101" max="4101" width="7.5703125" style="1486" bestFit="1" customWidth="1"/>
    <col min="4102" max="4102" width="9.42578125" style="1486" bestFit="1" customWidth="1"/>
    <col min="4103" max="4104" width="8.42578125" style="1486" bestFit="1" customWidth="1"/>
    <col min="4105" max="4106" width="7.28515625" style="1486" bestFit="1" customWidth="1"/>
    <col min="4107" max="4107" width="9.5703125" style="1486" customWidth="1"/>
    <col min="4108" max="4110" width="9.85546875" style="1486" bestFit="1" customWidth="1"/>
    <col min="4111" max="4352" width="9.140625" style="1486"/>
    <col min="4353" max="4353" width="29.28515625" style="1486" customWidth="1"/>
    <col min="4354" max="4354" width="7.7109375" style="1486" bestFit="1" customWidth="1"/>
    <col min="4355" max="4355" width="7.5703125" style="1486" bestFit="1" customWidth="1"/>
    <col min="4356" max="4356" width="7.28515625" style="1486" bestFit="1" customWidth="1"/>
    <col min="4357" max="4357" width="7.5703125" style="1486" bestFit="1" customWidth="1"/>
    <col min="4358" max="4358" width="9.42578125" style="1486" bestFit="1" customWidth="1"/>
    <col min="4359" max="4360" width="8.42578125" style="1486" bestFit="1" customWidth="1"/>
    <col min="4361" max="4362" width="7.28515625" style="1486" bestFit="1" customWidth="1"/>
    <col min="4363" max="4363" width="9.5703125" style="1486" customWidth="1"/>
    <col min="4364" max="4366" width="9.85546875" style="1486" bestFit="1" customWidth="1"/>
    <col min="4367" max="4608" width="9.140625" style="1486"/>
    <col min="4609" max="4609" width="29.28515625" style="1486" customWidth="1"/>
    <col min="4610" max="4610" width="7.7109375" style="1486" bestFit="1" customWidth="1"/>
    <col min="4611" max="4611" width="7.5703125" style="1486" bestFit="1" customWidth="1"/>
    <col min="4612" max="4612" width="7.28515625" style="1486" bestFit="1" customWidth="1"/>
    <col min="4613" max="4613" width="7.5703125" style="1486" bestFit="1" customWidth="1"/>
    <col min="4614" max="4614" width="9.42578125" style="1486" bestFit="1" customWidth="1"/>
    <col min="4615" max="4616" width="8.42578125" style="1486" bestFit="1" customWidth="1"/>
    <col min="4617" max="4618" width="7.28515625" style="1486" bestFit="1" customWidth="1"/>
    <col min="4619" max="4619" width="9.5703125" style="1486" customWidth="1"/>
    <col min="4620" max="4622" width="9.85546875" style="1486" bestFit="1" customWidth="1"/>
    <col min="4623" max="4864" width="9.140625" style="1486"/>
    <col min="4865" max="4865" width="29.28515625" style="1486" customWidth="1"/>
    <col min="4866" max="4866" width="7.7109375" style="1486" bestFit="1" customWidth="1"/>
    <col min="4867" max="4867" width="7.5703125" style="1486" bestFit="1" customWidth="1"/>
    <col min="4868" max="4868" width="7.28515625" style="1486" bestFit="1" customWidth="1"/>
    <col min="4869" max="4869" width="7.5703125" style="1486" bestFit="1" customWidth="1"/>
    <col min="4870" max="4870" width="9.42578125" style="1486" bestFit="1" customWidth="1"/>
    <col min="4871" max="4872" width="8.42578125" style="1486" bestFit="1" customWidth="1"/>
    <col min="4873" max="4874" width="7.28515625" style="1486" bestFit="1" customWidth="1"/>
    <col min="4875" max="4875" width="9.5703125" style="1486" customWidth="1"/>
    <col min="4876" max="4878" width="9.85546875" style="1486" bestFit="1" customWidth="1"/>
    <col min="4879" max="5120" width="9.140625" style="1486"/>
    <col min="5121" max="5121" width="29.28515625" style="1486" customWidth="1"/>
    <col min="5122" max="5122" width="7.7109375" style="1486" bestFit="1" customWidth="1"/>
    <col min="5123" max="5123" width="7.5703125" style="1486" bestFit="1" customWidth="1"/>
    <col min="5124" max="5124" width="7.28515625" style="1486" bestFit="1" customWidth="1"/>
    <col min="5125" max="5125" width="7.5703125" style="1486" bestFit="1" customWidth="1"/>
    <col min="5126" max="5126" width="9.42578125" style="1486" bestFit="1" customWidth="1"/>
    <col min="5127" max="5128" width="8.42578125" style="1486" bestFit="1" customWidth="1"/>
    <col min="5129" max="5130" width="7.28515625" style="1486" bestFit="1" customWidth="1"/>
    <col min="5131" max="5131" width="9.5703125" style="1486" customWidth="1"/>
    <col min="5132" max="5134" width="9.85546875" style="1486" bestFit="1" customWidth="1"/>
    <col min="5135" max="5376" width="9.140625" style="1486"/>
    <col min="5377" max="5377" width="29.28515625" style="1486" customWidth="1"/>
    <col min="5378" max="5378" width="7.7109375" style="1486" bestFit="1" customWidth="1"/>
    <col min="5379" max="5379" width="7.5703125" style="1486" bestFit="1" customWidth="1"/>
    <col min="5380" max="5380" width="7.28515625" style="1486" bestFit="1" customWidth="1"/>
    <col min="5381" max="5381" width="7.5703125" style="1486" bestFit="1" customWidth="1"/>
    <col min="5382" max="5382" width="9.42578125" style="1486" bestFit="1" customWidth="1"/>
    <col min="5383" max="5384" width="8.42578125" style="1486" bestFit="1" customWidth="1"/>
    <col min="5385" max="5386" width="7.28515625" style="1486" bestFit="1" customWidth="1"/>
    <col min="5387" max="5387" width="9.5703125" style="1486" customWidth="1"/>
    <col min="5388" max="5390" width="9.85546875" style="1486" bestFit="1" customWidth="1"/>
    <col min="5391" max="5632" width="9.140625" style="1486"/>
    <col min="5633" max="5633" width="29.28515625" style="1486" customWidth="1"/>
    <col min="5634" max="5634" width="7.7109375" style="1486" bestFit="1" customWidth="1"/>
    <col min="5635" max="5635" width="7.5703125" style="1486" bestFit="1" customWidth="1"/>
    <col min="5636" max="5636" width="7.28515625" style="1486" bestFit="1" customWidth="1"/>
    <col min="5637" max="5637" width="7.5703125" style="1486" bestFit="1" customWidth="1"/>
    <col min="5638" max="5638" width="9.42578125" style="1486" bestFit="1" customWidth="1"/>
    <col min="5639" max="5640" width="8.42578125" style="1486" bestFit="1" customWidth="1"/>
    <col min="5641" max="5642" width="7.28515625" style="1486" bestFit="1" customWidth="1"/>
    <col min="5643" max="5643" width="9.5703125" style="1486" customWidth="1"/>
    <col min="5644" max="5646" width="9.85546875" style="1486" bestFit="1" customWidth="1"/>
    <col min="5647" max="5888" width="9.140625" style="1486"/>
    <col min="5889" max="5889" width="29.28515625" style="1486" customWidth="1"/>
    <col min="5890" max="5890" width="7.7109375" style="1486" bestFit="1" customWidth="1"/>
    <col min="5891" max="5891" width="7.5703125" style="1486" bestFit="1" customWidth="1"/>
    <col min="5892" max="5892" width="7.28515625" style="1486" bestFit="1" customWidth="1"/>
    <col min="5893" max="5893" width="7.5703125" style="1486" bestFit="1" customWidth="1"/>
    <col min="5894" max="5894" width="9.42578125" style="1486" bestFit="1" customWidth="1"/>
    <col min="5895" max="5896" width="8.42578125" style="1486" bestFit="1" customWidth="1"/>
    <col min="5897" max="5898" width="7.28515625" style="1486" bestFit="1" customWidth="1"/>
    <col min="5899" max="5899" width="9.5703125" style="1486" customWidth="1"/>
    <col min="5900" max="5902" width="9.85546875" style="1486" bestFit="1" customWidth="1"/>
    <col min="5903" max="6144" width="9.140625" style="1486"/>
    <col min="6145" max="6145" width="29.28515625" style="1486" customWidth="1"/>
    <col min="6146" max="6146" width="7.7109375" style="1486" bestFit="1" customWidth="1"/>
    <col min="6147" max="6147" width="7.5703125" style="1486" bestFit="1" customWidth="1"/>
    <col min="6148" max="6148" width="7.28515625" style="1486" bestFit="1" customWidth="1"/>
    <col min="6149" max="6149" width="7.5703125" style="1486" bestFit="1" customWidth="1"/>
    <col min="6150" max="6150" width="9.42578125" style="1486" bestFit="1" customWidth="1"/>
    <col min="6151" max="6152" width="8.42578125" style="1486" bestFit="1" customWidth="1"/>
    <col min="6153" max="6154" width="7.28515625" style="1486" bestFit="1" customWidth="1"/>
    <col min="6155" max="6155" width="9.5703125" style="1486" customWidth="1"/>
    <col min="6156" max="6158" width="9.85546875" style="1486" bestFit="1" customWidth="1"/>
    <col min="6159" max="6400" width="9.140625" style="1486"/>
    <col min="6401" max="6401" width="29.28515625" style="1486" customWidth="1"/>
    <col min="6402" max="6402" width="7.7109375" style="1486" bestFit="1" customWidth="1"/>
    <col min="6403" max="6403" width="7.5703125" style="1486" bestFit="1" customWidth="1"/>
    <col min="6404" max="6404" width="7.28515625" style="1486" bestFit="1" customWidth="1"/>
    <col min="6405" max="6405" width="7.5703125" style="1486" bestFit="1" customWidth="1"/>
    <col min="6406" max="6406" width="9.42578125" style="1486" bestFit="1" customWidth="1"/>
    <col min="6407" max="6408" width="8.42578125" style="1486" bestFit="1" customWidth="1"/>
    <col min="6409" max="6410" width="7.28515625" style="1486" bestFit="1" customWidth="1"/>
    <col min="6411" max="6411" width="9.5703125" style="1486" customWidth="1"/>
    <col min="6412" max="6414" width="9.85546875" style="1486" bestFit="1" customWidth="1"/>
    <col min="6415" max="6656" width="9.140625" style="1486"/>
    <col min="6657" max="6657" width="29.28515625" style="1486" customWidth="1"/>
    <col min="6658" max="6658" width="7.7109375" style="1486" bestFit="1" customWidth="1"/>
    <col min="6659" max="6659" width="7.5703125" style="1486" bestFit="1" customWidth="1"/>
    <col min="6660" max="6660" width="7.28515625" style="1486" bestFit="1" customWidth="1"/>
    <col min="6661" max="6661" width="7.5703125" style="1486" bestFit="1" customWidth="1"/>
    <col min="6662" max="6662" width="9.42578125" style="1486" bestFit="1" customWidth="1"/>
    <col min="6663" max="6664" width="8.42578125" style="1486" bestFit="1" customWidth="1"/>
    <col min="6665" max="6666" width="7.28515625" style="1486" bestFit="1" customWidth="1"/>
    <col min="6667" max="6667" width="9.5703125" style="1486" customWidth="1"/>
    <col min="6668" max="6670" width="9.85546875" style="1486" bestFit="1" customWidth="1"/>
    <col min="6671" max="6912" width="9.140625" style="1486"/>
    <col min="6913" max="6913" width="29.28515625" style="1486" customWidth="1"/>
    <col min="6914" max="6914" width="7.7109375" style="1486" bestFit="1" customWidth="1"/>
    <col min="6915" max="6915" width="7.5703125" style="1486" bestFit="1" customWidth="1"/>
    <col min="6916" max="6916" width="7.28515625" style="1486" bestFit="1" customWidth="1"/>
    <col min="6917" max="6917" width="7.5703125" style="1486" bestFit="1" customWidth="1"/>
    <col min="6918" max="6918" width="9.42578125" style="1486" bestFit="1" customWidth="1"/>
    <col min="6919" max="6920" width="8.42578125" style="1486" bestFit="1" customWidth="1"/>
    <col min="6921" max="6922" width="7.28515625" style="1486" bestFit="1" customWidth="1"/>
    <col min="6923" max="6923" width="9.5703125" style="1486" customWidth="1"/>
    <col min="6924" max="6926" width="9.85546875" style="1486" bestFit="1" customWidth="1"/>
    <col min="6927" max="7168" width="9.140625" style="1486"/>
    <col min="7169" max="7169" width="29.28515625" style="1486" customWidth="1"/>
    <col min="7170" max="7170" width="7.7109375" style="1486" bestFit="1" customWidth="1"/>
    <col min="7171" max="7171" width="7.5703125" style="1486" bestFit="1" customWidth="1"/>
    <col min="7172" max="7172" width="7.28515625" style="1486" bestFit="1" customWidth="1"/>
    <col min="7173" max="7173" width="7.5703125" style="1486" bestFit="1" customWidth="1"/>
    <col min="7174" max="7174" width="9.42578125" style="1486" bestFit="1" customWidth="1"/>
    <col min="7175" max="7176" width="8.42578125" style="1486" bestFit="1" customWidth="1"/>
    <col min="7177" max="7178" width="7.28515625" style="1486" bestFit="1" customWidth="1"/>
    <col min="7179" max="7179" width="9.5703125" style="1486" customWidth="1"/>
    <col min="7180" max="7182" width="9.85546875" style="1486" bestFit="1" customWidth="1"/>
    <col min="7183" max="7424" width="9.140625" style="1486"/>
    <col min="7425" max="7425" width="29.28515625" style="1486" customWidth="1"/>
    <col min="7426" max="7426" width="7.7109375" style="1486" bestFit="1" customWidth="1"/>
    <col min="7427" max="7427" width="7.5703125" style="1486" bestFit="1" customWidth="1"/>
    <col min="7428" max="7428" width="7.28515625" style="1486" bestFit="1" customWidth="1"/>
    <col min="7429" max="7429" width="7.5703125" style="1486" bestFit="1" customWidth="1"/>
    <col min="7430" max="7430" width="9.42578125" style="1486" bestFit="1" customWidth="1"/>
    <col min="7431" max="7432" width="8.42578125" style="1486" bestFit="1" customWidth="1"/>
    <col min="7433" max="7434" width="7.28515625" style="1486" bestFit="1" customWidth="1"/>
    <col min="7435" max="7435" width="9.5703125" style="1486" customWidth="1"/>
    <col min="7436" max="7438" width="9.85546875" style="1486" bestFit="1" customWidth="1"/>
    <col min="7439" max="7680" width="9.140625" style="1486"/>
    <col min="7681" max="7681" width="29.28515625" style="1486" customWidth="1"/>
    <col min="7682" max="7682" width="7.7109375" style="1486" bestFit="1" customWidth="1"/>
    <col min="7683" max="7683" width="7.5703125" style="1486" bestFit="1" customWidth="1"/>
    <col min="7684" max="7684" width="7.28515625" style="1486" bestFit="1" customWidth="1"/>
    <col min="7685" max="7685" width="7.5703125" style="1486" bestFit="1" customWidth="1"/>
    <col min="7686" max="7686" width="9.42578125" style="1486" bestFit="1" customWidth="1"/>
    <col min="7687" max="7688" width="8.42578125" style="1486" bestFit="1" customWidth="1"/>
    <col min="7689" max="7690" width="7.28515625" style="1486" bestFit="1" customWidth="1"/>
    <col min="7691" max="7691" width="9.5703125" style="1486" customWidth="1"/>
    <col min="7692" max="7694" width="9.85546875" style="1486" bestFit="1" customWidth="1"/>
    <col min="7695" max="7936" width="9.140625" style="1486"/>
    <col min="7937" max="7937" width="29.28515625" style="1486" customWidth="1"/>
    <col min="7938" max="7938" width="7.7109375" style="1486" bestFit="1" customWidth="1"/>
    <col min="7939" max="7939" width="7.5703125" style="1486" bestFit="1" customWidth="1"/>
    <col min="7940" max="7940" width="7.28515625" style="1486" bestFit="1" customWidth="1"/>
    <col min="7941" max="7941" width="7.5703125" style="1486" bestFit="1" customWidth="1"/>
    <col min="7942" max="7942" width="9.42578125" style="1486" bestFit="1" customWidth="1"/>
    <col min="7943" max="7944" width="8.42578125" style="1486" bestFit="1" customWidth="1"/>
    <col min="7945" max="7946" width="7.28515625" style="1486" bestFit="1" customWidth="1"/>
    <col min="7947" max="7947" width="9.5703125" style="1486" customWidth="1"/>
    <col min="7948" max="7950" width="9.85546875" style="1486" bestFit="1" customWidth="1"/>
    <col min="7951" max="8192" width="9.140625" style="1486"/>
    <col min="8193" max="8193" width="29.28515625" style="1486" customWidth="1"/>
    <col min="8194" max="8194" width="7.7109375" style="1486" bestFit="1" customWidth="1"/>
    <col min="8195" max="8195" width="7.5703125" style="1486" bestFit="1" customWidth="1"/>
    <col min="8196" max="8196" width="7.28515625" style="1486" bestFit="1" customWidth="1"/>
    <col min="8197" max="8197" width="7.5703125" style="1486" bestFit="1" customWidth="1"/>
    <col min="8198" max="8198" width="9.42578125" style="1486" bestFit="1" customWidth="1"/>
    <col min="8199" max="8200" width="8.42578125" style="1486" bestFit="1" customWidth="1"/>
    <col min="8201" max="8202" width="7.28515625" style="1486" bestFit="1" customWidth="1"/>
    <col min="8203" max="8203" width="9.5703125" style="1486" customWidth="1"/>
    <col min="8204" max="8206" width="9.85546875" style="1486" bestFit="1" customWidth="1"/>
    <col min="8207" max="8448" width="9.140625" style="1486"/>
    <col min="8449" max="8449" width="29.28515625" style="1486" customWidth="1"/>
    <col min="8450" max="8450" width="7.7109375" style="1486" bestFit="1" customWidth="1"/>
    <col min="8451" max="8451" width="7.5703125" style="1486" bestFit="1" customWidth="1"/>
    <col min="8452" max="8452" width="7.28515625" style="1486" bestFit="1" customWidth="1"/>
    <col min="8453" max="8453" width="7.5703125" style="1486" bestFit="1" customWidth="1"/>
    <col min="8454" max="8454" width="9.42578125" style="1486" bestFit="1" customWidth="1"/>
    <col min="8455" max="8456" width="8.42578125" style="1486" bestFit="1" customWidth="1"/>
    <col min="8457" max="8458" width="7.28515625" style="1486" bestFit="1" customWidth="1"/>
    <col min="8459" max="8459" width="9.5703125" style="1486" customWidth="1"/>
    <col min="8460" max="8462" width="9.85546875" style="1486" bestFit="1" customWidth="1"/>
    <col min="8463" max="8704" width="9.140625" style="1486"/>
    <col min="8705" max="8705" width="29.28515625" style="1486" customWidth="1"/>
    <col min="8706" max="8706" width="7.7109375" style="1486" bestFit="1" customWidth="1"/>
    <col min="8707" max="8707" width="7.5703125" style="1486" bestFit="1" customWidth="1"/>
    <col min="8708" max="8708" width="7.28515625" style="1486" bestFit="1" customWidth="1"/>
    <col min="8709" max="8709" width="7.5703125" style="1486" bestFit="1" customWidth="1"/>
    <col min="8710" max="8710" width="9.42578125" style="1486" bestFit="1" customWidth="1"/>
    <col min="8711" max="8712" width="8.42578125" style="1486" bestFit="1" customWidth="1"/>
    <col min="8713" max="8714" width="7.28515625" style="1486" bestFit="1" customWidth="1"/>
    <col min="8715" max="8715" width="9.5703125" style="1486" customWidth="1"/>
    <col min="8716" max="8718" width="9.85546875" style="1486" bestFit="1" customWidth="1"/>
    <col min="8719" max="8960" width="9.140625" style="1486"/>
    <col min="8961" max="8961" width="29.28515625" style="1486" customWidth="1"/>
    <col min="8962" max="8962" width="7.7109375" style="1486" bestFit="1" customWidth="1"/>
    <col min="8963" max="8963" width="7.5703125" style="1486" bestFit="1" customWidth="1"/>
    <col min="8964" max="8964" width="7.28515625" style="1486" bestFit="1" customWidth="1"/>
    <col min="8965" max="8965" width="7.5703125" style="1486" bestFit="1" customWidth="1"/>
    <col min="8966" max="8966" width="9.42578125" style="1486" bestFit="1" customWidth="1"/>
    <col min="8967" max="8968" width="8.42578125" style="1486" bestFit="1" customWidth="1"/>
    <col min="8969" max="8970" width="7.28515625" style="1486" bestFit="1" customWidth="1"/>
    <col min="8971" max="8971" width="9.5703125" style="1486" customWidth="1"/>
    <col min="8972" max="8974" width="9.85546875" style="1486" bestFit="1" customWidth="1"/>
    <col min="8975" max="9216" width="9.140625" style="1486"/>
    <col min="9217" max="9217" width="29.28515625" style="1486" customWidth="1"/>
    <col min="9218" max="9218" width="7.7109375" style="1486" bestFit="1" customWidth="1"/>
    <col min="9219" max="9219" width="7.5703125" style="1486" bestFit="1" customWidth="1"/>
    <col min="9220" max="9220" width="7.28515625" style="1486" bestFit="1" customWidth="1"/>
    <col min="9221" max="9221" width="7.5703125" style="1486" bestFit="1" customWidth="1"/>
    <col min="9222" max="9222" width="9.42578125" style="1486" bestFit="1" customWidth="1"/>
    <col min="9223" max="9224" width="8.42578125" style="1486" bestFit="1" customWidth="1"/>
    <col min="9225" max="9226" width="7.28515625" style="1486" bestFit="1" customWidth="1"/>
    <col min="9227" max="9227" width="9.5703125" style="1486" customWidth="1"/>
    <col min="9228" max="9230" width="9.85546875" style="1486" bestFit="1" customWidth="1"/>
    <col min="9231" max="9472" width="9.140625" style="1486"/>
    <col min="9473" max="9473" width="29.28515625" style="1486" customWidth="1"/>
    <col min="9474" max="9474" width="7.7109375" style="1486" bestFit="1" customWidth="1"/>
    <col min="9475" max="9475" width="7.5703125" style="1486" bestFit="1" customWidth="1"/>
    <col min="9476" max="9476" width="7.28515625" style="1486" bestFit="1" customWidth="1"/>
    <col min="9477" max="9477" width="7.5703125" style="1486" bestFit="1" customWidth="1"/>
    <col min="9478" max="9478" width="9.42578125" style="1486" bestFit="1" customWidth="1"/>
    <col min="9479" max="9480" width="8.42578125" style="1486" bestFit="1" customWidth="1"/>
    <col min="9481" max="9482" width="7.28515625" style="1486" bestFit="1" customWidth="1"/>
    <col min="9483" max="9483" width="9.5703125" style="1486" customWidth="1"/>
    <col min="9484" max="9486" width="9.85546875" style="1486" bestFit="1" customWidth="1"/>
    <col min="9487" max="9728" width="9.140625" style="1486"/>
    <col min="9729" max="9729" width="29.28515625" style="1486" customWidth="1"/>
    <col min="9730" max="9730" width="7.7109375" style="1486" bestFit="1" customWidth="1"/>
    <col min="9731" max="9731" width="7.5703125" style="1486" bestFit="1" customWidth="1"/>
    <col min="9732" max="9732" width="7.28515625" style="1486" bestFit="1" customWidth="1"/>
    <col min="9733" max="9733" width="7.5703125" style="1486" bestFit="1" customWidth="1"/>
    <col min="9734" max="9734" width="9.42578125" style="1486" bestFit="1" customWidth="1"/>
    <col min="9735" max="9736" width="8.42578125" style="1486" bestFit="1" customWidth="1"/>
    <col min="9737" max="9738" width="7.28515625" style="1486" bestFit="1" customWidth="1"/>
    <col min="9739" max="9739" width="9.5703125" style="1486" customWidth="1"/>
    <col min="9740" max="9742" width="9.85546875" style="1486" bestFit="1" customWidth="1"/>
    <col min="9743" max="9984" width="9.140625" style="1486"/>
    <col min="9985" max="9985" width="29.28515625" style="1486" customWidth="1"/>
    <col min="9986" max="9986" width="7.7109375" style="1486" bestFit="1" customWidth="1"/>
    <col min="9987" max="9987" width="7.5703125" style="1486" bestFit="1" customWidth="1"/>
    <col min="9988" max="9988" width="7.28515625" style="1486" bestFit="1" customWidth="1"/>
    <col min="9989" max="9989" width="7.5703125" style="1486" bestFit="1" customWidth="1"/>
    <col min="9990" max="9990" width="9.42578125" style="1486" bestFit="1" customWidth="1"/>
    <col min="9991" max="9992" width="8.42578125" style="1486" bestFit="1" customWidth="1"/>
    <col min="9993" max="9994" width="7.28515625" style="1486" bestFit="1" customWidth="1"/>
    <col min="9995" max="9995" width="9.5703125" style="1486" customWidth="1"/>
    <col min="9996" max="9998" width="9.85546875" style="1486" bestFit="1" customWidth="1"/>
    <col min="9999" max="10240" width="9.140625" style="1486"/>
    <col min="10241" max="10241" width="29.28515625" style="1486" customWidth="1"/>
    <col min="10242" max="10242" width="7.7109375" style="1486" bestFit="1" customWidth="1"/>
    <col min="10243" max="10243" width="7.5703125" style="1486" bestFit="1" customWidth="1"/>
    <col min="10244" max="10244" width="7.28515625" style="1486" bestFit="1" customWidth="1"/>
    <col min="10245" max="10245" width="7.5703125" style="1486" bestFit="1" customWidth="1"/>
    <col min="10246" max="10246" width="9.42578125" style="1486" bestFit="1" customWidth="1"/>
    <col min="10247" max="10248" width="8.42578125" style="1486" bestFit="1" customWidth="1"/>
    <col min="10249" max="10250" width="7.28515625" style="1486" bestFit="1" customWidth="1"/>
    <col min="10251" max="10251" width="9.5703125" style="1486" customWidth="1"/>
    <col min="10252" max="10254" width="9.85546875" style="1486" bestFit="1" customWidth="1"/>
    <col min="10255" max="10496" width="9.140625" style="1486"/>
    <col min="10497" max="10497" width="29.28515625" style="1486" customWidth="1"/>
    <col min="10498" max="10498" width="7.7109375" style="1486" bestFit="1" customWidth="1"/>
    <col min="10499" max="10499" width="7.5703125" style="1486" bestFit="1" customWidth="1"/>
    <col min="10500" max="10500" width="7.28515625" style="1486" bestFit="1" customWidth="1"/>
    <col min="10501" max="10501" width="7.5703125" style="1486" bestFit="1" customWidth="1"/>
    <col min="10502" max="10502" width="9.42578125" style="1486" bestFit="1" customWidth="1"/>
    <col min="10503" max="10504" width="8.42578125" style="1486" bestFit="1" customWidth="1"/>
    <col min="10505" max="10506" width="7.28515625" style="1486" bestFit="1" customWidth="1"/>
    <col min="10507" max="10507" width="9.5703125" style="1486" customWidth="1"/>
    <col min="10508" max="10510" width="9.85546875" style="1486" bestFit="1" customWidth="1"/>
    <col min="10511" max="10752" width="9.140625" style="1486"/>
    <col min="10753" max="10753" width="29.28515625" style="1486" customWidth="1"/>
    <col min="10754" max="10754" width="7.7109375" style="1486" bestFit="1" customWidth="1"/>
    <col min="10755" max="10755" width="7.5703125" style="1486" bestFit="1" customWidth="1"/>
    <col min="10756" max="10756" width="7.28515625" style="1486" bestFit="1" customWidth="1"/>
    <col min="10757" max="10757" width="7.5703125" style="1486" bestFit="1" customWidth="1"/>
    <col min="10758" max="10758" width="9.42578125" style="1486" bestFit="1" customWidth="1"/>
    <col min="10759" max="10760" width="8.42578125" style="1486" bestFit="1" customWidth="1"/>
    <col min="10761" max="10762" width="7.28515625" style="1486" bestFit="1" customWidth="1"/>
    <col min="10763" max="10763" width="9.5703125" style="1486" customWidth="1"/>
    <col min="10764" max="10766" width="9.85546875" style="1486" bestFit="1" customWidth="1"/>
    <col min="10767" max="11008" width="9.140625" style="1486"/>
    <col min="11009" max="11009" width="29.28515625" style="1486" customWidth="1"/>
    <col min="11010" max="11010" width="7.7109375" style="1486" bestFit="1" customWidth="1"/>
    <col min="11011" max="11011" width="7.5703125" style="1486" bestFit="1" customWidth="1"/>
    <col min="11012" max="11012" width="7.28515625" style="1486" bestFit="1" customWidth="1"/>
    <col min="11013" max="11013" width="7.5703125" style="1486" bestFit="1" customWidth="1"/>
    <col min="11014" max="11014" width="9.42578125" style="1486" bestFit="1" customWidth="1"/>
    <col min="11015" max="11016" width="8.42578125" style="1486" bestFit="1" customWidth="1"/>
    <col min="11017" max="11018" width="7.28515625" style="1486" bestFit="1" customWidth="1"/>
    <col min="11019" max="11019" width="9.5703125" style="1486" customWidth="1"/>
    <col min="11020" max="11022" width="9.85546875" style="1486" bestFit="1" customWidth="1"/>
    <col min="11023" max="11264" width="9.140625" style="1486"/>
    <col min="11265" max="11265" width="29.28515625" style="1486" customWidth="1"/>
    <col min="11266" max="11266" width="7.7109375" style="1486" bestFit="1" customWidth="1"/>
    <col min="11267" max="11267" width="7.5703125" style="1486" bestFit="1" customWidth="1"/>
    <col min="11268" max="11268" width="7.28515625" style="1486" bestFit="1" customWidth="1"/>
    <col min="11269" max="11269" width="7.5703125" style="1486" bestFit="1" customWidth="1"/>
    <col min="11270" max="11270" width="9.42578125" style="1486" bestFit="1" customWidth="1"/>
    <col min="11271" max="11272" width="8.42578125" style="1486" bestFit="1" customWidth="1"/>
    <col min="11273" max="11274" width="7.28515625" style="1486" bestFit="1" customWidth="1"/>
    <col min="11275" max="11275" width="9.5703125" style="1486" customWidth="1"/>
    <col min="11276" max="11278" width="9.85546875" style="1486" bestFit="1" customWidth="1"/>
    <col min="11279" max="11520" width="9.140625" style="1486"/>
    <col min="11521" max="11521" width="29.28515625" style="1486" customWidth="1"/>
    <col min="11522" max="11522" width="7.7109375" style="1486" bestFit="1" customWidth="1"/>
    <col min="11523" max="11523" width="7.5703125" style="1486" bestFit="1" customWidth="1"/>
    <col min="11524" max="11524" width="7.28515625" style="1486" bestFit="1" customWidth="1"/>
    <col min="11525" max="11525" width="7.5703125" style="1486" bestFit="1" customWidth="1"/>
    <col min="11526" max="11526" width="9.42578125" style="1486" bestFit="1" customWidth="1"/>
    <col min="11527" max="11528" width="8.42578125" style="1486" bestFit="1" customWidth="1"/>
    <col min="11529" max="11530" width="7.28515625" style="1486" bestFit="1" customWidth="1"/>
    <col min="11531" max="11531" width="9.5703125" style="1486" customWidth="1"/>
    <col min="11532" max="11534" width="9.85546875" style="1486" bestFit="1" customWidth="1"/>
    <col min="11535" max="11776" width="9.140625" style="1486"/>
    <col min="11777" max="11777" width="29.28515625" style="1486" customWidth="1"/>
    <col min="11778" max="11778" width="7.7109375" style="1486" bestFit="1" customWidth="1"/>
    <col min="11779" max="11779" width="7.5703125" style="1486" bestFit="1" customWidth="1"/>
    <col min="11780" max="11780" width="7.28515625" style="1486" bestFit="1" customWidth="1"/>
    <col min="11781" max="11781" width="7.5703125" style="1486" bestFit="1" customWidth="1"/>
    <col min="11782" max="11782" width="9.42578125" style="1486" bestFit="1" customWidth="1"/>
    <col min="11783" max="11784" width="8.42578125" style="1486" bestFit="1" customWidth="1"/>
    <col min="11785" max="11786" width="7.28515625" style="1486" bestFit="1" customWidth="1"/>
    <col min="11787" max="11787" width="9.5703125" style="1486" customWidth="1"/>
    <col min="11788" max="11790" width="9.85546875" style="1486" bestFit="1" customWidth="1"/>
    <col min="11791" max="12032" width="9.140625" style="1486"/>
    <col min="12033" max="12033" width="29.28515625" style="1486" customWidth="1"/>
    <col min="12034" max="12034" width="7.7109375" style="1486" bestFit="1" customWidth="1"/>
    <col min="12035" max="12035" width="7.5703125" style="1486" bestFit="1" customWidth="1"/>
    <col min="12036" max="12036" width="7.28515625" style="1486" bestFit="1" customWidth="1"/>
    <col min="12037" max="12037" width="7.5703125" style="1486" bestFit="1" customWidth="1"/>
    <col min="12038" max="12038" width="9.42578125" style="1486" bestFit="1" customWidth="1"/>
    <col min="12039" max="12040" width="8.42578125" style="1486" bestFit="1" customWidth="1"/>
    <col min="12041" max="12042" width="7.28515625" style="1486" bestFit="1" customWidth="1"/>
    <col min="12043" max="12043" width="9.5703125" style="1486" customWidth="1"/>
    <col min="12044" max="12046" width="9.85546875" style="1486" bestFit="1" customWidth="1"/>
    <col min="12047" max="12288" width="9.140625" style="1486"/>
    <col min="12289" max="12289" width="29.28515625" style="1486" customWidth="1"/>
    <col min="12290" max="12290" width="7.7109375" style="1486" bestFit="1" customWidth="1"/>
    <col min="12291" max="12291" width="7.5703125" style="1486" bestFit="1" customWidth="1"/>
    <col min="12292" max="12292" width="7.28515625" style="1486" bestFit="1" customWidth="1"/>
    <col min="12293" max="12293" width="7.5703125" style="1486" bestFit="1" customWidth="1"/>
    <col min="12294" max="12294" width="9.42578125" style="1486" bestFit="1" customWidth="1"/>
    <col min="12295" max="12296" width="8.42578125" style="1486" bestFit="1" customWidth="1"/>
    <col min="12297" max="12298" width="7.28515625" style="1486" bestFit="1" customWidth="1"/>
    <col min="12299" max="12299" width="9.5703125" style="1486" customWidth="1"/>
    <col min="12300" max="12302" width="9.85546875" style="1486" bestFit="1" customWidth="1"/>
    <col min="12303" max="12544" width="9.140625" style="1486"/>
    <col min="12545" max="12545" width="29.28515625" style="1486" customWidth="1"/>
    <col min="12546" max="12546" width="7.7109375" style="1486" bestFit="1" customWidth="1"/>
    <col min="12547" max="12547" width="7.5703125" style="1486" bestFit="1" customWidth="1"/>
    <col min="12548" max="12548" width="7.28515625" style="1486" bestFit="1" customWidth="1"/>
    <col min="12549" max="12549" width="7.5703125" style="1486" bestFit="1" customWidth="1"/>
    <col min="12550" max="12550" width="9.42578125" style="1486" bestFit="1" customWidth="1"/>
    <col min="12551" max="12552" width="8.42578125" style="1486" bestFit="1" customWidth="1"/>
    <col min="12553" max="12554" width="7.28515625" style="1486" bestFit="1" customWidth="1"/>
    <col min="12555" max="12555" width="9.5703125" style="1486" customWidth="1"/>
    <col min="12556" max="12558" width="9.85546875" style="1486" bestFit="1" customWidth="1"/>
    <col min="12559" max="12800" width="9.140625" style="1486"/>
    <col min="12801" max="12801" width="29.28515625" style="1486" customWidth="1"/>
    <col min="12802" max="12802" width="7.7109375" style="1486" bestFit="1" customWidth="1"/>
    <col min="12803" max="12803" width="7.5703125" style="1486" bestFit="1" customWidth="1"/>
    <col min="12804" max="12804" width="7.28515625" style="1486" bestFit="1" customWidth="1"/>
    <col min="12805" max="12805" width="7.5703125" style="1486" bestFit="1" customWidth="1"/>
    <col min="12806" max="12806" width="9.42578125" style="1486" bestFit="1" customWidth="1"/>
    <col min="12807" max="12808" width="8.42578125" style="1486" bestFit="1" customWidth="1"/>
    <col min="12809" max="12810" width="7.28515625" style="1486" bestFit="1" customWidth="1"/>
    <col min="12811" max="12811" width="9.5703125" style="1486" customWidth="1"/>
    <col min="12812" max="12814" width="9.85546875" style="1486" bestFit="1" customWidth="1"/>
    <col min="12815" max="13056" width="9.140625" style="1486"/>
    <col min="13057" max="13057" width="29.28515625" style="1486" customWidth="1"/>
    <col min="13058" max="13058" width="7.7109375" style="1486" bestFit="1" customWidth="1"/>
    <col min="13059" max="13059" width="7.5703125" style="1486" bestFit="1" customWidth="1"/>
    <col min="13060" max="13060" width="7.28515625" style="1486" bestFit="1" customWidth="1"/>
    <col min="13061" max="13061" width="7.5703125" style="1486" bestFit="1" customWidth="1"/>
    <col min="13062" max="13062" width="9.42578125" style="1486" bestFit="1" customWidth="1"/>
    <col min="13063" max="13064" width="8.42578125" style="1486" bestFit="1" customWidth="1"/>
    <col min="13065" max="13066" width="7.28515625" style="1486" bestFit="1" customWidth="1"/>
    <col min="13067" max="13067" width="9.5703125" style="1486" customWidth="1"/>
    <col min="13068" max="13070" width="9.85546875" style="1486" bestFit="1" customWidth="1"/>
    <col min="13071" max="13312" width="9.140625" style="1486"/>
    <col min="13313" max="13313" width="29.28515625" style="1486" customWidth="1"/>
    <col min="13314" max="13314" width="7.7109375" style="1486" bestFit="1" customWidth="1"/>
    <col min="13315" max="13315" width="7.5703125" style="1486" bestFit="1" customWidth="1"/>
    <col min="13316" max="13316" width="7.28515625" style="1486" bestFit="1" customWidth="1"/>
    <col min="13317" max="13317" width="7.5703125" style="1486" bestFit="1" customWidth="1"/>
    <col min="13318" max="13318" width="9.42578125" style="1486" bestFit="1" customWidth="1"/>
    <col min="13319" max="13320" width="8.42578125" style="1486" bestFit="1" customWidth="1"/>
    <col min="13321" max="13322" width="7.28515625" style="1486" bestFit="1" customWidth="1"/>
    <col min="13323" max="13323" width="9.5703125" style="1486" customWidth="1"/>
    <col min="13324" max="13326" width="9.85546875" style="1486" bestFit="1" customWidth="1"/>
    <col min="13327" max="13568" width="9.140625" style="1486"/>
    <col min="13569" max="13569" width="29.28515625" style="1486" customWidth="1"/>
    <col min="13570" max="13570" width="7.7109375" style="1486" bestFit="1" customWidth="1"/>
    <col min="13571" max="13571" width="7.5703125" style="1486" bestFit="1" customWidth="1"/>
    <col min="13572" max="13572" width="7.28515625" style="1486" bestFit="1" customWidth="1"/>
    <col min="13573" max="13573" width="7.5703125" style="1486" bestFit="1" customWidth="1"/>
    <col min="13574" max="13574" width="9.42578125" style="1486" bestFit="1" customWidth="1"/>
    <col min="13575" max="13576" width="8.42578125" style="1486" bestFit="1" customWidth="1"/>
    <col min="13577" max="13578" width="7.28515625" style="1486" bestFit="1" customWidth="1"/>
    <col min="13579" max="13579" width="9.5703125" style="1486" customWidth="1"/>
    <col min="13580" max="13582" width="9.85546875" style="1486" bestFit="1" customWidth="1"/>
    <col min="13583" max="13824" width="9.140625" style="1486"/>
    <col min="13825" max="13825" width="29.28515625" style="1486" customWidth="1"/>
    <col min="13826" max="13826" width="7.7109375" style="1486" bestFit="1" customWidth="1"/>
    <col min="13827" max="13827" width="7.5703125" style="1486" bestFit="1" customWidth="1"/>
    <col min="13828" max="13828" width="7.28515625" style="1486" bestFit="1" customWidth="1"/>
    <col min="13829" max="13829" width="7.5703125" style="1486" bestFit="1" customWidth="1"/>
    <col min="13830" max="13830" width="9.42578125" style="1486" bestFit="1" customWidth="1"/>
    <col min="13831" max="13832" width="8.42578125" style="1486" bestFit="1" customWidth="1"/>
    <col min="13833" max="13834" width="7.28515625" style="1486" bestFit="1" customWidth="1"/>
    <col min="13835" max="13835" width="9.5703125" style="1486" customWidth="1"/>
    <col min="13836" max="13838" width="9.85546875" style="1486" bestFit="1" customWidth="1"/>
    <col min="13839" max="14080" width="9.140625" style="1486"/>
    <col min="14081" max="14081" width="29.28515625" style="1486" customWidth="1"/>
    <col min="14082" max="14082" width="7.7109375" style="1486" bestFit="1" customWidth="1"/>
    <col min="14083" max="14083" width="7.5703125" style="1486" bestFit="1" customWidth="1"/>
    <col min="14084" max="14084" width="7.28515625" style="1486" bestFit="1" customWidth="1"/>
    <col min="14085" max="14085" width="7.5703125" style="1486" bestFit="1" customWidth="1"/>
    <col min="14086" max="14086" width="9.42578125" style="1486" bestFit="1" customWidth="1"/>
    <col min="14087" max="14088" width="8.42578125" style="1486" bestFit="1" customWidth="1"/>
    <col min="14089" max="14090" width="7.28515625" style="1486" bestFit="1" customWidth="1"/>
    <col min="14091" max="14091" width="9.5703125" style="1486" customWidth="1"/>
    <col min="14092" max="14094" width="9.85546875" style="1486" bestFit="1" customWidth="1"/>
    <col min="14095" max="14336" width="9.140625" style="1486"/>
    <col min="14337" max="14337" width="29.28515625" style="1486" customWidth="1"/>
    <col min="14338" max="14338" width="7.7109375" style="1486" bestFit="1" customWidth="1"/>
    <col min="14339" max="14339" width="7.5703125" style="1486" bestFit="1" customWidth="1"/>
    <col min="14340" max="14340" width="7.28515625" style="1486" bestFit="1" customWidth="1"/>
    <col min="14341" max="14341" width="7.5703125" style="1486" bestFit="1" customWidth="1"/>
    <col min="14342" max="14342" width="9.42578125" style="1486" bestFit="1" customWidth="1"/>
    <col min="14343" max="14344" width="8.42578125" style="1486" bestFit="1" customWidth="1"/>
    <col min="14345" max="14346" width="7.28515625" style="1486" bestFit="1" customWidth="1"/>
    <col min="14347" max="14347" width="9.5703125" style="1486" customWidth="1"/>
    <col min="14348" max="14350" width="9.85546875" style="1486" bestFit="1" customWidth="1"/>
    <col min="14351" max="14592" width="9.140625" style="1486"/>
    <col min="14593" max="14593" width="29.28515625" style="1486" customWidth="1"/>
    <col min="14594" max="14594" width="7.7109375" style="1486" bestFit="1" customWidth="1"/>
    <col min="14595" max="14595" width="7.5703125" style="1486" bestFit="1" customWidth="1"/>
    <col min="14596" max="14596" width="7.28515625" style="1486" bestFit="1" customWidth="1"/>
    <col min="14597" max="14597" width="7.5703125" style="1486" bestFit="1" customWidth="1"/>
    <col min="14598" max="14598" width="9.42578125" style="1486" bestFit="1" customWidth="1"/>
    <col min="14599" max="14600" width="8.42578125" style="1486" bestFit="1" customWidth="1"/>
    <col min="14601" max="14602" width="7.28515625" style="1486" bestFit="1" customWidth="1"/>
    <col min="14603" max="14603" width="9.5703125" style="1486" customWidth="1"/>
    <col min="14604" max="14606" width="9.85546875" style="1486" bestFit="1" customWidth="1"/>
    <col min="14607" max="14848" width="9.140625" style="1486"/>
    <col min="14849" max="14849" width="29.28515625" style="1486" customWidth="1"/>
    <col min="14850" max="14850" width="7.7109375" style="1486" bestFit="1" customWidth="1"/>
    <col min="14851" max="14851" width="7.5703125" style="1486" bestFit="1" customWidth="1"/>
    <col min="14852" max="14852" width="7.28515625" style="1486" bestFit="1" customWidth="1"/>
    <col min="14853" max="14853" width="7.5703125" style="1486" bestFit="1" customWidth="1"/>
    <col min="14854" max="14854" width="9.42578125" style="1486" bestFit="1" customWidth="1"/>
    <col min="14855" max="14856" width="8.42578125" style="1486" bestFit="1" customWidth="1"/>
    <col min="14857" max="14858" width="7.28515625" style="1486" bestFit="1" customWidth="1"/>
    <col min="14859" max="14859" width="9.5703125" style="1486" customWidth="1"/>
    <col min="14860" max="14862" width="9.85546875" style="1486" bestFit="1" customWidth="1"/>
    <col min="14863" max="15104" width="9.140625" style="1486"/>
    <col min="15105" max="15105" width="29.28515625" style="1486" customWidth="1"/>
    <col min="15106" max="15106" width="7.7109375" style="1486" bestFit="1" customWidth="1"/>
    <col min="15107" max="15107" width="7.5703125" style="1486" bestFit="1" customWidth="1"/>
    <col min="15108" max="15108" width="7.28515625" style="1486" bestFit="1" customWidth="1"/>
    <col min="15109" max="15109" width="7.5703125" style="1486" bestFit="1" customWidth="1"/>
    <col min="15110" max="15110" width="9.42578125" style="1486" bestFit="1" customWidth="1"/>
    <col min="15111" max="15112" width="8.42578125" style="1486" bestFit="1" customWidth="1"/>
    <col min="15113" max="15114" width="7.28515625" style="1486" bestFit="1" customWidth="1"/>
    <col min="15115" max="15115" width="9.5703125" style="1486" customWidth="1"/>
    <col min="15116" max="15118" width="9.85546875" style="1486" bestFit="1" customWidth="1"/>
    <col min="15119" max="15360" width="9.140625" style="1486"/>
    <col min="15361" max="15361" width="29.28515625" style="1486" customWidth="1"/>
    <col min="15362" max="15362" width="7.7109375" style="1486" bestFit="1" customWidth="1"/>
    <col min="15363" max="15363" width="7.5703125" style="1486" bestFit="1" customWidth="1"/>
    <col min="15364" max="15364" width="7.28515625" style="1486" bestFit="1" customWidth="1"/>
    <col min="15365" max="15365" width="7.5703125" style="1486" bestFit="1" customWidth="1"/>
    <col min="15366" max="15366" width="9.42578125" style="1486" bestFit="1" customWidth="1"/>
    <col min="15367" max="15368" width="8.42578125" style="1486" bestFit="1" customWidth="1"/>
    <col min="15369" max="15370" width="7.28515625" style="1486" bestFit="1" customWidth="1"/>
    <col min="15371" max="15371" width="9.5703125" style="1486" customWidth="1"/>
    <col min="15372" max="15374" width="9.85546875" style="1486" bestFit="1" customWidth="1"/>
    <col min="15375" max="15616" width="9.140625" style="1486"/>
    <col min="15617" max="15617" width="29.28515625" style="1486" customWidth="1"/>
    <col min="15618" max="15618" width="7.7109375" style="1486" bestFit="1" customWidth="1"/>
    <col min="15619" max="15619" width="7.5703125" style="1486" bestFit="1" customWidth="1"/>
    <col min="15620" max="15620" width="7.28515625" style="1486" bestFit="1" customWidth="1"/>
    <col min="15621" max="15621" width="7.5703125" style="1486" bestFit="1" customWidth="1"/>
    <col min="15622" max="15622" width="9.42578125" style="1486" bestFit="1" customWidth="1"/>
    <col min="15623" max="15624" width="8.42578125" style="1486" bestFit="1" customWidth="1"/>
    <col min="15625" max="15626" width="7.28515625" style="1486" bestFit="1" customWidth="1"/>
    <col min="15627" max="15627" width="9.5703125" style="1486" customWidth="1"/>
    <col min="15628" max="15630" width="9.85546875" style="1486" bestFit="1" customWidth="1"/>
    <col min="15631" max="15872" width="9.140625" style="1486"/>
    <col min="15873" max="15873" width="29.28515625" style="1486" customWidth="1"/>
    <col min="15874" max="15874" width="7.7109375" style="1486" bestFit="1" customWidth="1"/>
    <col min="15875" max="15875" width="7.5703125" style="1486" bestFit="1" customWidth="1"/>
    <col min="15876" max="15876" width="7.28515625" style="1486" bestFit="1" customWidth="1"/>
    <col min="15877" max="15877" width="7.5703125" style="1486" bestFit="1" customWidth="1"/>
    <col min="15878" max="15878" width="9.42578125" style="1486" bestFit="1" customWidth="1"/>
    <col min="15879" max="15880" width="8.42578125" style="1486" bestFit="1" customWidth="1"/>
    <col min="15881" max="15882" width="7.28515625" style="1486" bestFit="1" customWidth="1"/>
    <col min="15883" max="15883" width="9.5703125" style="1486" customWidth="1"/>
    <col min="15884" max="15886" width="9.85546875" style="1486" bestFit="1" customWidth="1"/>
    <col min="15887" max="16128" width="9.140625" style="1486"/>
    <col min="16129" max="16129" width="29.28515625" style="1486" customWidth="1"/>
    <col min="16130" max="16130" width="7.7109375" style="1486" bestFit="1" customWidth="1"/>
    <col min="16131" max="16131" width="7.5703125" style="1486" bestFit="1" customWidth="1"/>
    <col min="16132" max="16132" width="7.28515625" style="1486" bestFit="1" customWidth="1"/>
    <col min="16133" max="16133" width="7.5703125" style="1486" bestFit="1" customWidth="1"/>
    <col min="16134" max="16134" width="9.42578125" style="1486" bestFit="1" customWidth="1"/>
    <col min="16135" max="16136" width="8.42578125" style="1486" bestFit="1" customWidth="1"/>
    <col min="16137" max="16138" width="7.28515625" style="1486" bestFit="1" customWidth="1"/>
    <col min="16139" max="16139" width="9.5703125" style="1486" customWidth="1"/>
    <col min="16140" max="16142" width="9.85546875" style="1486" bestFit="1" customWidth="1"/>
    <col min="16143" max="16384" width="9.140625" style="1486"/>
  </cols>
  <sheetData>
    <row r="1" spans="1:14">
      <c r="A1" s="2509" t="s">
        <v>1490</v>
      </c>
      <c r="B1" s="2509"/>
      <c r="C1" s="2509"/>
      <c r="D1" s="2509"/>
      <c r="E1" s="2509"/>
      <c r="F1" s="2509"/>
      <c r="G1" s="2509"/>
      <c r="H1" s="2509"/>
      <c r="I1" s="2509"/>
      <c r="J1" s="2509"/>
      <c r="K1" s="1137"/>
      <c r="L1" s="1137"/>
      <c r="M1" s="1137"/>
      <c r="N1" s="1137"/>
    </row>
    <row r="2" spans="1:14" ht="15.75">
      <c r="A2" s="2510" t="s">
        <v>1201</v>
      </c>
      <c r="B2" s="2510"/>
      <c r="C2" s="2510"/>
      <c r="D2" s="2510"/>
      <c r="E2" s="2510"/>
      <c r="F2" s="2510"/>
      <c r="G2" s="2510"/>
      <c r="H2" s="2510"/>
      <c r="I2" s="2510"/>
      <c r="J2" s="2510"/>
      <c r="K2" s="1137"/>
      <c r="L2" s="1137"/>
      <c r="M2" s="1137"/>
      <c r="N2" s="1137"/>
    </row>
    <row r="3" spans="1:14">
      <c r="A3" s="2518" t="s">
        <v>1443</v>
      </c>
      <c r="B3" s="2518"/>
      <c r="C3" s="2518"/>
      <c r="D3" s="2518"/>
      <c r="E3" s="2518"/>
      <c r="F3" s="2518"/>
      <c r="G3" s="2518"/>
      <c r="H3" s="2518"/>
      <c r="I3" s="2518"/>
      <c r="J3" s="2518"/>
      <c r="K3" s="1135"/>
      <c r="L3" s="1371"/>
      <c r="M3" s="1135"/>
      <c r="N3" s="1135"/>
    </row>
    <row r="4" spans="1:14" ht="13.5" thickBot="1">
      <c r="A4" s="2518"/>
      <c r="B4" s="2518"/>
      <c r="C4" s="2518"/>
      <c r="D4" s="2518"/>
      <c r="E4" s="2518"/>
      <c r="F4" s="2518"/>
      <c r="G4" s="2518"/>
      <c r="H4" s="2518"/>
      <c r="I4" s="2518"/>
      <c r="J4" s="2518"/>
      <c r="K4" s="1135"/>
      <c r="L4" s="1135"/>
      <c r="M4" s="1135"/>
      <c r="N4" s="1135"/>
    </row>
    <row r="5" spans="1:14" ht="18" customHeight="1" thickTop="1">
      <c r="A5" s="2532" t="s">
        <v>1444</v>
      </c>
      <c r="B5" s="1138" t="s">
        <v>0</v>
      </c>
      <c r="C5" s="2340" t="s">
        <v>1</v>
      </c>
      <c r="D5" s="2340"/>
      <c r="E5" s="2340"/>
      <c r="F5" s="2340" t="s">
        <v>130</v>
      </c>
      <c r="G5" s="2340"/>
      <c r="H5" s="2340"/>
      <c r="I5" s="2340" t="s">
        <v>1445</v>
      </c>
      <c r="J5" s="2342"/>
      <c r="K5" s="1135"/>
    </row>
    <row r="6" spans="1:14" ht="18" customHeight="1">
      <c r="A6" s="2533"/>
      <c r="B6" s="1487" t="s">
        <v>1446</v>
      </c>
      <c r="C6" s="318" t="s">
        <v>1447</v>
      </c>
      <c r="D6" s="1487" t="s">
        <v>1448</v>
      </c>
      <c r="E6" s="1487" t="s">
        <v>1446</v>
      </c>
      <c r="F6" s="318" t="s">
        <v>1447</v>
      </c>
      <c r="G6" s="1487" t="s">
        <v>1448</v>
      </c>
      <c r="H6" s="1487" t="s">
        <v>1446</v>
      </c>
      <c r="I6" s="2535" t="s">
        <v>1449</v>
      </c>
      <c r="J6" s="2537" t="s">
        <v>1450</v>
      </c>
      <c r="K6" s="1488"/>
    </row>
    <row r="7" spans="1:14" ht="18" customHeight="1">
      <c r="A7" s="2534"/>
      <c r="B7" s="318">
        <v>1</v>
      </c>
      <c r="C7" s="1487">
        <v>2</v>
      </c>
      <c r="D7" s="1487">
        <v>3</v>
      </c>
      <c r="E7" s="318">
        <v>4</v>
      </c>
      <c r="F7" s="1487">
        <v>5</v>
      </c>
      <c r="G7" s="1487">
        <v>6</v>
      </c>
      <c r="H7" s="318">
        <v>7</v>
      </c>
      <c r="I7" s="2536"/>
      <c r="J7" s="2538"/>
      <c r="K7" s="1092"/>
      <c r="L7" s="1488"/>
      <c r="M7" s="1489"/>
      <c r="N7" s="1488"/>
    </row>
    <row r="8" spans="1:14" ht="18" customHeight="1">
      <c r="A8" s="1574" t="s">
        <v>1247</v>
      </c>
      <c r="B8" s="1491">
        <v>831.35</v>
      </c>
      <c r="C8" s="1491">
        <v>1589.32</v>
      </c>
      <c r="D8" s="1491">
        <v>1450.73</v>
      </c>
      <c r="E8" s="1491">
        <v>1573.71</v>
      </c>
      <c r="F8" s="1490">
        <v>1423.54</v>
      </c>
      <c r="G8" s="1490">
        <v>1374.07</v>
      </c>
      <c r="H8" s="1490">
        <v>1418.81</v>
      </c>
      <c r="I8" s="1491">
        <v>89.295723822698051</v>
      </c>
      <c r="J8" s="1609">
        <v>-9.842982506306754</v>
      </c>
      <c r="L8" s="1492"/>
      <c r="M8" s="1492"/>
      <c r="N8" s="1492"/>
    </row>
    <row r="9" spans="1:14" ht="17.25" customHeight="1">
      <c r="A9" s="1574" t="s">
        <v>1451</v>
      </c>
      <c r="B9" s="1491">
        <v>809.04</v>
      </c>
      <c r="C9" s="1491">
        <v>1817.1</v>
      </c>
      <c r="D9" s="1491">
        <v>1613.28</v>
      </c>
      <c r="E9" s="1491">
        <v>1772.75</v>
      </c>
      <c r="F9" s="1490">
        <v>1953.73</v>
      </c>
      <c r="G9" s="1490">
        <v>1897.53</v>
      </c>
      <c r="H9" s="1490">
        <v>1945.37</v>
      </c>
      <c r="I9" s="1491">
        <v>119.11771976663704</v>
      </c>
      <c r="J9" s="1609">
        <v>9.7374136229022668</v>
      </c>
      <c r="L9" s="1492"/>
      <c r="M9" s="1492"/>
      <c r="N9" s="1492"/>
    </row>
    <row r="10" spans="1:14" ht="18" customHeight="1">
      <c r="A10" s="1574" t="s">
        <v>1452</v>
      </c>
      <c r="B10" s="1491">
        <v>4154.1899999999996</v>
      </c>
      <c r="C10" s="1491">
        <v>9553.11</v>
      </c>
      <c r="D10" s="1491">
        <v>8684.9599999999991</v>
      </c>
      <c r="E10" s="1491">
        <v>8722.4</v>
      </c>
      <c r="F10" s="1490">
        <v>8403.9599999999991</v>
      </c>
      <c r="G10" s="1490">
        <v>8026.31</v>
      </c>
      <c r="H10" s="1490">
        <v>8350.2900000000009</v>
      </c>
      <c r="I10" s="1491">
        <v>109.96632315806451</v>
      </c>
      <c r="J10" s="1609">
        <v>-4.2661423461432406</v>
      </c>
      <c r="L10" s="1492"/>
      <c r="M10" s="1492"/>
      <c r="N10" s="1492"/>
    </row>
    <row r="11" spans="1:14" ht="18" customHeight="1">
      <c r="A11" s="1574" t="s">
        <v>1249</v>
      </c>
      <c r="B11" s="1491">
        <v>520.29999999999995</v>
      </c>
      <c r="C11" s="1491">
        <v>858.54</v>
      </c>
      <c r="D11" s="1491">
        <v>739.03</v>
      </c>
      <c r="E11" s="1491">
        <v>837.82</v>
      </c>
      <c r="F11" s="1490">
        <v>760.5</v>
      </c>
      <c r="G11" s="1490">
        <v>729.62</v>
      </c>
      <c r="H11" s="1490">
        <v>729.62</v>
      </c>
      <c r="I11" s="1491">
        <v>61.02633096290603</v>
      </c>
      <c r="J11" s="1609">
        <v>-12.91446850158745</v>
      </c>
      <c r="L11" s="1492"/>
      <c r="M11" s="1492"/>
      <c r="N11" s="1492"/>
    </row>
    <row r="12" spans="1:14" ht="18" customHeight="1">
      <c r="A12" s="1574" t="s">
        <v>1437</v>
      </c>
      <c r="B12" s="1491">
        <v>1672.88</v>
      </c>
      <c r="C12" s="1491">
        <v>2581.52</v>
      </c>
      <c r="D12" s="1491">
        <v>2359.7800000000002</v>
      </c>
      <c r="E12" s="1491">
        <v>2581.52</v>
      </c>
      <c r="F12" s="1490">
        <v>2411.81</v>
      </c>
      <c r="G12" s="1490">
        <v>2344.56</v>
      </c>
      <c r="H12" s="1490">
        <v>2366.58</v>
      </c>
      <c r="I12" s="1491">
        <v>54.315910286452095</v>
      </c>
      <c r="J12" s="1609">
        <v>-8.3261024512690227</v>
      </c>
      <c r="L12" s="1492"/>
      <c r="M12" s="1492"/>
      <c r="N12" s="1492"/>
    </row>
    <row r="13" spans="1:14" ht="18" customHeight="1">
      <c r="A13" s="1574" t="s">
        <v>1438</v>
      </c>
      <c r="B13" s="1491">
        <v>1880.92</v>
      </c>
      <c r="C13" s="1491">
        <v>2042.3</v>
      </c>
      <c r="D13" s="1491">
        <v>1956.07</v>
      </c>
      <c r="E13" s="1491">
        <v>2030.71</v>
      </c>
      <c r="F13" s="1490">
        <v>2273.5300000000002</v>
      </c>
      <c r="G13" s="1490">
        <v>2180.0700000000002</v>
      </c>
      <c r="H13" s="1490">
        <v>2221.5700000000002</v>
      </c>
      <c r="I13" s="1491">
        <v>7.9636560831933281</v>
      </c>
      <c r="J13" s="1609">
        <v>9.3986832191696408</v>
      </c>
      <c r="L13" s="1492"/>
      <c r="M13" s="1492"/>
      <c r="N13" s="1492"/>
    </row>
    <row r="14" spans="1:14" ht="18" customHeight="1">
      <c r="A14" s="1574" t="s">
        <v>1439</v>
      </c>
      <c r="B14" s="1491">
        <v>202.39</v>
      </c>
      <c r="C14" s="1491">
        <v>202.79</v>
      </c>
      <c r="D14" s="1491">
        <v>201.38</v>
      </c>
      <c r="E14" s="1491">
        <v>202.79</v>
      </c>
      <c r="F14" s="1490">
        <v>212.76</v>
      </c>
      <c r="G14" s="1490">
        <v>212.76</v>
      </c>
      <c r="H14" s="1490">
        <v>212.76</v>
      </c>
      <c r="I14" s="1491">
        <v>0.19763822323237434</v>
      </c>
      <c r="J14" s="1609">
        <v>4.9164159968440373</v>
      </c>
      <c r="L14" s="1492"/>
      <c r="M14" s="1492"/>
      <c r="N14" s="1492"/>
    </row>
    <row r="15" spans="1:14" ht="18" customHeight="1">
      <c r="A15" s="1574" t="s">
        <v>1453</v>
      </c>
      <c r="B15" s="1491">
        <v>2246.11</v>
      </c>
      <c r="C15" s="1491">
        <v>2769.85</v>
      </c>
      <c r="D15" s="1491">
        <v>2528.83</v>
      </c>
      <c r="E15" s="1491">
        <v>2690.18</v>
      </c>
      <c r="F15" s="1490">
        <v>1996.04</v>
      </c>
      <c r="G15" s="1490">
        <v>1898.95</v>
      </c>
      <c r="H15" s="1490">
        <v>1918.01</v>
      </c>
      <c r="I15" s="1491">
        <v>19.770625659473467</v>
      </c>
      <c r="J15" s="1609">
        <v>-28.703283795136386</v>
      </c>
      <c r="L15" s="1492"/>
      <c r="M15" s="1492"/>
      <c r="N15" s="1492"/>
    </row>
    <row r="16" spans="1:14" ht="18" customHeight="1">
      <c r="A16" s="1574" t="s">
        <v>1188</v>
      </c>
      <c r="B16" s="1491">
        <v>747.19</v>
      </c>
      <c r="C16" s="1491">
        <v>848.26</v>
      </c>
      <c r="D16" s="1491">
        <v>774.21</v>
      </c>
      <c r="E16" s="1491">
        <v>848.26</v>
      </c>
      <c r="F16" s="1490">
        <v>699.62</v>
      </c>
      <c r="G16" s="1490">
        <v>684.29</v>
      </c>
      <c r="H16" s="1490">
        <v>699.62</v>
      </c>
      <c r="I16" s="1491">
        <v>13.526679960920234</v>
      </c>
      <c r="J16" s="1609">
        <v>-17.522929290547708</v>
      </c>
      <c r="L16" s="1492"/>
      <c r="M16" s="1492"/>
      <c r="N16" s="1492"/>
    </row>
    <row r="17" spans="1:23" ht="18" customHeight="1">
      <c r="A17" s="1589" t="s">
        <v>1454</v>
      </c>
      <c r="B17" s="1494">
        <v>961.23</v>
      </c>
      <c r="C17" s="1494">
        <v>1724.59</v>
      </c>
      <c r="D17" s="1494">
        <v>1615.1</v>
      </c>
      <c r="E17" s="1494">
        <v>1718.15</v>
      </c>
      <c r="F17" s="1493">
        <v>1589.59</v>
      </c>
      <c r="G17" s="1493">
        <v>1541.28</v>
      </c>
      <c r="H17" s="1493">
        <v>1582.67</v>
      </c>
      <c r="I17" s="1494">
        <v>78.744941377193811</v>
      </c>
      <c r="J17" s="1610">
        <v>-7.885225387771726</v>
      </c>
      <c r="L17" s="1495"/>
      <c r="M17" s="1495"/>
      <c r="N17" s="1495"/>
    </row>
    <row r="18" spans="1:23" ht="18" customHeight="1">
      <c r="A18" s="1589" t="s">
        <v>1455</v>
      </c>
      <c r="B18" s="1494">
        <v>204.67</v>
      </c>
      <c r="C18" s="1494">
        <v>373.05</v>
      </c>
      <c r="D18" s="1494">
        <v>348.42</v>
      </c>
      <c r="E18" s="1494">
        <v>369.07</v>
      </c>
      <c r="F18" s="1493">
        <v>337.61</v>
      </c>
      <c r="G18" s="1493">
        <v>326.93</v>
      </c>
      <c r="H18" s="1493">
        <v>336.04</v>
      </c>
      <c r="I18" s="1494">
        <v>-6.1678434073818948</v>
      </c>
      <c r="J18" s="1610">
        <v>-8.9495217709377641</v>
      </c>
      <c r="L18" s="1495"/>
      <c r="M18" s="1495"/>
      <c r="N18" s="1495"/>
    </row>
    <row r="19" spans="1:23" ht="18" customHeight="1" thickBot="1">
      <c r="A19" s="1611" t="s">
        <v>1456</v>
      </c>
      <c r="B19" s="1613">
        <v>68.47</v>
      </c>
      <c r="C19" s="1613">
        <v>125.66</v>
      </c>
      <c r="D19" s="1613">
        <v>117.12</v>
      </c>
      <c r="E19" s="1613">
        <v>125.41</v>
      </c>
      <c r="F19" s="1612">
        <v>117.07</v>
      </c>
      <c r="G19" s="1612">
        <v>112.93</v>
      </c>
      <c r="H19" s="1612">
        <v>116.14</v>
      </c>
      <c r="I19" s="1613">
        <v>83.160508251789111</v>
      </c>
      <c r="J19" s="1614">
        <v>-7.391755043457465</v>
      </c>
      <c r="K19" s="1496"/>
      <c r="L19" s="1497"/>
      <c r="M19" s="1497"/>
      <c r="N19" s="1497"/>
    </row>
    <row r="20" spans="1:23" s="1498" customFormat="1" ht="13.5" thickTop="1">
      <c r="A20" s="1095" t="s">
        <v>1441</v>
      </c>
      <c r="C20" s="1492"/>
      <c r="D20" s="1492"/>
      <c r="E20" s="1492"/>
      <c r="F20" s="1492"/>
      <c r="G20" s="1492"/>
      <c r="H20" s="1492"/>
      <c r="I20" s="1492"/>
      <c r="J20" s="1492"/>
      <c r="K20" s="1492"/>
      <c r="L20" s="1492"/>
      <c r="M20" s="1492"/>
      <c r="N20" s="1492"/>
      <c r="O20" s="1492"/>
      <c r="P20" s="1492"/>
      <c r="Q20" s="1492"/>
      <c r="R20" s="1492"/>
      <c r="S20" s="1492"/>
      <c r="T20" s="1492"/>
      <c r="U20" s="1492"/>
      <c r="V20" s="1492"/>
      <c r="W20" s="1492"/>
    </row>
    <row r="21" spans="1:23" s="1498" customFormat="1">
      <c r="A21" s="1483" t="s">
        <v>1311</v>
      </c>
      <c r="B21" s="1499"/>
      <c r="C21" s="1492"/>
      <c r="D21" s="1492"/>
      <c r="E21" s="1492"/>
      <c r="F21" s="1492"/>
      <c r="G21" s="1492"/>
      <c r="H21" s="1492"/>
      <c r="I21" s="1492"/>
      <c r="J21" s="1492"/>
      <c r="K21" s="1492"/>
      <c r="L21" s="1492"/>
      <c r="M21" s="1492"/>
      <c r="N21" s="1492"/>
      <c r="O21" s="1492"/>
      <c r="P21" s="1492"/>
      <c r="Q21" s="1492"/>
      <c r="R21" s="1492"/>
      <c r="S21" s="1492"/>
      <c r="T21" s="1492"/>
      <c r="U21" s="1492"/>
      <c r="V21" s="1492"/>
      <c r="W21" s="1492"/>
    </row>
    <row r="22" spans="1:23" s="1498" customFormat="1">
      <c r="A22" s="1483" t="s">
        <v>1312</v>
      </c>
      <c r="B22" s="1499"/>
      <c r="C22" s="1492"/>
      <c r="D22" s="1492"/>
      <c r="E22" s="1492"/>
      <c r="F22" s="1492"/>
      <c r="G22" s="1492"/>
      <c r="H22" s="1492"/>
      <c r="I22" s="1492"/>
      <c r="J22" s="1492"/>
      <c r="K22" s="1492"/>
      <c r="L22" s="1492"/>
      <c r="M22" s="1492"/>
      <c r="N22" s="1492"/>
      <c r="O22" s="1492"/>
      <c r="P22" s="1492"/>
      <c r="Q22" s="1492"/>
      <c r="R22" s="1492"/>
      <c r="S22" s="1492"/>
      <c r="T22" s="1492"/>
      <c r="U22" s="1492"/>
      <c r="V22" s="1492"/>
      <c r="W22" s="1492"/>
    </row>
    <row r="23" spans="1:23">
      <c r="A23" s="315" t="s">
        <v>1457</v>
      </c>
      <c r="C23" s="1492"/>
      <c r="D23" s="1492"/>
      <c r="E23" s="1492"/>
      <c r="F23" s="1492"/>
      <c r="G23" s="1492"/>
      <c r="H23" s="1492"/>
      <c r="I23" s="1492"/>
      <c r="J23" s="1492"/>
      <c r="K23" s="1492"/>
      <c r="L23" s="1492"/>
      <c r="M23" s="1492"/>
      <c r="N23" s="1492"/>
      <c r="O23" s="1492"/>
      <c r="P23" s="1492"/>
      <c r="Q23" s="1492"/>
      <c r="R23" s="1492"/>
      <c r="S23" s="1492"/>
      <c r="T23" s="1492"/>
      <c r="U23" s="1492"/>
      <c r="V23" s="1492"/>
      <c r="W23" s="1492"/>
    </row>
    <row r="24" spans="1:23">
      <c r="C24" s="1492"/>
      <c r="D24" s="1492"/>
      <c r="E24" s="1492"/>
      <c r="F24" s="1492"/>
      <c r="G24" s="1492"/>
      <c r="H24" s="1492"/>
      <c r="I24" s="1492"/>
      <c r="J24" s="1492"/>
      <c r="K24" s="1492"/>
      <c r="L24" s="1492"/>
      <c r="M24" s="1492"/>
      <c r="N24" s="1492"/>
      <c r="O24" s="1492"/>
      <c r="P24" s="1492"/>
      <c r="Q24" s="1492"/>
      <c r="R24" s="1492"/>
      <c r="S24" s="1492"/>
      <c r="T24" s="1492"/>
      <c r="U24" s="1492"/>
      <c r="V24" s="1492"/>
      <c r="W24" s="1492"/>
    </row>
    <row r="25" spans="1:23">
      <c r="C25" s="1492"/>
      <c r="D25" s="1492"/>
      <c r="E25" s="1492"/>
      <c r="F25" s="1492"/>
      <c r="G25" s="1492"/>
      <c r="H25" s="1492"/>
      <c r="I25" s="1492"/>
      <c r="J25" s="1492"/>
      <c r="K25" s="1492"/>
      <c r="L25" s="1492"/>
      <c r="M25" s="1492"/>
      <c r="N25" s="1492"/>
      <c r="O25" s="1492"/>
      <c r="P25" s="1492"/>
      <c r="Q25" s="1492"/>
      <c r="R25" s="1492"/>
      <c r="S25" s="1492"/>
      <c r="T25" s="1492"/>
      <c r="U25" s="1492"/>
      <c r="V25" s="1492"/>
      <c r="W25" s="1492"/>
    </row>
    <row r="26" spans="1:23">
      <c r="C26" s="1492"/>
      <c r="D26" s="1492"/>
      <c r="E26" s="1492"/>
      <c r="F26" s="1492"/>
      <c r="G26" s="1492"/>
      <c r="H26" s="1492"/>
      <c r="I26" s="1492"/>
      <c r="J26" s="1492"/>
      <c r="K26" s="1492"/>
      <c r="L26" s="1492"/>
      <c r="M26" s="1492"/>
      <c r="N26" s="1492"/>
      <c r="O26" s="1492"/>
      <c r="P26" s="1492"/>
      <c r="Q26" s="1492"/>
      <c r="R26" s="1492"/>
      <c r="S26" s="1492"/>
      <c r="T26" s="1492"/>
      <c r="U26" s="1492"/>
      <c r="V26" s="1492"/>
      <c r="W26" s="1492"/>
    </row>
    <row r="27" spans="1:23">
      <c r="C27" s="1492"/>
      <c r="D27" s="1492"/>
      <c r="E27" s="1492"/>
      <c r="F27" s="1492"/>
      <c r="G27" s="1492"/>
      <c r="H27" s="1492"/>
      <c r="I27" s="1492"/>
      <c r="J27" s="1492"/>
      <c r="K27" s="1492"/>
      <c r="L27" s="1492"/>
      <c r="M27" s="1492"/>
      <c r="N27" s="1492"/>
      <c r="O27" s="1492"/>
      <c r="P27" s="1492"/>
      <c r="Q27" s="1492"/>
      <c r="R27" s="1492"/>
      <c r="S27" s="1492"/>
      <c r="T27" s="1492"/>
      <c r="U27" s="1492"/>
      <c r="V27" s="1492"/>
      <c r="W27" s="1492"/>
    </row>
    <row r="28" spans="1:23">
      <c r="C28" s="1492"/>
      <c r="D28" s="1492"/>
      <c r="E28" s="1492"/>
      <c r="F28" s="1492"/>
      <c r="G28" s="1492"/>
      <c r="H28" s="1492"/>
      <c r="I28" s="1492"/>
      <c r="J28" s="1492"/>
      <c r="K28" s="1492"/>
      <c r="L28" s="1492"/>
      <c r="M28" s="1492"/>
      <c r="N28" s="1492"/>
      <c r="O28" s="1492"/>
      <c r="P28" s="1492"/>
      <c r="Q28" s="1492"/>
      <c r="R28" s="1492"/>
      <c r="S28" s="1492"/>
      <c r="T28" s="1492"/>
      <c r="U28" s="1492"/>
      <c r="V28" s="1492"/>
      <c r="W28" s="1492"/>
    </row>
    <row r="29" spans="1:23">
      <c r="C29" s="1492"/>
      <c r="D29" s="1492"/>
      <c r="E29" s="1492"/>
      <c r="F29" s="1492"/>
      <c r="G29" s="1492"/>
      <c r="H29" s="1492"/>
      <c r="I29" s="1492"/>
      <c r="J29" s="1492"/>
      <c r="K29" s="1492"/>
      <c r="L29" s="1492"/>
      <c r="M29" s="1492"/>
      <c r="N29" s="1492"/>
      <c r="O29" s="1492"/>
      <c r="P29" s="1492"/>
      <c r="Q29" s="1492"/>
      <c r="R29" s="1492"/>
      <c r="S29" s="1492"/>
      <c r="T29" s="1492"/>
      <c r="U29" s="1492"/>
      <c r="V29" s="1492"/>
      <c r="W29" s="1492"/>
    </row>
    <row r="30" spans="1:23">
      <c r="C30" s="1492"/>
      <c r="D30" s="1492"/>
      <c r="E30" s="1492"/>
      <c r="F30" s="1492"/>
      <c r="G30" s="1492"/>
      <c r="H30" s="1492"/>
      <c r="I30" s="1492"/>
      <c r="J30" s="1492"/>
      <c r="K30" s="1492"/>
      <c r="L30" s="1492"/>
      <c r="M30" s="1492"/>
      <c r="N30" s="1492"/>
      <c r="O30" s="1492"/>
      <c r="P30" s="1492"/>
      <c r="Q30" s="1492"/>
      <c r="R30" s="1492"/>
      <c r="S30" s="1492"/>
      <c r="T30" s="1492"/>
      <c r="U30" s="1492"/>
      <c r="V30" s="1492"/>
      <c r="W30" s="1492"/>
    </row>
    <row r="31" spans="1:23">
      <c r="L31" s="1500"/>
      <c r="M31" s="1500"/>
      <c r="O31" s="315"/>
      <c r="P31" s="315"/>
      <c r="Q31" s="315"/>
      <c r="R31" s="315"/>
    </row>
    <row r="32" spans="1:23">
      <c r="L32" s="1500"/>
      <c r="M32" s="1500"/>
      <c r="O32" s="315"/>
      <c r="P32" s="315"/>
      <c r="Q32" s="315"/>
      <c r="R32" s="315"/>
    </row>
    <row r="33" spans="12:18">
      <c r="L33" s="1500"/>
      <c r="M33" s="1500"/>
      <c r="O33" s="315"/>
      <c r="P33" s="315"/>
      <c r="Q33" s="315"/>
      <c r="R33" s="315"/>
    </row>
    <row r="34" spans="12:18">
      <c r="L34" s="1500"/>
      <c r="M34" s="1500"/>
    </row>
    <row r="35" spans="12:18">
      <c r="L35" s="1500"/>
      <c r="M35" s="1500"/>
    </row>
    <row r="36" spans="12:18">
      <c r="L36" s="1500"/>
      <c r="M36" s="1500"/>
    </row>
    <row r="37" spans="12:18">
      <c r="L37" s="1500"/>
      <c r="M37" s="1500"/>
    </row>
    <row r="38" spans="12:18">
      <c r="L38" s="1500"/>
      <c r="M38" s="1500"/>
    </row>
    <row r="39" spans="12:18">
      <c r="L39" s="1500"/>
      <c r="M39" s="1500"/>
    </row>
    <row r="40" spans="12:18">
      <c r="L40" s="1500"/>
      <c r="M40" s="1500"/>
    </row>
    <row r="41" spans="12:18">
      <c r="L41" s="1500"/>
      <c r="M41" s="1500"/>
    </row>
    <row r="42" spans="12:18">
      <c r="L42" s="1500"/>
      <c r="M42" s="1500"/>
    </row>
    <row r="43" spans="12:18">
      <c r="L43" s="1500"/>
      <c r="M43" s="1500"/>
    </row>
    <row r="44" spans="12:18">
      <c r="L44" s="1500"/>
      <c r="M44" s="1500"/>
    </row>
    <row r="45" spans="12:18">
      <c r="L45" s="1500"/>
      <c r="M45" s="1500"/>
    </row>
    <row r="46" spans="12:18">
      <c r="L46" s="1500"/>
      <c r="M46" s="1500"/>
    </row>
    <row r="47" spans="12:18">
      <c r="L47" s="1500"/>
      <c r="M47" s="1500"/>
    </row>
    <row r="48" spans="12:18">
      <c r="L48" s="1500"/>
      <c r="M48" s="1500"/>
    </row>
    <row r="49" spans="12:13">
      <c r="L49" s="1500"/>
      <c r="M49" s="1500"/>
    </row>
    <row r="50" spans="12:13">
      <c r="L50" s="1500"/>
      <c r="M50" s="1500"/>
    </row>
    <row r="51" spans="12:13">
      <c r="L51" s="1500"/>
      <c r="M51" s="1500"/>
    </row>
    <row r="52" spans="12:13">
      <c r="L52" s="1500"/>
      <c r="M52" s="1500"/>
    </row>
    <row r="53" spans="12:13">
      <c r="L53" s="1500"/>
      <c r="M53" s="1500"/>
    </row>
    <row r="54" spans="12:13">
      <c r="L54" s="1500"/>
      <c r="M54" s="1500"/>
    </row>
    <row r="55" spans="12:13">
      <c r="L55" s="1500"/>
      <c r="M55" s="1500"/>
    </row>
    <row r="56" spans="12:13">
      <c r="L56" s="1500"/>
      <c r="M56" s="1500"/>
    </row>
    <row r="57" spans="12:13">
      <c r="L57" s="1500"/>
      <c r="M57" s="1500"/>
    </row>
    <row r="58" spans="12:13">
      <c r="L58" s="1500"/>
      <c r="M58" s="1500"/>
    </row>
    <row r="59" spans="12:13">
      <c r="L59" s="1500"/>
      <c r="M59" s="1500"/>
    </row>
    <row r="60" spans="12:13">
      <c r="L60" s="1500"/>
      <c r="M60" s="1500"/>
    </row>
    <row r="61" spans="12:13">
      <c r="L61" s="1500"/>
      <c r="M61" s="1500"/>
    </row>
    <row r="62" spans="12:13">
      <c r="L62" s="1500"/>
      <c r="M62" s="1500"/>
    </row>
    <row r="63" spans="12:13">
      <c r="L63" s="1500"/>
      <c r="M63" s="1500"/>
    </row>
    <row r="64" spans="12:13">
      <c r="L64" s="1500"/>
      <c r="M64" s="1500"/>
    </row>
    <row r="65" spans="12:13">
      <c r="L65" s="1500"/>
      <c r="M65" s="1500"/>
    </row>
    <row r="66" spans="12:13">
      <c r="L66" s="1500"/>
      <c r="M66" s="1500"/>
    </row>
    <row r="67" spans="12:13">
      <c r="L67" s="1500"/>
      <c r="M67" s="1500"/>
    </row>
    <row r="68" spans="12:13">
      <c r="L68" s="1500"/>
      <c r="M68" s="1500"/>
    </row>
    <row r="69" spans="12:13">
      <c r="L69" s="1500"/>
      <c r="M69" s="1500"/>
    </row>
    <row r="70" spans="12:13">
      <c r="L70" s="1500"/>
      <c r="M70" s="1500"/>
    </row>
    <row r="71" spans="12:13">
      <c r="L71" s="1500"/>
      <c r="M71" s="1500"/>
    </row>
    <row r="72" spans="12:13">
      <c r="L72" s="1500"/>
      <c r="M72" s="1500"/>
    </row>
    <row r="73" spans="12:13">
      <c r="L73" s="1500"/>
      <c r="M73" s="1500"/>
    </row>
    <row r="74" spans="12:13">
      <c r="L74" s="1500"/>
      <c r="M74" s="1500"/>
    </row>
    <row r="75" spans="12:13">
      <c r="L75" s="1500"/>
      <c r="M75" s="1500"/>
    </row>
    <row r="76" spans="12:13">
      <c r="L76" s="1500"/>
      <c r="M76" s="1500"/>
    </row>
    <row r="77" spans="12:13">
      <c r="L77" s="1500"/>
      <c r="M77" s="1500"/>
    </row>
    <row r="78" spans="12:13">
      <c r="L78" s="1500"/>
      <c r="M78" s="1500"/>
    </row>
    <row r="79" spans="12:13">
      <c r="L79" s="1500"/>
      <c r="M79" s="1500"/>
    </row>
    <row r="80" spans="12:13">
      <c r="L80" s="1500"/>
      <c r="M80" s="1500"/>
    </row>
    <row r="81" spans="12:13">
      <c r="L81" s="1500"/>
      <c r="M81" s="1500"/>
    </row>
    <row r="82" spans="12:13">
      <c r="L82" s="1500"/>
      <c r="M82" s="1500"/>
    </row>
    <row r="83" spans="12:13">
      <c r="L83" s="1500"/>
      <c r="M83" s="1500"/>
    </row>
    <row r="84" spans="12:13">
      <c r="L84" s="1500"/>
      <c r="M84" s="1500"/>
    </row>
    <row r="85" spans="12:13">
      <c r="L85" s="1500"/>
      <c r="M85" s="1500"/>
    </row>
    <row r="86" spans="12:13">
      <c r="L86" s="1500"/>
      <c r="M86" s="1500"/>
    </row>
    <row r="87" spans="12:13">
      <c r="L87" s="1500"/>
      <c r="M87" s="1500"/>
    </row>
    <row r="88" spans="12:13">
      <c r="L88" s="1500"/>
      <c r="M88" s="1500"/>
    </row>
    <row r="89" spans="12:13">
      <c r="L89" s="1500"/>
      <c r="M89" s="1500"/>
    </row>
    <row r="90" spans="12:13">
      <c r="L90" s="1500"/>
      <c r="M90" s="1500"/>
    </row>
    <row r="91" spans="12:13">
      <c r="L91" s="1500"/>
      <c r="M91" s="1500"/>
    </row>
    <row r="92" spans="12:13">
      <c r="L92" s="1500"/>
      <c r="M92" s="1500"/>
    </row>
    <row r="93" spans="12:13">
      <c r="L93" s="1500"/>
      <c r="M93" s="1500"/>
    </row>
    <row r="94" spans="12:13">
      <c r="L94" s="1500"/>
      <c r="M94" s="1500"/>
    </row>
    <row r="95" spans="12:13">
      <c r="L95" s="1500"/>
      <c r="M95" s="1500"/>
    </row>
    <row r="96" spans="12:13">
      <c r="L96" s="1500"/>
      <c r="M96" s="1500"/>
    </row>
    <row r="97" spans="12:13">
      <c r="L97" s="1500"/>
      <c r="M97" s="1500"/>
    </row>
    <row r="98" spans="12:13">
      <c r="L98" s="1500"/>
      <c r="M98" s="1500"/>
    </row>
    <row r="99" spans="12:13">
      <c r="L99" s="1500"/>
      <c r="M99" s="1500"/>
    </row>
    <row r="100" spans="12:13">
      <c r="L100" s="1500"/>
      <c r="M100" s="1500"/>
    </row>
    <row r="101" spans="12:13">
      <c r="L101" s="1500"/>
      <c r="M101" s="1500"/>
    </row>
    <row r="102" spans="12:13">
      <c r="L102" s="1500"/>
      <c r="M102" s="1500"/>
    </row>
    <row r="103" spans="12:13">
      <c r="L103" s="1500"/>
      <c r="M103" s="1500"/>
    </row>
    <row r="104" spans="12:13">
      <c r="L104" s="1500"/>
      <c r="M104" s="1500"/>
    </row>
    <row r="105" spans="12:13">
      <c r="L105" s="1500"/>
      <c r="M105" s="1500"/>
    </row>
    <row r="106" spans="12:13">
      <c r="L106" s="1500"/>
      <c r="M106" s="1500"/>
    </row>
    <row r="107" spans="12:13">
      <c r="L107" s="1500"/>
      <c r="M107" s="1500"/>
    </row>
    <row r="108" spans="12:13">
      <c r="L108" s="1500"/>
      <c r="M108" s="1500"/>
    </row>
    <row r="109" spans="12:13">
      <c r="L109" s="1500"/>
      <c r="M109" s="1500"/>
    </row>
    <row r="110" spans="12:13">
      <c r="L110" s="1500"/>
      <c r="M110" s="1500"/>
    </row>
    <row r="111" spans="12:13">
      <c r="L111" s="1500"/>
      <c r="M111" s="1500"/>
    </row>
    <row r="112" spans="12:13">
      <c r="L112" s="1500"/>
      <c r="M112" s="1500"/>
    </row>
    <row r="113" spans="12:13">
      <c r="L113" s="1500"/>
      <c r="M113" s="1500"/>
    </row>
    <row r="114" spans="12:13">
      <c r="L114" s="1500"/>
      <c r="M114" s="1500"/>
    </row>
  </sheetData>
  <mergeCells count="10">
    <mergeCell ref="A1:J1"/>
    <mergeCell ref="A2:J2"/>
    <mergeCell ref="A3:J3"/>
    <mergeCell ref="A4:J4"/>
    <mergeCell ref="A5:A7"/>
    <mergeCell ref="C5:E5"/>
    <mergeCell ref="F5:H5"/>
    <mergeCell ref="I5:J5"/>
    <mergeCell ref="I6:I7"/>
    <mergeCell ref="J6:J7"/>
  </mergeCells>
  <printOptions horizontalCentered="1"/>
  <pageMargins left="1.5" right="1" top="1.5" bottom="1" header="0.3" footer="0.3"/>
  <pageSetup paperSize="9" orientation="landscape" r:id="rId1"/>
</worksheet>
</file>

<file path=xl/worksheets/sheet56.xml><?xml version="1.0" encoding="utf-8"?>
<worksheet xmlns="http://schemas.openxmlformats.org/spreadsheetml/2006/main" xmlns:r="http://schemas.openxmlformats.org/officeDocument/2006/relationships">
  <sheetPr>
    <pageSetUpPr fitToPage="1"/>
  </sheetPr>
  <dimension ref="A1:M24"/>
  <sheetViews>
    <sheetView view="pageBreakPreview" zoomScaleSheetLayoutView="100" workbookViewId="0">
      <selection activeCell="A3" sqref="A3:J3"/>
    </sheetView>
  </sheetViews>
  <sheetFormatPr defaultRowHeight="12.75"/>
  <cols>
    <col min="1" max="1" width="26.28515625" style="1" customWidth="1"/>
    <col min="2" max="2" width="10.28515625" style="1" bestFit="1" customWidth="1"/>
    <col min="3" max="3" width="8.7109375" style="1" bestFit="1" customWidth="1"/>
    <col min="4" max="4" width="10.140625" style="1" bestFit="1" customWidth="1"/>
    <col min="5" max="5" width="10.28515625" style="1" bestFit="1" customWidth="1"/>
    <col min="6" max="6" width="8.7109375" style="1" bestFit="1" customWidth="1"/>
    <col min="7" max="7" width="8.28515625" style="1" bestFit="1" customWidth="1"/>
    <col min="8" max="8" width="10.28515625" style="1" bestFit="1" customWidth="1"/>
    <col min="9" max="9" width="8.7109375" style="1" bestFit="1" customWidth="1"/>
    <col min="10" max="10" width="10.140625" style="1" bestFit="1" customWidth="1"/>
    <col min="11" max="256" width="9.140625" style="1"/>
    <col min="257" max="257" width="26.28515625" style="1" customWidth="1"/>
    <col min="258" max="258" width="10.85546875" style="1" customWidth="1"/>
    <col min="259" max="259" width="10" style="1" customWidth="1"/>
    <col min="260" max="260" width="10.5703125" style="1" customWidth="1"/>
    <col min="261" max="261" width="11.42578125" style="1" customWidth="1"/>
    <col min="262" max="262" width="9.140625" style="1" customWidth="1"/>
    <col min="263" max="263" width="9.85546875" style="1" customWidth="1"/>
    <col min="264" max="264" width="10.28515625" style="1" bestFit="1" customWidth="1"/>
    <col min="265" max="265" width="8.7109375" style="1" bestFit="1" customWidth="1"/>
    <col min="266" max="266" width="10.140625" style="1" bestFit="1" customWidth="1"/>
    <col min="267" max="512" width="9.140625" style="1"/>
    <col min="513" max="513" width="26.28515625" style="1" customWidth="1"/>
    <col min="514" max="514" width="10.85546875" style="1" customWidth="1"/>
    <col min="515" max="515" width="10" style="1" customWidth="1"/>
    <col min="516" max="516" width="10.5703125" style="1" customWidth="1"/>
    <col min="517" max="517" width="11.42578125" style="1" customWidth="1"/>
    <col min="518" max="518" width="9.140625" style="1" customWidth="1"/>
    <col min="519" max="519" width="9.85546875" style="1" customWidth="1"/>
    <col min="520" max="520" width="10.28515625" style="1" bestFit="1" customWidth="1"/>
    <col min="521" max="521" width="8.7109375" style="1" bestFit="1" customWidth="1"/>
    <col min="522" max="522" width="10.140625" style="1" bestFit="1" customWidth="1"/>
    <col min="523" max="768" width="9.140625" style="1"/>
    <col min="769" max="769" width="26.28515625" style="1" customWidth="1"/>
    <col min="770" max="770" width="10.85546875" style="1" customWidth="1"/>
    <col min="771" max="771" width="10" style="1" customWidth="1"/>
    <col min="772" max="772" width="10.5703125" style="1" customWidth="1"/>
    <col min="773" max="773" width="11.42578125" style="1" customWidth="1"/>
    <col min="774" max="774" width="9.140625" style="1" customWidth="1"/>
    <col min="775" max="775" width="9.85546875" style="1" customWidth="1"/>
    <col min="776" max="776" width="10.28515625" style="1" bestFit="1" customWidth="1"/>
    <col min="777" max="777" width="8.7109375" style="1" bestFit="1" customWidth="1"/>
    <col min="778" max="778" width="10.140625" style="1" bestFit="1" customWidth="1"/>
    <col min="779" max="1024" width="9.140625" style="1"/>
    <col min="1025" max="1025" width="26.28515625" style="1" customWidth="1"/>
    <col min="1026" max="1026" width="10.85546875" style="1" customWidth="1"/>
    <col min="1027" max="1027" width="10" style="1" customWidth="1"/>
    <col min="1028" max="1028" width="10.5703125" style="1" customWidth="1"/>
    <col min="1029" max="1029" width="11.42578125" style="1" customWidth="1"/>
    <col min="1030" max="1030" width="9.140625" style="1" customWidth="1"/>
    <col min="1031" max="1031" width="9.85546875" style="1" customWidth="1"/>
    <col min="1032" max="1032" width="10.28515625" style="1" bestFit="1" customWidth="1"/>
    <col min="1033" max="1033" width="8.7109375" style="1" bestFit="1" customWidth="1"/>
    <col min="1034" max="1034" width="10.140625" style="1" bestFit="1" customWidth="1"/>
    <col min="1035" max="1280" width="9.140625" style="1"/>
    <col min="1281" max="1281" width="26.28515625" style="1" customWidth="1"/>
    <col min="1282" max="1282" width="10.85546875" style="1" customWidth="1"/>
    <col min="1283" max="1283" width="10" style="1" customWidth="1"/>
    <col min="1284" max="1284" width="10.5703125" style="1" customWidth="1"/>
    <col min="1285" max="1285" width="11.42578125" style="1" customWidth="1"/>
    <col min="1286" max="1286" width="9.140625" style="1" customWidth="1"/>
    <col min="1287" max="1287" width="9.85546875" style="1" customWidth="1"/>
    <col min="1288" max="1288" width="10.28515625" style="1" bestFit="1" customWidth="1"/>
    <col min="1289" max="1289" width="8.7109375" style="1" bestFit="1" customWidth="1"/>
    <col min="1290" max="1290" width="10.140625" style="1" bestFit="1" customWidth="1"/>
    <col min="1291" max="1536" width="9.140625" style="1"/>
    <col min="1537" max="1537" width="26.28515625" style="1" customWidth="1"/>
    <col min="1538" max="1538" width="10.85546875" style="1" customWidth="1"/>
    <col min="1539" max="1539" width="10" style="1" customWidth="1"/>
    <col min="1540" max="1540" width="10.5703125" style="1" customWidth="1"/>
    <col min="1541" max="1541" width="11.42578125" style="1" customWidth="1"/>
    <col min="1542" max="1542" width="9.140625" style="1" customWidth="1"/>
    <col min="1543" max="1543" width="9.85546875" style="1" customWidth="1"/>
    <col min="1544" max="1544" width="10.28515625" style="1" bestFit="1" customWidth="1"/>
    <col min="1545" max="1545" width="8.7109375" style="1" bestFit="1" customWidth="1"/>
    <col min="1546" max="1546" width="10.140625" style="1" bestFit="1" customWidth="1"/>
    <col min="1547" max="1792" width="9.140625" style="1"/>
    <col min="1793" max="1793" width="26.28515625" style="1" customWidth="1"/>
    <col min="1794" max="1794" width="10.85546875" style="1" customWidth="1"/>
    <col min="1795" max="1795" width="10" style="1" customWidth="1"/>
    <col min="1796" max="1796" width="10.5703125" style="1" customWidth="1"/>
    <col min="1797" max="1797" width="11.42578125" style="1" customWidth="1"/>
    <col min="1798" max="1798" width="9.140625" style="1" customWidth="1"/>
    <col min="1799" max="1799" width="9.85546875" style="1" customWidth="1"/>
    <col min="1800" max="1800" width="10.28515625" style="1" bestFit="1" customWidth="1"/>
    <col min="1801" max="1801" width="8.7109375" style="1" bestFit="1" customWidth="1"/>
    <col min="1802" max="1802" width="10.140625" style="1" bestFit="1" customWidth="1"/>
    <col min="1803" max="2048" width="9.140625" style="1"/>
    <col min="2049" max="2049" width="26.28515625" style="1" customWidth="1"/>
    <col min="2050" max="2050" width="10.85546875" style="1" customWidth="1"/>
    <col min="2051" max="2051" width="10" style="1" customWidth="1"/>
    <col min="2052" max="2052" width="10.5703125" style="1" customWidth="1"/>
    <col min="2053" max="2053" width="11.42578125" style="1" customWidth="1"/>
    <col min="2054" max="2054" width="9.140625" style="1" customWidth="1"/>
    <col min="2055" max="2055" width="9.85546875" style="1" customWidth="1"/>
    <col min="2056" max="2056" width="10.28515625" style="1" bestFit="1" customWidth="1"/>
    <col min="2057" max="2057" width="8.7109375" style="1" bestFit="1" customWidth="1"/>
    <col min="2058" max="2058" width="10.140625" style="1" bestFit="1" customWidth="1"/>
    <col min="2059" max="2304" width="9.140625" style="1"/>
    <col min="2305" max="2305" width="26.28515625" style="1" customWidth="1"/>
    <col min="2306" max="2306" width="10.85546875" style="1" customWidth="1"/>
    <col min="2307" max="2307" width="10" style="1" customWidth="1"/>
    <col min="2308" max="2308" width="10.5703125" style="1" customWidth="1"/>
    <col min="2309" max="2309" width="11.42578125" style="1" customWidth="1"/>
    <col min="2310" max="2310" width="9.140625" style="1" customWidth="1"/>
    <col min="2311" max="2311" width="9.85546875" style="1" customWidth="1"/>
    <col min="2312" max="2312" width="10.28515625" style="1" bestFit="1" customWidth="1"/>
    <col min="2313" max="2313" width="8.7109375" style="1" bestFit="1" customWidth="1"/>
    <col min="2314" max="2314" width="10.140625" style="1" bestFit="1" customWidth="1"/>
    <col min="2315" max="2560" width="9.140625" style="1"/>
    <col min="2561" max="2561" width="26.28515625" style="1" customWidth="1"/>
    <col min="2562" max="2562" width="10.85546875" style="1" customWidth="1"/>
    <col min="2563" max="2563" width="10" style="1" customWidth="1"/>
    <col min="2564" max="2564" width="10.5703125" style="1" customWidth="1"/>
    <col min="2565" max="2565" width="11.42578125" style="1" customWidth="1"/>
    <col min="2566" max="2566" width="9.140625" style="1" customWidth="1"/>
    <col min="2567" max="2567" width="9.85546875" style="1" customWidth="1"/>
    <col min="2568" max="2568" width="10.28515625" style="1" bestFit="1" customWidth="1"/>
    <col min="2569" max="2569" width="8.7109375" style="1" bestFit="1" customWidth="1"/>
    <col min="2570" max="2570" width="10.140625" style="1" bestFit="1" customWidth="1"/>
    <col min="2571" max="2816" width="9.140625" style="1"/>
    <col min="2817" max="2817" width="26.28515625" style="1" customWidth="1"/>
    <col min="2818" max="2818" width="10.85546875" style="1" customWidth="1"/>
    <col min="2819" max="2819" width="10" style="1" customWidth="1"/>
    <col min="2820" max="2820" width="10.5703125" style="1" customWidth="1"/>
    <col min="2821" max="2821" width="11.42578125" style="1" customWidth="1"/>
    <col min="2822" max="2822" width="9.140625" style="1" customWidth="1"/>
    <col min="2823" max="2823" width="9.85546875" style="1" customWidth="1"/>
    <col min="2824" max="2824" width="10.28515625" style="1" bestFit="1" customWidth="1"/>
    <col min="2825" max="2825" width="8.7109375" style="1" bestFit="1" customWidth="1"/>
    <col min="2826" max="2826" width="10.140625" style="1" bestFit="1" customWidth="1"/>
    <col min="2827" max="3072" width="9.140625" style="1"/>
    <col min="3073" max="3073" width="26.28515625" style="1" customWidth="1"/>
    <col min="3074" max="3074" width="10.85546875" style="1" customWidth="1"/>
    <col min="3075" max="3075" width="10" style="1" customWidth="1"/>
    <col min="3076" max="3076" width="10.5703125" style="1" customWidth="1"/>
    <col min="3077" max="3077" width="11.42578125" style="1" customWidth="1"/>
    <col min="3078" max="3078" width="9.140625" style="1" customWidth="1"/>
    <col min="3079" max="3079" width="9.85546875" style="1" customWidth="1"/>
    <col min="3080" max="3080" width="10.28515625" style="1" bestFit="1" customWidth="1"/>
    <col min="3081" max="3081" width="8.7109375" style="1" bestFit="1" customWidth="1"/>
    <col min="3082" max="3082" width="10.140625" style="1" bestFit="1" customWidth="1"/>
    <col min="3083" max="3328" width="9.140625" style="1"/>
    <col min="3329" max="3329" width="26.28515625" style="1" customWidth="1"/>
    <col min="3330" max="3330" width="10.85546875" style="1" customWidth="1"/>
    <col min="3331" max="3331" width="10" style="1" customWidth="1"/>
    <col min="3332" max="3332" width="10.5703125" style="1" customWidth="1"/>
    <col min="3333" max="3333" width="11.42578125" style="1" customWidth="1"/>
    <col min="3334" max="3334" width="9.140625" style="1" customWidth="1"/>
    <col min="3335" max="3335" width="9.85546875" style="1" customWidth="1"/>
    <col min="3336" max="3336" width="10.28515625" style="1" bestFit="1" customWidth="1"/>
    <col min="3337" max="3337" width="8.7109375" style="1" bestFit="1" customWidth="1"/>
    <col min="3338" max="3338" width="10.140625" style="1" bestFit="1" customWidth="1"/>
    <col min="3339" max="3584" width="9.140625" style="1"/>
    <col min="3585" max="3585" width="26.28515625" style="1" customWidth="1"/>
    <col min="3586" max="3586" width="10.85546875" style="1" customWidth="1"/>
    <col min="3587" max="3587" width="10" style="1" customWidth="1"/>
    <col min="3588" max="3588" width="10.5703125" style="1" customWidth="1"/>
    <col min="3589" max="3589" width="11.42578125" style="1" customWidth="1"/>
    <col min="3590" max="3590" width="9.140625" style="1" customWidth="1"/>
    <col min="3591" max="3591" width="9.85546875" style="1" customWidth="1"/>
    <col min="3592" max="3592" width="10.28515625" style="1" bestFit="1" customWidth="1"/>
    <col min="3593" max="3593" width="8.7109375" style="1" bestFit="1" customWidth="1"/>
    <col min="3594" max="3594" width="10.140625" style="1" bestFit="1" customWidth="1"/>
    <col min="3595" max="3840" width="9.140625" style="1"/>
    <col min="3841" max="3841" width="26.28515625" style="1" customWidth="1"/>
    <col min="3842" max="3842" width="10.85546875" style="1" customWidth="1"/>
    <col min="3843" max="3843" width="10" style="1" customWidth="1"/>
    <col min="3844" max="3844" width="10.5703125" style="1" customWidth="1"/>
    <col min="3845" max="3845" width="11.42578125" style="1" customWidth="1"/>
    <col min="3846" max="3846" width="9.140625" style="1" customWidth="1"/>
    <col min="3847" max="3847" width="9.85546875" style="1" customWidth="1"/>
    <col min="3848" max="3848" width="10.28515625" style="1" bestFit="1" customWidth="1"/>
    <col min="3849" max="3849" width="8.7109375" style="1" bestFit="1" customWidth="1"/>
    <col min="3850" max="3850" width="10.140625" style="1" bestFit="1" customWidth="1"/>
    <col min="3851" max="4096" width="9.140625" style="1"/>
    <col min="4097" max="4097" width="26.28515625" style="1" customWidth="1"/>
    <col min="4098" max="4098" width="10.85546875" style="1" customWidth="1"/>
    <col min="4099" max="4099" width="10" style="1" customWidth="1"/>
    <col min="4100" max="4100" width="10.5703125" style="1" customWidth="1"/>
    <col min="4101" max="4101" width="11.42578125" style="1" customWidth="1"/>
    <col min="4102" max="4102" width="9.140625" style="1" customWidth="1"/>
    <col min="4103" max="4103" width="9.85546875" style="1" customWidth="1"/>
    <col min="4104" max="4104" width="10.28515625" style="1" bestFit="1" customWidth="1"/>
    <col min="4105" max="4105" width="8.7109375" style="1" bestFit="1" customWidth="1"/>
    <col min="4106" max="4106" width="10.140625" style="1" bestFit="1" customWidth="1"/>
    <col min="4107" max="4352" width="9.140625" style="1"/>
    <col min="4353" max="4353" width="26.28515625" style="1" customWidth="1"/>
    <col min="4354" max="4354" width="10.85546875" style="1" customWidth="1"/>
    <col min="4355" max="4355" width="10" style="1" customWidth="1"/>
    <col min="4356" max="4356" width="10.5703125" style="1" customWidth="1"/>
    <col min="4357" max="4357" width="11.42578125" style="1" customWidth="1"/>
    <col min="4358" max="4358" width="9.140625" style="1" customWidth="1"/>
    <col min="4359" max="4359" width="9.85546875" style="1" customWidth="1"/>
    <col min="4360" max="4360" width="10.28515625" style="1" bestFit="1" customWidth="1"/>
    <col min="4361" max="4361" width="8.7109375" style="1" bestFit="1" customWidth="1"/>
    <col min="4362" max="4362" width="10.140625" style="1" bestFit="1" customWidth="1"/>
    <col min="4363" max="4608" width="9.140625" style="1"/>
    <col min="4609" max="4609" width="26.28515625" style="1" customWidth="1"/>
    <col min="4610" max="4610" width="10.85546875" style="1" customWidth="1"/>
    <col min="4611" max="4611" width="10" style="1" customWidth="1"/>
    <col min="4612" max="4612" width="10.5703125" style="1" customWidth="1"/>
    <col min="4613" max="4613" width="11.42578125" style="1" customWidth="1"/>
    <col min="4614" max="4614" width="9.140625" style="1" customWidth="1"/>
    <col min="4615" max="4615" width="9.85546875" style="1" customWidth="1"/>
    <col min="4616" max="4616" width="10.28515625" style="1" bestFit="1" customWidth="1"/>
    <col min="4617" max="4617" width="8.7109375" style="1" bestFit="1" customWidth="1"/>
    <col min="4618" max="4618" width="10.140625" style="1" bestFit="1" customWidth="1"/>
    <col min="4619" max="4864" width="9.140625" style="1"/>
    <col min="4865" max="4865" width="26.28515625" style="1" customWidth="1"/>
    <col min="4866" max="4866" width="10.85546875" style="1" customWidth="1"/>
    <col min="4867" max="4867" width="10" style="1" customWidth="1"/>
    <col min="4868" max="4868" width="10.5703125" style="1" customWidth="1"/>
    <col min="4869" max="4869" width="11.42578125" style="1" customWidth="1"/>
    <col min="4870" max="4870" width="9.140625" style="1" customWidth="1"/>
    <col min="4871" max="4871" width="9.85546875" style="1" customWidth="1"/>
    <col min="4872" max="4872" width="10.28515625" style="1" bestFit="1" customWidth="1"/>
    <col min="4873" max="4873" width="8.7109375" style="1" bestFit="1" customWidth="1"/>
    <col min="4874" max="4874" width="10.140625" style="1" bestFit="1" customWidth="1"/>
    <col min="4875" max="5120" width="9.140625" style="1"/>
    <col min="5121" max="5121" width="26.28515625" style="1" customWidth="1"/>
    <col min="5122" max="5122" width="10.85546875" style="1" customWidth="1"/>
    <col min="5123" max="5123" width="10" style="1" customWidth="1"/>
    <col min="5124" max="5124" width="10.5703125" style="1" customWidth="1"/>
    <col min="5125" max="5125" width="11.42578125" style="1" customWidth="1"/>
    <col min="5126" max="5126" width="9.140625" style="1" customWidth="1"/>
    <col min="5127" max="5127" width="9.85546875" style="1" customWidth="1"/>
    <col min="5128" max="5128" width="10.28515625" style="1" bestFit="1" customWidth="1"/>
    <col min="5129" max="5129" width="8.7109375" style="1" bestFit="1" customWidth="1"/>
    <col min="5130" max="5130" width="10.140625" style="1" bestFit="1" customWidth="1"/>
    <col min="5131" max="5376" width="9.140625" style="1"/>
    <col min="5377" max="5377" width="26.28515625" style="1" customWidth="1"/>
    <col min="5378" max="5378" width="10.85546875" style="1" customWidth="1"/>
    <col min="5379" max="5379" width="10" style="1" customWidth="1"/>
    <col min="5380" max="5380" width="10.5703125" style="1" customWidth="1"/>
    <col min="5381" max="5381" width="11.42578125" style="1" customWidth="1"/>
    <col min="5382" max="5382" width="9.140625" style="1" customWidth="1"/>
    <col min="5383" max="5383" width="9.85546875" style="1" customWidth="1"/>
    <col min="5384" max="5384" width="10.28515625" style="1" bestFit="1" customWidth="1"/>
    <col min="5385" max="5385" width="8.7109375" style="1" bestFit="1" customWidth="1"/>
    <col min="5386" max="5386" width="10.140625" style="1" bestFit="1" customWidth="1"/>
    <col min="5387" max="5632" width="9.140625" style="1"/>
    <col min="5633" max="5633" width="26.28515625" style="1" customWidth="1"/>
    <col min="5634" max="5634" width="10.85546875" style="1" customWidth="1"/>
    <col min="5635" max="5635" width="10" style="1" customWidth="1"/>
    <col min="5636" max="5636" width="10.5703125" style="1" customWidth="1"/>
    <col min="5637" max="5637" width="11.42578125" style="1" customWidth="1"/>
    <col min="5638" max="5638" width="9.140625" style="1" customWidth="1"/>
    <col min="5639" max="5639" width="9.85546875" style="1" customWidth="1"/>
    <col min="5640" max="5640" width="10.28515625" style="1" bestFit="1" customWidth="1"/>
    <col min="5641" max="5641" width="8.7109375" style="1" bestFit="1" customWidth="1"/>
    <col min="5642" max="5642" width="10.140625" style="1" bestFit="1" customWidth="1"/>
    <col min="5643" max="5888" width="9.140625" style="1"/>
    <col min="5889" max="5889" width="26.28515625" style="1" customWidth="1"/>
    <col min="5890" max="5890" width="10.85546875" style="1" customWidth="1"/>
    <col min="5891" max="5891" width="10" style="1" customWidth="1"/>
    <col min="5892" max="5892" width="10.5703125" style="1" customWidth="1"/>
    <col min="5893" max="5893" width="11.42578125" style="1" customWidth="1"/>
    <col min="5894" max="5894" width="9.140625" style="1" customWidth="1"/>
    <col min="5895" max="5895" width="9.85546875" style="1" customWidth="1"/>
    <col min="5896" max="5896" width="10.28515625" style="1" bestFit="1" customWidth="1"/>
    <col min="5897" max="5897" width="8.7109375" style="1" bestFit="1" customWidth="1"/>
    <col min="5898" max="5898" width="10.140625" style="1" bestFit="1" customWidth="1"/>
    <col min="5899" max="6144" width="9.140625" style="1"/>
    <col min="6145" max="6145" width="26.28515625" style="1" customWidth="1"/>
    <col min="6146" max="6146" width="10.85546875" style="1" customWidth="1"/>
    <col min="6147" max="6147" width="10" style="1" customWidth="1"/>
    <col min="6148" max="6148" width="10.5703125" style="1" customWidth="1"/>
    <col min="6149" max="6149" width="11.42578125" style="1" customWidth="1"/>
    <col min="6150" max="6150" width="9.140625" style="1" customWidth="1"/>
    <col min="6151" max="6151" width="9.85546875" style="1" customWidth="1"/>
    <col min="6152" max="6152" width="10.28515625" style="1" bestFit="1" customWidth="1"/>
    <col min="6153" max="6153" width="8.7109375" style="1" bestFit="1" customWidth="1"/>
    <col min="6154" max="6154" width="10.140625" style="1" bestFit="1" customWidth="1"/>
    <col min="6155" max="6400" width="9.140625" style="1"/>
    <col min="6401" max="6401" width="26.28515625" style="1" customWidth="1"/>
    <col min="6402" max="6402" width="10.85546875" style="1" customWidth="1"/>
    <col min="6403" max="6403" width="10" style="1" customWidth="1"/>
    <col min="6404" max="6404" width="10.5703125" style="1" customWidth="1"/>
    <col min="6405" max="6405" width="11.42578125" style="1" customWidth="1"/>
    <col min="6406" max="6406" width="9.140625" style="1" customWidth="1"/>
    <col min="6407" max="6407" width="9.85546875" style="1" customWidth="1"/>
    <col min="6408" max="6408" width="10.28515625" style="1" bestFit="1" customWidth="1"/>
    <col min="6409" max="6409" width="8.7109375" style="1" bestFit="1" customWidth="1"/>
    <col min="6410" max="6410" width="10.140625" style="1" bestFit="1" customWidth="1"/>
    <col min="6411" max="6656" width="9.140625" style="1"/>
    <col min="6657" max="6657" width="26.28515625" style="1" customWidth="1"/>
    <col min="6658" max="6658" width="10.85546875" style="1" customWidth="1"/>
    <col min="6659" max="6659" width="10" style="1" customWidth="1"/>
    <col min="6660" max="6660" width="10.5703125" style="1" customWidth="1"/>
    <col min="6661" max="6661" width="11.42578125" style="1" customWidth="1"/>
    <col min="6662" max="6662" width="9.140625" style="1" customWidth="1"/>
    <col min="6663" max="6663" width="9.85546875" style="1" customWidth="1"/>
    <col min="6664" max="6664" width="10.28515625" style="1" bestFit="1" customWidth="1"/>
    <col min="6665" max="6665" width="8.7109375" style="1" bestFit="1" customWidth="1"/>
    <col min="6666" max="6666" width="10.140625" style="1" bestFit="1" customWidth="1"/>
    <col min="6667" max="6912" width="9.140625" style="1"/>
    <col min="6913" max="6913" width="26.28515625" style="1" customWidth="1"/>
    <col min="6914" max="6914" width="10.85546875" style="1" customWidth="1"/>
    <col min="6915" max="6915" width="10" style="1" customWidth="1"/>
    <col min="6916" max="6916" width="10.5703125" style="1" customWidth="1"/>
    <col min="6917" max="6917" width="11.42578125" style="1" customWidth="1"/>
    <col min="6918" max="6918" width="9.140625" style="1" customWidth="1"/>
    <col min="6919" max="6919" width="9.85546875" style="1" customWidth="1"/>
    <col min="6920" max="6920" width="10.28515625" style="1" bestFit="1" customWidth="1"/>
    <col min="6921" max="6921" width="8.7109375" style="1" bestFit="1" customWidth="1"/>
    <col min="6922" max="6922" width="10.140625" style="1" bestFit="1" customWidth="1"/>
    <col min="6923" max="7168" width="9.140625" style="1"/>
    <col min="7169" max="7169" width="26.28515625" style="1" customWidth="1"/>
    <col min="7170" max="7170" width="10.85546875" style="1" customWidth="1"/>
    <col min="7171" max="7171" width="10" style="1" customWidth="1"/>
    <col min="7172" max="7172" width="10.5703125" style="1" customWidth="1"/>
    <col min="7173" max="7173" width="11.42578125" style="1" customWidth="1"/>
    <col min="7174" max="7174" width="9.140625" style="1" customWidth="1"/>
    <col min="7175" max="7175" width="9.85546875" style="1" customWidth="1"/>
    <col min="7176" max="7176" width="10.28515625" style="1" bestFit="1" customWidth="1"/>
    <col min="7177" max="7177" width="8.7109375" style="1" bestFit="1" customWidth="1"/>
    <col min="7178" max="7178" width="10.140625" style="1" bestFit="1" customWidth="1"/>
    <col min="7179" max="7424" width="9.140625" style="1"/>
    <col min="7425" max="7425" width="26.28515625" style="1" customWidth="1"/>
    <col min="7426" max="7426" width="10.85546875" style="1" customWidth="1"/>
    <col min="7427" max="7427" width="10" style="1" customWidth="1"/>
    <col min="7428" max="7428" width="10.5703125" style="1" customWidth="1"/>
    <col min="7429" max="7429" width="11.42578125" style="1" customWidth="1"/>
    <col min="7430" max="7430" width="9.140625" style="1" customWidth="1"/>
    <col min="7431" max="7431" width="9.85546875" style="1" customWidth="1"/>
    <col min="7432" max="7432" width="10.28515625" style="1" bestFit="1" customWidth="1"/>
    <col min="7433" max="7433" width="8.7109375" style="1" bestFit="1" customWidth="1"/>
    <col min="7434" max="7434" width="10.140625" style="1" bestFit="1" customWidth="1"/>
    <col min="7435" max="7680" width="9.140625" style="1"/>
    <col min="7681" max="7681" width="26.28515625" style="1" customWidth="1"/>
    <col min="7682" max="7682" width="10.85546875" style="1" customWidth="1"/>
    <col min="7683" max="7683" width="10" style="1" customWidth="1"/>
    <col min="7684" max="7684" width="10.5703125" style="1" customWidth="1"/>
    <col min="7685" max="7685" width="11.42578125" style="1" customWidth="1"/>
    <col min="7686" max="7686" width="9.140625" style="1" customWidth="1"/>
    <col min="7687" max="7687" width="9.85546875" style="1" customWidth="1"/>
    <col min="7688" max="7688" width="10.28515625" style="1" bestFit="1" customWidth="1"/>
    <col min="7689" max="7689" width="8.7109375" style="1" bestFit="1" customWidth="1"/>
    <col min="7690" max="7690" width="10.140625" style="1" bestFit="1" customWidth="1"/>
    <col min="7691" max="7936" width="9.140625" style="1"/>
    <col min="7937" max="7937" width="26.28515625" style="1" customWidth="1"/>
    <col min="7938" max="7938" width="10.85546875" style="1" customWidth="1"/>
    <col min="7939" max="7939" width="10" style="1" customWidth="1"/>
    <col min="7940" max="7940" width="10.5703125" style="1" customWidth="1"/>
    <col min="7941" max="7941" width="11.42578125" style="1" customWidth="1"/>
    <col min="7942" max="7942" width="9.140625" style="1" customWidth="1"/>
    <col min="7943" max="7943" width="9.85546875" style="1" customWidth="1"/>
    <col min="7944" max="7944" width="10.28515625" style="1" bestFit="1" customWidth="1"/>
    <col min="7945" max="7945" width="8.7109375" style="1" bestFit="1" customWidth="1"/>
    <col min="7946" max="7946" width="10.140625" style="1" bestFit="1" customWidth="1"/>
    <col min="7947" max="8192" width="9.140625" style="1"/>
    <col min="8193" max="8193" width="26.28515625" style="1" customWidth="1"/>
    <col min="8194" max="8194" width="10.85546875" style="1" customWidth="1"/>
    <col min="8195" max="8195" width="10" style="1" customWidth="1"/>
    <col min="8196" max="8196" width="10.5703125" style="1" customWidth="1"/>
    <col min="8197" max="8197" width="11.42578125" style="1" customWidth="1"/>
    <col min="8198" max="8198" width="9.140625" style="1" customWidth="1"/>
    <col min="8199" max="8199" width="9.85546875" style="1" customWidth="1"/>
    <col min="8200" max="8200" width="10.28515625" style="1" bestFit="1" customWidth="1"/>
    <col min="8201" max="8201" width="8.7109375" style="1" bestFit="1" customWidth="1"/>
    <col min="8202" max="8202" width="10.140625" style="1" bestFit="1" customWidth="1"/>
    <col min="8203" max="8448" width="9.140625" style="1"/>
    <col min="8449" max="8449" width="26.28515625" style="1" customWidth="1"/>
    <col min="8450" max="8450" width="10.85546875" style="1" customWidth="1"/>
    <col min="8451" max="8451" width="10" style="1" customWidth="1"/>
    <col min="8452" max="8452" width="10.5703125" style="1" customWidth="1"/>
    <col min="8453" max="8453" width="11.42578125" style="1" customWidth="1"/>
    <col min="8454" max="8454" width="9.140625" style="1" customWidth="1"/>
    <col min="8455" max="8455" width="9.85546875" style="1" customWidth="1"/>
    <col min="8456" max="8456" width="10.28515625" style="1" bestFit="1" customWidth="1"/>
    <col min="8457" max="8457" width="8.7109375" style="1" bestFit="1" customWidth="1"/>
    <col min="8458" max="8458" width="10.140625" style="1" bestFit="1" customWidth="1"/>
    <col min="8459" max="8704" width="9.140625" style="1"/>
    <col min="8705" max="8705" width="26.28515625" style="1" customWidth="1"/>
    <col min="8706" max="8706" width="10.85546875" style="1" customWidth="1"/>
    <col min="8707" max="8707" width="10" style="1" customWidth="1"/>
    <col min="8708" max="8708" width="10.5703125" style="1" customWidth="1"/>
    <col min="8709" max="8709" width="11.42578125" style="1" customWidth="1"/>
    <col min="8710" max="8710" width="9.140625" style="1" customWidth="1"/>
    <col min="8711" max="8711" width="9.85546875" style="1" customWidth="1"/>
    <col min="8712" max="8712" width="10.28515625" style="1" bestFit="1" customWidth="1"/>
    <col min="8713" max="8713" width="8.7109375" style="1" bestFit="1" customWidth="1"/>
    <col min="8714" max="8714" width="10.140625" style="1" bestFit="1" customWidth="1"/>
    <col min="8715" max="8960" width="9.140625" style="1"/>
    <col min="8961" max="8961" width="26.28515625" style="1" customWidth="1"/>
    <col min="8962" max="8962" width="10.85546875" style="1" customWidth="1"/>
    <col min="8963" max="8963" width="10" style="1" customWidth="1"/>
    <col min="8964" max="8964" width="10.5703125" style="1" customWidth="1"/>
    <col min="8965" max="8965" width="11.42578125" style="1" customWidth="1"/>
    <col min="8966" max="8966" width="9.140625" style="1" customWidth="1"/>
    <col min="8967" max="8967" width="9.85546875" style="1" customWidth="1"/>
    <col min="8968" max="8968" width="10.28515625" style="1" bestFit="1" customWidth="1"/>
    <col min="8969" max="8969" width="8.7109375" style="1" bestFit="1" customWidth="1"/>
    <col min="8970" max="8970" width="10.140625" style="1" bestFit="1" customWidth="1"/>
    <col min="8971" max="9216" width="9.140625" style="1"/>
    <col min="9217" max="9217" width="26.28515625" style="1" customWidth="1"/>
    <col min="9218" max="9218" width="10.85546875" style="1" customWidth="1"/>
    <col min="9219" max="9219" width="10" style="1" customWidth="1"/>
    <col min="9220" max="9220" width="10.5703125" style="1" customWidth="1"/>
    <col min="9221" max="9221" width="11.42578125" style="1" customWidth="1"/>
    <col min="9222" max="9222" width="9.140625" style="1" customWidth="1"/>
    <col min="9223" max="9223" width="9.85546875" style="1" customWidth="1"/>
    <col min="9224" max="9224" width="10.28515625" style="1" bestFit="1" customWidth="1"/>
    <col min="9225" max="9225" width="8.7109375" style="1" bestFit="1" customWidth="1"/>
    <col min="9226" max="9226" width="10.140625" style="1" bestFit="1" customWidth="1"/>
    <col min="9227" max="9472" width="9.140625" style="1"/>
    <col min="9473" max="9473" width="26.28515625" style="1" customWidth="1"/>
    <col min="9474" max="9474" width="10.85546875" style="1" customWidth="1"/>
    <col min="9475" max="9475" width="10" style="1" customWidth="1"/>
    <col min="9476" max="9476" width="10.5703125" style="1" customWidth="1"/>
    <col min="9477" max="9477" width="11.42578125" style="1" customWidth="1"/>
    <col min="9478" max="9478" width="9.140625" style="1" customWidth="1"/>
    <col min="9479" max="9479" width="9.85546875" style="1" customWidth="1"/>
    <col min="9480" max="9480" width="10.28515625" style="1" bestFit="1" customWidth="1"/>
    <col min="9481" max="9481" width="8.7109375" style="1" bestFit="1" customWidth="1"/>
    <col min="9482" max="9482" width="10.140625" style="1" bestFit="1" customWidth="1"/>
    <col min="9483" max="9728" width="9.140625" style="1"/>
    <col min="9729" max="9729" width="26.28515625" style="1" customWidth="1"/>
    <col min="9730" max="9730" width="10.85546875" style="1" customWidth="1"/>
    <col min="9731" max="9731" width="10" style="1" customWidth="1"/>
    <col min="9732" max="9732" width="10.5703125" style="1" customWidth="1"/>
    <col min="9733" max="9733" width="11.42578125" style="1" customWidth="1"/>
    <col min="9734" max="9734" width="9.140625" style="1" customWidth="1"/>
    <col min="9735" max="9735" width="9.85546875" style="1" customWidth="1"/>
    <col min="9736" max="9736" width="10.28515625" style="1" bestFit="1" customWidth="1"/>
    <col min="9737" max="9737" width="8.7109375" style="1" bestFit="1" customWidth="1"/>
    <col min="9738" max="9738" width="10.140625" style="1" bestFit="1" customWidth="1"/>
    <col min="9739" max="9984" width="9.140625" style="1"/>
    <col min="9985" max="9985" width="26.28515625" style="1" customWidth="1"/>
    <col min="9986" max="9986" width="10.85546875" style="1" customWidth="1"/>
    <col min="9987" max="9987" width="10" style="1" customWidth="1"/>
    <col min="9988" max="9988" width="10.5703125" style="1" customWidth="1"/>
    <col min="9989" max="9989" width="11.42578125" style="1" customWidth="1"/>
    <col min="9990" max="9990" width="9.140625" style="1" customWidth="1"/>
    <col min="9991" max="9991" width="9.85546875" style="1" customWidth="1"/>
    <col min="9992" max="9992" width="10.28515625" style="1" bestFit="1" customWidth="1"/>
    <col min="9993" max="9993" width="8.7109375" style="1" bestFit="1" customWidth="1"/>
    <col min="9994" max="9994" width="10.140625" style="1" bestFit="1" customWidth="1"/>
    <col min="9995" max="10240" width="9.140625" style="1"/>
    <col min="10241" max="10241" width="26.28515625" style="1" customWidth="1"/>
    <col min="10242" max="10242" width="10.85546875" style="1" customWidth="1"/>
    <col min="10243" max="10243" width="10" style="1" customWidth="1"/>
    <col min="10244" max="10244" width="10.5703125" style="1" customWidth="1"/>
    <col min="10245" max="10245" width="11.42578125" style="1" customWidth="1"/>
    <col min="10246" max="10246" width="9.140625" style="1" customWidth="1"/>
    <col min="10247" max="10247" width="9.85546875" style="1" customWidth="1"/>
    <col min="10248" max="10248" width="10.28515625" style="1" bestFit="1" customWidth="1"/>
    <col min="10249" max="10249" width="8.7109375" style="1" bestFit="1" customWidth="1"/>
    <col min="10250" max="10250" width="10.140625" style="1" bestFit="1" customWidth="1"/>
    <col min="10251" max="10496" width="9.140625" style="1"/>
    <col min="10497" max="10497" width="26.28515625" style="1" customWidth="1"/>
    <col min="10498" max="10498" width="10.85546875" style="1" customWidth="1"/>
    <col min="10499" max="10499" width="10" style="1" customWidth="1"/>
    <col min="10500" max="10500" width="10.5703125" style="1" customWidth="1"/>
    <col min="10501" max="10501" width="11.42578125" style="1" customWidth="1"/>
    <col min="10502" max="10502" width="9.140625" style="1" customWidth="1"/>
    <col min="10503" max="10503" width="9.85546875" style="1" customWidth="1"/>
    <col min="10504" max="10504" width="10.28515625" style="1" bestFit="1" customWidth="1"/>
    <col min="10505" max="10505" width="8.7109375" style="1" bestFit="1" customWidth="1"/>
    <col min="10506" max="10506" width="10.140625" style="1" bestFit="1" customWidth="1"/>
    <col min="10507" max="10752" width="9.140625" style="1"/>
    <col min="10753" max="10753" width="26.28515625" style="1" customWidth="1"/>
    <col min="10754" max="10754" width="10.85546875" style="1" customWidth="1"/>
    <col min="10755" max="10755" width="10" style="1" customWidth="1"/>
    <col min="10756" max="10756" width="10.5703125" style="1" customWidth="1"/>
    <col min="10757" max="10757" width="11.42578125" style="1" customWidth="1"/>
    <col min="10758" max="10758" width="9.140625" style="1" customWidth="1"/>
    <col min="10759" max="10759" width="9.85546875" style="1" customWidth="1"/>
    <col min="10760" max="10760" width="10.28515625" style="1" bestFit="1" customWidth="1"/>
    <col min="10761" max="10761" width="8.7109375" style="1" bestFit="1" customWidth="1"/>
    <col min="10762" max="10762" width="10.140625" style="1" bestFit="1" customWidth="1"/>
    <col min="10763" max="11008" width="9.140625" style="1"/>
    <col min="11009" max="11009" width="26.28515625" style="1" customWidth="1"/>
    <col min="11010" max="11010" width="10.85546875" style="1" customWidth="1"/>
    <col min="11011" max="11011" width="10" style="1" customWidth="1"/>
    <col min="11012" max="11012" width="10.5703125" style="1" customWidth="1"/>
    <col min="11013" max="11013" width="11.42578125" style="1" customWidth="1"/>
    <col min="11014" max="11014" width="9.140625" style="1" customWidth="1"/>
    <col min="11015" max="11015" width="9.85546875" style="1" customWidth="1"/>
    <col min="11016" max="11016" width="10.28515625" style="1" bestFit="1" customWidth="1"/>
    <col min="11017" max="11017" width="8.7109375" style="1" bestFit="1" customWidth="1"/>
    <col min="11018" max="11018" width="10.140625" style="1" bestFit="1" customWidth="1"/>
    <col min="11019" max="11264" width="9.140625" style="1"/>
    <col min="11265" max="11265" width="26.28515625" style="1" customWidth="1"/>
    <col min="11266" max="11266" width="10.85546875" style="1" customWidth="1"/>
    <col min="11267" max="11267" width="10" style="1" customWidth="1"/>
    <col min="11268" max="11268" width="10.5703125" style="1" customWidth="1"/>
    <col min="11269" max="11269" width="11.42578125" style="1" customWidth="1"/>
    <col min="11270" max="11270" width="9.140625" style="1" customWidth="1"/>
    <col min="11271" max="11271" width="9.85546875" style="1" customWidth="1"/>
    <col min="11272" max="11272" width="10.28515625" style="1" bestFit="1" customWidth="1"/>
    <col min="11273" max="11273" width="8.7109375" style="1" bestFit="1" customWidth="1"/>
    <col min="11274" max="11274" width="10.140625" style="1" bestFit="1" customWidth="1"/>
    <col min="11275" max="11520" width="9.140625" style="1"/>
    <col min="11521" max="11521" width="26.28515625" style="1" customWidth="1"/>
    <col min="11522" max="11522" width="10.85546875" style="1" customWidth="1"/>
    <col min="11523" max="11523" width="10" style="1" customWidth="1"/>
    <col min="11524" max="11524" width="10.5703125" style="1" customWidth="1"/>
    <col min="11525" max="11525" width="11.42578125" style="1" customWidth="1"/>
    <col min="11526" max="11526" width="9.140625" style="1" customWidth="1"/>
    <col min="11527" max="11527" width="9.85546875" style="1" customWidth="1"/>
    <col min="11528" max="11528" width="10.28515625" style="1" bestFit="1" customWidth="1"/>
    <col min="11529" max="11529" width="8.7109375" style="1" bestFit="1" customWidth="1"/>
    <col min="11530" max="11530" width="10.140625" style="1" bestFit="1" customWidth="1"/>
    <col min="11531" max="11776" width="9.140625" style="1"/>
    <col min="11777" max="11777" width="26.28515625" style="1" customWidth="1"/>
    <col min="11778" max="11778" width="10.85546875" style="1" customWidth="1"/>
    <col min="11779" max="11779" width="10" style="1" customWidth="1"/>
    <col min="11780" max="11780" width="10.5703125" style="1" customWidth="1"/>
    <col min="11781" max="11781" width="11.42578125" style="1" customWidth="1"/>
    <col min="11782" max="11782" width="9.140625" style="1" customWidth="1"/>
    <col min="11783" max="11783" width="9.85546875" style="1" customWidth="1"/>
    <col min="11784" max="11784" width="10.28515625" style="1" bestFit="1" customWidth="1"/>
    <col min="11785" max="11785" width="8.7109375" style="1" bestFit="1" customWidth="1"/>
    <col min="11786" max="11786" width="10.140625" style="1" bestFit="1" customWidth="1"/>
    <col min="11787" max="12032" width="9.140625" style="1"/>
    <col min="12033" max="12033" width="26.28515625" style="1" customWidth="1"/>
    <col min="12034" max="12034" width="10.85546875" style="1" customWidth="1"/>
    <col min="12035" max="12035" width="10" style="1" customWidth="1"/>
    <col min="12036" max="12036" width="10.5703125" style="1" customWidth="1"/>
    <col min="12037" max="12037" width="11.42578125" style="1" customWidth="1"/>
    <col min="12038" max="12038" width="9.140625" style="1" customWidth="1"/>
    <col min="12039" max="12039" width="9.85546875" style="1" customWidth="1"/>
    <col min="12040" max="12040" width="10.28515625" style="1" bestFit="1" customWidth="1"/>
    <col min="12041" max="12041" width="8.7109375" style="1" bestFit="1" customWidth="1"/>
    <col min="12042" max="12042" width="10.140625" style="1" bestFit="1" customWidth="1"/>
    <col min="12043" max="12288" width="9.140625" style="1"/>
    <col min="12289" max="12289" width="26.28515625" style="1" customWidth="1"/>
    <col min="12290" max="12290" width="10.85546875" style="1" customWidth="1"/>
    <col min="12291" max="12291" width="10" style="1" customWidth="1"/>
    <col min="12292" max="12292" width="10.5703125" style="1" customWidth="1"/>
    <col min="12293" max="12293" width="11.42578125" style="1" customWidth="1"/>
    <col min="12294" max="12294" width="9.140625" style="1" customWidth="1"/>
    <col min="12295" max="12295" width="9.85546875" style="1" customWidth="1"/>
    <col min="12296" max="12296" width="10.28515625" style="1" bestFit="1" customWidth="1"/>
    <col min="12297" max="12297" width="8.7109375" style="1" bestFit="1" customWidth="1"/>
    <col min="12298" max="12298" width="10.140625" style="1" bestFit="1" customWidth="1"/>
    <col min="12299" max="12544" width="9.140625" style="1"/>
    <col min="12545" max="12545" width="26.28515625" style="1" customWidth="1"/>
    <col min="12546" max="12546" width="10.85546875" style="1" customWidth="1"/>
    <col min="12547" max="12547" width="10" style="1" customWidth="1"/>
    <col min="12548" max="12548" width="10.5703125" style="1" customWidth="1"/>
    <col min="12549" max="12549" width="11.42578125" style="1" customWidth="1"/>
    <col min="12550" max="12550" width="9.140625" style="1" customWidth="1"/>
    <col min="12551" max="12551" width="9.85546875" style="1" customWidth="1"/>
    <col min="12552" max="12552" width="10.28515625" style="1" bestFit="1" customWidth="1"/>
    <col min="12553" max="12553" width="8.7109375" style="1" bestFit="1" customWidth="1"/>
    <col min="12554" max="12554" width="10.140625" style="1" bestFit="1" customWidth="1"/>
    <col min="12555" max="12800" width="9.140625" style="1"/>
    <col min="12801" max="12801" width="26.28515625" style="1" customWidth="1"/>
    <col min="12802" max="12802" width="10.85546875" style="1" customWidth="1"/>
    <col min="12803" max="12803" width="10" style="1" customWidth="1"/>
    <col min="12804" max="12804" width="10.5703125" style="1" customWidth="1"/>
    <col min="12805" max="12805" width="11.42578125" style="1" customWidth="1"/>
    <col min="12806" max="12806" width="9.140625" style="1" customWidth="1"/>
    <col min="12807" max="12807" width="9.85546875" style="1" customWidth="1"/>
    <col min="12808" max="12808" width="10.28515625" style="1" bestFit="1" customWidth="1"/>
    <col min="12809" max="12809" width="8.7109375" style="1" bestFit="1" customWidth="1"/>
    <col min="12810" max="12810" width="10.140625" style="1" bestFit="1" customWidth="1"/>
    <col min="12811" max="13056" width="9.140625" style="1"/>
    <col min="13057" max="13057" width="26.28515625" style="1" customWidth="1"/>
    <col min="13058" max="13058" width="10.85546875" style="1" customWidth="1"/>
    <col min="13059" max="13059" width="10" style="1" customWidth="1"/>
    <col min="13060" max="13060" width="10.5703125" style="1" customWidth="1"/>
    <col min="13061" max="13061" width="11.42578125" style="1" customWidth="1"/>
    <col min="13062" max="13062" width="9.140625" style="1" customWidth="1"/>
    <col min="13063" max="13063" width="9.85546875" style="1" customWidth="1"/>
    <col min="13064" max="13064" width="10.28515625" style="1" bestFit="1" customWidth="1"/>
    <col min="13065" max="13065" width="8.7109375" style="1" bestFit="1" customWidth="1"/>
    <col min="13066" max="13066" width="10.140625" style="1" bestFit="1" customWidth="1"/>
    <col min="13067" max="13312" width="9.140625" style="1"/>
    <col min="13313" max="13313" width="26.28515625" style="1" customWidth="1"/>
    <col min="13314" max="13314" width="10.85546875" style="1" customWidth="1"/>
    <col min="13315" max="13315" width="10" style="1" customWidth="1"/>
    <col min="13316" max="13316" width="10.5703125" style="1" customWidth="1"/>
    <col min="13317" max="13317" width="11.42578125" style="1" customWidth="1"/>
    <col min="13318" max="13318" width="9.140625" style="1" customWidth="1"/>
    <col min="13319" max="13319" width="9.85546875" style="1" customWidth="1"/>
    <col min="13320" max="13320" width="10.28515625" style="1" bestFit="1" customWidth="1"/>
    <col min="13321" max="13321" width="8.7109375" style="1" bestFit="1" customWidth="1"/>
    <col min="13322" max="13322" width="10.140625" style="1" bestFit="1" customWidth="1"/>
    <col min="13323" max="13568" width="9.140625" style="1"/>
    <col min="13569" max="13569" width="26.28515625" style="1" customWidth="1"/>
    <col min="13570" max="13570" width="10.85546875" style="1" customWidth="1"/>
    <col min="13571" max="13571" width="10" style="1" customWidth="1"/>
    <col min="13572" max="13572" width="10.5703125" style="1" customWidth="1"/>
    <col min="13573" max="13573" width="11.42578125" style="1" customWidth="1"/>
    <col min="13574" max="13574" width="9.140625" style="1" customWidth="1"/>
    <col min="13575" max="13575" width="9.85546875" style="1" customWidth="1"/>
    <col min="13576" max="13576" width="10.28515625" style="1" bestFit="1" customWidth="1"/>
    <col min="13577" max="13577" width="8.7109375" style="1" bestFit="1" customWidth="1"/>
    <col min="13578" max="13578" width="10.140625" style="1" bestFit="1" customWidth="1"/>
    <col min="13579" max="13824" width="9.140625" style="1"/>
    <col min="13825" max="13825" width="26.28515625" style="1" customWidth="1"/>
    <col min="13826" max="13826" width="10.85546875" style="1" customWidth="1"/>
    <col min="13827" max="13827" width="10" style="1" customWidth="1"/>
    <col min="13828" max="13828" width="10.5703125" style="1" customWidth="1"/>
    <col min="13829" max="13829" width="11.42578125" style="1" customWidth="1"/>
    <col min="13830" max="13830" width="9.140625" style="1" customWidth="1"/>
    <col min="13831" max="13831" width="9.85546875" style="1" customWidth="1"/>
    <col min="13832" max="13832" width="10.28515625" style="1" bestFit="1" customWidth="1"/>
    <col min="13833" max="13833" width="8.7109375" style="1" bestFit="1" customWidth="1"/>
    <col min="13834" max="13834" width="10.140625" style="1" bestFit="1" customWidth="1"/>
    <col min="13835" max="14080" width="9.140625" style="1"/>
    <col min="14081" max="14081" width="26.28515625" style="1" customWidth="1"/>
    <col min="14082" max="14082" width="10.85546875" style="1" customWidth="1"/>
    <col min="14083" max="14083" width="10" style="1" customWidth="1"/>
    <col min="14084" max="14084" width="10.5703125" style="1" customWidth="1"/>
    <col min="14085" max="14085" width="11.42578125" style="1" customWidth="1"/>
    <col min="14086" max="14086" width="9.140625" style="1" customWidth="1"/>
    <col min="14087" max="14087" width="9.85546875" style="1" customWidth="1"/>
    <col min="14088" max="14088" width="10.28515625" style="1" bestFit="1" customWidth="1"/>
    <col min="14089" max="14089" width="8.7109375" style="1" bestFit="1" customWidth="1"/>
    <col min="14090" max="14090" width="10.140625" style="1" bestFit="1" customWidth="1"/>
    <col min="14091" max="14336" width="9.140625" style="1"/>
    <col min="14337" max="14337" width="26.28515625" style="1" customWidth="1"/>
    <col min="14338" max="14338" width="10.85546875" style="1" customWidth="1"/>
    <col min="14339" max="14339" width="10" style="1" customWidth="1"/>
    <col min="14340" max="14340" width="10.5703125" style="1" customWidth="1"/>
    <col min="14341" max="14341" width="11.42578125" style="1" customWidth="1"/>
    <col min="14342" max="14342" width="9.140625" style="1" customWidth="1"/>
    <col min="14343" max="14343" width="9.85546875" style="1" customWidth="1"/>
    <col min="14344" max="14344" width="10.28515625" style="1" bestFit="1" customWidth="1"/>
    <col min="14345" max="14345" width="8.7109375" style="1" bestFit="1" customWidth="1"/>
    <col min="14346" max="14346" width="10.140625" style="1" bestFit="1" customWidth="1"/>
    <col min="14347" max="14592" width="9.140625" style="1"/>
    <col min="14593" max="14593" width="26.28515625" style="1" customWidth="1"/>
    <col min="14594" max="14594" width="10.85546875" style="1" customWidth="1"/>
    <col min="14595" max="14595" width="10" style="1" customWidth="1"/>
    <col min="14596" max="14596" width="10.5703125" style="1" customWidth="1"/>
    <col min="14597" max="14597" width="11.42578125" style="1" customWidth="1"/>
    <col min="14598" max="14598" width="9.140625" style="1" customWidth="1"/>
    <col min="14599" max="14599" width="9.85546875" style="1" customWidth="1"/>
    <col min="14600" max="14600" width="10.28515625" style="1" bestFit="1" customWidth="1"/>
    <col min="14601" max="14601" width="8.7109375" style="1" bestFit="1" customWidth="1"/>
    <col min="14602" max="14602" width="10.140625" style="1" bestFit="1" customWidth="1"/>
    <col min="14603" max="14848" width="9.140625" style="1"/>
    <col min="14849" max="14849" width="26.28515625" style="1" customWidth="1"/>
    <col min="14850" max="14850" width="10.85546875" style="1" customWidth="1"/>
    <col min="14851" max="14851" width="10" style="1" customWidth="1"/>
    <col min="14852" max="14852" width="10.5703125" style="1" customWidth="1"/>
    <col min="14853" max="14853" width="11.42578125" style="1" customWidth="1"/>
    <col min="14854" max="14854" width="9.140625" style="1" customWidth="1"/>
    <col min="14855" max="14855" width="9.85546875" style="1" customWidth="1"/>
    <col min="14856" max="14856" width="10.28515625" style="1" bestFit="1" customWidth="1"/>
    <col min="14857" max="14857" width="8.7109375" style="1" bestFit="1" customWidth="1"/>
    <col min="14858" max="14858" width="10.140625" style="1" bestFit="1" customWidth="1"/>
    <col min="14859" max="15104" width="9.140625" style="1"/>
    <col min="15105" max="15105" width="26.28515625" style="1" customWidth="1"/>
    <col min="15106" max="15106" width="10.85546875" style="1" customWidth="1"/>
    <col min="15107" max="15107" width="10" style="1" customWidth="1"/>
    <col min="15108" max="15108" width="10.5703125" style="1" customWidth="1"/>
    <col min="15109" max="15109" width="11.42578125" style="1" customWidth="1"/>
    <col min="15110" max="15110" width="9.140625" style="1" customWidth="1"/>
    <col min="15111" max="15111" width="9.85546875" style="1" customWidth="1"/>
    <col min="15112" max="15112" width="10.28515625" style="1" bestFit="1" customWidth="1"/>
    <col min="15113" max="15113" width="8.7109375" style="1" bestFit="1" customWidth="1"/>
    <col min="15114" max="15114" width="10.140625" style="1" bestFit="1" customWidth="1"/>
    <col min="15115" max="15360" width="9.140625" style="1"/>
    <col min="15361" max="15361" width="26.28515625" style="1" customWidth="1"/>
    <col min="15362" max="15362" width="10.85546875" style="1" customWidth="1"/>
    <col min="15363" max="15363" width="10" style="1" customWidth="1"/>
    <col min="15364" max="15364" width="10.5703125" style="1" customWidth="1"/>
    <col min="15365" max="15365" width="11.42578125" style="1" customWidth="1"/>
    <col min="15366" max="15366" width="9.140625" style="1" customWidth="1"/>
    <col min="15367" max="15367" width="9.85546875" style="1" customWidth="1"/>
    <col min="15368" max="15368" width="10.28515625" style="1" bestFit="1" customWidth="1"/>
    <col min="15369" max="15369" width="8.7109375" style="1" bestFit="1" customWidth="1"/>
    <col min="15370" max="15370" width="10.140625" style="1" bestFit="1" customWidth="1"/>
    <col min="15371" max="15616" width="9.140625" style="1"/>
    <col min="15617" max="15617" width="26.28515625" style="1" customWidth="1"/>
    <col min="15618" max="15618" width="10.85546875" style="1" customWidth="1"/>
    <col min="15619" max="15619" width="10" style="1" customWidth="1"/>
    <col min="15620" max="15620" width="10.5703125" style="1" customWidth="1"/>
    <col min="15621" max="15621" width="11.42578125" style="1" customWidth="1"/>
    <col min="15622" max="15622" width="9.140625" style="1" customWidth="1"/>
    <col min="15623" max="15623" width="9.85546875" style="1" customWidth="1"/>
    <col min="15624" max="15624" width="10.28515625" style="1" bestFit="1" customWidth="1"/>
    <col min="15625" max="15625" width="8.7109375" style="1" bestFit="1" customWidth="1"/>
    <col min="15626" max="15626" width="10.140625" style="1" bestFit="1" customWidth="1"/>
    <col min="15627" max="15872" width="9.140625" style="1"/>
    <col min="15873" max="15873" width="26.28515625" style="1" customWidth="1"/>
    <col min="15874" max="15874" width="10.85546875" style="1" customWidth="1"/>
    <col min="15875" max="15875" width="10" style="1" customWidth="1"/>
    <col min="15876" max="15876" width="10.5703125" style="1" customWidth="1"/>
    <col min="15877" max="15877" width="11.42578125" style="1" customWidth="1"/>
    <col min="15878" max="15878" width="9.140625" style="1" customWidth="1"/>
    <col min="15879" max="15879" width="9.85546875" style="1" customWidth="1"/>
    <col min="15880" max="15880" width="10.28515625" style="1" bestFit="1" customWidth="1"/>
    <col min="15881" max="15881" width="8.7109375" style="1" bestFit="1" customWidth="1"/>
    <col min="15882" max="15882" width="10.140625" style="1" bestFit="1" customWidth="1"/>
    <col min="15883" max="16128" width="9.140625" style="1"/>
    <col min="16129" max="16129" width="26.28515625" style="1" customWidth="1"/>
    <col min="16130" max="16130" width="10.85546875" style="1" customWidth="1"/>
    <col min="16131" max="16131" width="10" style="1" customWidth="1"/>
    <col min="16132" max="16132" width="10.5703125" style="1" customWidth="1"/>
    <col min="16133" max="16133" width="11.42578125" style="1" customWidth="1"/>
    <col min="16134" max="16134" width="9.140625" style="1" customWidth="1"/>
    <col min="16135" max="16135" width="9.85546875" style="1" customWidth="1"/>
    <col min="16136" max="16136" width="10.28515625" style="1" bestFit="1" customWidth="1"/>
    <col min="16137" max="16137" width="8.7109375" style="1" bestFit="1" customWidth="1"/>
    <col min="16138" max="16138" width="10.140625" style="1" bestFit="1" customWidth="1"/>
    <col min="16139" max="16384" width="9.140625" style="1"/>
  </cols>
  <sheetData>
    <row r="1" spans="1:13">
      <c r="A1" s="2518" t="s">
        <v>1491</v>
      </c>
      <c r="B1" s="2518"/>
      <c r="C1" s="2518"/>
      <c r="D1" s="2518"/>
      <c r="E1" s="2518"/>
      <c r="F1" s="2518"/>
      <c r="G1" s="2518"/>
      <c r="H1" s="2518"/>
      <c r="I1" s="2518"/>
      <c r="J1" s="2518"/>
    </row>
    <row r="2" spans="1:13" ht="15.75">
      <c r="A2" s="2517" t="s">
        <v>1458</v>
      </c>
      <c r="B2" s="2517"/>
      <c r="C2" s="2517"/>
      <c r="D2" s="2517"/>
      <c r="E2" s="2517"/>
      <c r="F2" s="2517"/>
      <c r="G2" s="2517"/>
      <c r="H2" s="2517"/>
      <c r="I2" s="2517"/>
      <c r="J2" s="2517"/>
      <c r="K2" s="1501"/>
      <c r="L2" s="1501"/>
      <c r="M2" s="1501"/>
    </row>
    <row r="3" spans="1:13">
      <c r="A3" s="2539" t="s">
        <v>212</v>
      </c>
      <c r="B3" s="2539"/>
      <c r="C3" s="2539"/>
      <c r="D3" s="2539"/>
      <c r="E3" s="2539"/>
      <c r="F3" s="2539"/>
      <c r="G3" s="2539"/>
      <c r="H3" s="2539"/>
      <c r="I3" s="2539"/>
      <c r="J3" s="2539"/>
    </row>
    <row r="4" spans="1:13" ht="13.5" thickBot="1">
      <c r="A4" s="2539"/>
      <c r="B4" s="2539"/>
      <c r="C4" s="2539"/>
      <c r="D4" s="2539"/>
      <c r="E4" s="2539"/>
      <c r="F4" s="2539"/>
      <c r="G4" s="2539"/>
      <c r="H4" s="2539"/>
      <c r="I4" s="2539"/>
      <c r="J4" s="2539"/>
    </row>
    <row r="5" spans="1:13" ht="13.5" thickTop="1">
      <c r="A5" s="2540" t="s">
        <v>1032</v>
      </c>
      <c r="B5" s="2340" t="s">
        <v>0</v>
      </c>
      <c r="C5" s="2340"/>
      <c r="D5" s="2340"/>
      <c r="E5" s="2340" t="s">
        <v>1</v>
      </c>
      <c r="F5" s="2340"/>
      <c r="G5" s="2340"/>
      <c r="H5" s="2340" t="s">
        <v>130</v>
      </c>
      <c r="I5" s="2340"/>
      <c r="J5" s="2342"/>
    </row>
    <row r="6" spans="1:13" ht="25.5">
      <c r="A6" s="2541"/>
      <c r="B6" s="1487" t="s">
        <v>1459</v>
      </c>
      <c r="C6" s="1487" t="s">
        <v>1460</v>
      </c>
      <c r="D6" s="1487" t="s">
        <v>1461</v>
      </c>
      <c r="E6" s="1487" t="s">
        <v>1459</v>
      </c>
      <c r="F6" s="1487" t="s">
        <v>1460</v>
      </c>
      <c r="G6" s="1487" t="s">
        <v>1461</v>
      </c>
      <c r="H6" s="1487" t="s">
        <v>1459</v>
      </c>
      <c r="I6" s="1487" t="s">
        <v>1460</v>
      </c>
      <c r="J6" s="1615" t="s">
        <v>1461</v>
      </c>
    </row>
    <row r="7" spans="1:13">
      <c r="A7" s="2541"/>
      <c r="B7" s="1487">
        <v>1</v>
      </c>
      <c r="C7" s="1487">
        <v>2</v>
      </c>
      <c r="D7" s="1487">
        <v>3</v>
      </c>
      <c r="E7" s="1487">
        <v>4</v>
      </c>
      <c r="F7" s="1487">
        <v>5</v>
      </c>
      <c r="G7" s="1487">
        <v>6</v>
      </c>
      <c r="H7" s="1487">
        <v>7</v>
      </c>
      <c r="I7" s="1487">
        <v>8</v>
      </c>
      <c r="J7" s="1615">
        <v>9</v>
      </c>
    </row>
    <row r="8" spans="1:13">
      <c r="A8" s="1616" t="s">
        <v>1247</v>
      </c>
      <c r="B8" s="1716">
        <v>56707.57</v>
      </c>
      <c r="C8" s="1716">
        <v>29865.08</v>
      </c>
      <c r="D8" s="1491">
        <v>45.713090929852143</v>
      </c>
      <c r="E8" s="1716">
        <v>95923.65</v>
      </c>
      <c r="F8" s="1716">
        <v>70771.92</v>
      </c>
      <c r="G8" s="1491">
        <v>43.164729938048062</v>
      </c>
      <c r="H8" s="1502">
        <v>137144.47</v>
      </c>
      <c r="I8" s="1502">
        <v>95220.27</v>
      </c>
      <c r="J8" s="1609">
        <v>46.497212592300151</v>
      </c>
    </row>
    <row r="9" spans="1:13" ht="15.75">
      <c r="A9" s="1616" t="s">
        <v>1451</v>
      </c>
      <c r="B9" s="1716">
        <v>23634.54</v>
      </c>
      <c r="C9" s="1716">
        <v>8516.7099999999991</v>
      </c>
      <c r="D9" s="1491">
        <v>13.036132454799418</v>
      </c>
      <c r="E9" s="1716">
        <v>38028.31</v>
      </c>
      <c r="F9" s="1716">
        <v>24943.63</v>
      </c>
      <c r="G9" s="1491">
        <v>15.213449806428791</v>
      </c>
      <c r="H9" s="1503">
        <v>38048.58</v>
      </c>
      <c r="I9" s="1502">
        <v>28125.33</v>
      </c>
      <c r="J9" s="1609">
        <v>13.733939719332842</v>
      </c>
    </row>
    <row r="10" spans="1:13">
      <c r="A10" s="1616" t="s">
        <v>1452</v>
      </c>
      <c r="B10" s="1716">
        <v>7047.99</v>
      </c>
      <c r="C10" s="1716">
        <v>8948.65</v>
      </c>
      <c r="D10" s="1491">
        <v>13.697282952177639</v>
      </c>
      <c r="E10" s="1716">
        <v>25727.7</v>
      </c>
      <c r="F10" s="1716">
        <v>38985.07</v>
      </c>
      <c r="G10" s="1491">
        <v>23.777509754799635</v>
      </c>
      <c r="H10" s="1502">
        <v>28137.23</v>
      </c>
      <c r="I10" s="1502">
        <v>50817.03</v>
      </c>
      <c r="J10" s="1609">
        <v>24.814572015173813</v>
      </c>
    </row>
    <row r="11" spans="1:13">
      <c r="A11" s="1616" t="s">
        <v>1249</v>
      </c>
      <c r="B11" s="1716">
        <v>6043.93</v>
      </c>
      <c r="C11" s="1716">
        <v>1601.68</v>
      </c>
      <c r="D11" s="1491">
        <v>2.4516171890557663</v>
      </c>
      <c r="E11" s="1716">
        <v>12649.32</v>
      </c>
      <c r="F11" s="1716">
        <v>4578.9799999999996</v>
      </c>
      <c r="G11" s="1491">
        <v>2.7927804571604575</v>
      </c>
      <c r="H11" s="1502">
        <v>11212.97</v>
      </c>
      <c r="I11" s="1502">
        <v>5595.09</v>
      </c>
      <c r="J11" s="1609">
        <v>2.7321502995428668</v>
      </c>
    </row>
    <row r="12" spans="1:13">
      <c r="A12" s="1616" t="s">
        <v>1437</v>
      </c>
      <c r="B12" s="1445">
        <v>78.430000000000007</v>
      </c>
      <c r="C12" s="1716">
        <v>185.35</v>
      </c>
      <c r="D12" s="1491">
        <v>0.283706636776064</v>
      </c>
      <c r="E12" s="1445">
        <v>23.45</v>
      </c>
      <c r="F12" s="1716">
        <v>232.06</v>
      </c>
      <c r="G12" s="1491">
        <v>0.14153646289974095</v>
      </c>
      <c r="H12" s="1502">
        <v>794.18</v>
      </c>
      <c r="I12" s="1502">
        <v>396.27</v>
      </c>
      <c r="J12" s="1609">
        <v>0.19350344662907151</v>
      </c>
    </row>
    <row r="13" spans="1:13">
      <c r="A13" s="1616" t="s">
        <v>1438</v>
      </c>
      <c r="B13" s="1716">
        <v>2079.88</v>
      </c>
      <c r="C13" s="1716">
        <v>1063.19</v>
      </c>
      <c r="D13" s="1491">
        <v>1.6273755551871785</v>
      </c>
      <c r="E13" s="1716">
        <v>3208.2</v>
      </c>
      <c r="F13" s="1716">
        <v>1116.3699999999999</v>
      </c>
      <c r="G13" s="1491">
        <v>0.68088882654220362</v>
      </c>
      <c r="H13" s="1502">
        <v>4112.6400000000003</v>
      </c>
      <c r="I13" s="1502">
        <v>1592.52</v>
      </c>
      <c r="J13" s="1609">
        <v>0.77764682874234492</v>
      </c>
    </row>
    <row r="14" spans="1:13">
      <c r="A14" s="1616" t="s">
        <v>1439</v>
      </c>
      <c r="B14" s="1716">
        <v>32.82</v>
      </c>
      <c r="C14" s="1716">
        <v>16.45</v>
      </c>
      <c r="D14" s="1491">
        <v>2.517925101141761E-2</v>
      </c>
      <c r="E14" s="1716">
        <v>27.39</v>
      </c>
      <c r="F14" s="1716">
        <v>14.13</v>
      </c>
      <c r="G14" s="1491">
        <v>8.6180738635410654E-3</v>
      </c>
      <c r="H14" s="1502">
        <v>20.059999999999999</v>
      </c>
      <c r="I14" s="1502">
        <v>4.8899999999999997</v>
      </c>
      <c r="J14" s="1609">
        <v>2.3878463018047282E-3</v>
      </c>
    </row>
    <row r="15" spans="1:13">
      <c r="A15" s="1616" t="s">
        <v>1440</v>
      </c>
      <c r="B15" s="1716">
        <v>11085.54</v>
      </c>
      <c r="C15" s="1716">
        <v>6687.34</v>
      </c>
      <c r="D15" s="1491">
        <v>10.236000757367382</v>
      </c>
      <c r="E15" s="1716">
        <v>24953.98</v>
      </c>
      <c r="F15" s="1716">
        <v>10185.67</v>
      </c>
      <c r="G15" s="1491">
        <v>6.2123748343704399</v>
      </c>
      <c r="H15" s="1502">
        <v>17918.939999999999</v>
      </c>
      <c r="I15" s="1502">
        <v>7697.83</v>
      </c>
      <c r="J15" s="1609">
        <v>3.7589437418039862</v>
      </c>
    </row>
    <row r="16" spans="1:13">
      <c r="A16" s="1616" t="s">
        <v>1188</v>
      </c>
      <c r="B16" s="1716">
        <v>773.8</v>
      </c>
      <c r="C16" s="1716">
        <v>481.45</v>
      </c>
      <c r="D16" s="1491">
        <v>0.73693315498158096</v>
      </c>
      <c r="E16" s="1716">
        <v>1531.03</v>
      </c>
      <c r="F16" s="1716">
        <v>914.31</v>
      </c>
      <c r="G16" s="1491">
        <v>0.55764976038034186</v>
      </c>
      <c r="H16" s="1502">
        <v>6824.9</v>
      </c>
      <c r="I16" s="1502">
        <v>2717.81</v>
      </c>
      <c r="J16" s="1609">
        <v>1.3271395823124559</v>
      </c>
    </row>
    <row r="17" spans="1:10">
      <c r="A17" s="1616" t="s">
        <v>1462</v>
      </c>
      <c r="B17" s="1716">
        <v>27353.7</v>
      </c>
      <c r="C17" s="1716">
        <v>384.71</v>
      </c>
      <c r="D17" s="1491">
        <v>0.58885772988464846</v>
      </c>
      <c r="E17" s="1716">
        <v>80330.5</v>
      </c>
      <c r="F17" s="1716">
        <v>1113.71</v>
      </c>
      <c r="G17" s="1491">
        <v>0.67926645736477842</v>
      </c>
      <c r="H17" s="1502">
        <v>125488.63</v>
      </c>
      <c r="I17" s="1502">
        <v>1886.92</v>
      </c>
      <c r="J17" s="1609">
        <v>0.92140591897778701</v>
      </c>
    </row>
    <row r="18" spans="1:10">
      <c r="A18" s="1616" t="s">
        <v>1463</v>
      </c>
      <c r="B18" s="1716">
        <v>30.79</v>
      </c>
      <c r="C18" s="1716">
        <v>29.3</v>
      </c>
      <c r="D18" s="1491">
        <v>4.484814921790492E-2</v>
      </c>
      <c r="E18" s="1716">
        <v>52.86</v>
      </c>
      <c r="F18" s="1716">
        <v>78.19</v>
      </c>
      <c r="G18" s="1491">
        <v>4.7689115031158941E-2</v>
      </c>
      <c r="H18" s="1502">
        <v>36.090000000000003</v>
      </c>
      <c r="I18" s="1502">
        <v>52.19</v>
      </c>
      <c r="J18" s="1609">
        <v>2.5485009916398522E-2</v>
      </c>
    </row>
    <row r="19" spans="1:10">
      <c r="A19" s="1616" t="s">
        <v>1464</v>
      </c>
      <c r="B19" s="1716">
        <v>24848.47</v>
      </c>
      <c r="C19" s="1716">
        <v>7551.66</v>
      </c>
      <c r="D19" s="1491">
        <v>11.558975239688868</v>
      </c>
      <c r="E19" s="1716">
        <v>19564.57</v>
      </c>
      <c r="F19" s="1716">
        <v>11023.71</v>
      </c>
      <c r="G19" s="1491">
        <v>6.7235065131108467</v>
      </c>
      <c r="H19" s="1502">
        <v>22859.51</v>
      </c>
      <c r="I19" s="1502">
        <v>10680.9</v>
      </c>
      <c r="J19" s="1609">
        <v>5.2156129989664874</v>
      </c>
    </row>
    <row r="20" spans="1:10" ht="13.5" thickBot="1">
      <c r="A20" s="1611" t="s">
        <v>1465</v>
      </c>
      <c r="B20" s="1612">
        <v>159717.46000000002</v>
      </c>
      <c r="C20" s="1612">
        <v>65331.569999999992</v>
      </c>
      <c r="D20" s="1612">
        <v>100</v>
      </c>
      <c r="E20" s="1612">
        <v>302020.96000000002</v>
      </c>
      <c r="F20" s="1612">
        <v>163957.75</v>
      </c>
      <c r="G20" s="1612">
        <v>100</v>
      </c>
      <c r="H20" s="1612">
        <v>392598.2</v>
      </c>
      <c r="I20" s="1612">
        <v>204787.05</v>
      </c>
      <c r="J20" s="1617">
        <v>100</v>
      </c>
    </row>
    <row r="21" spans="1:10" ht="13.5" thickTop="1">
      <c r="A21" s="1095" t="s">
        <v>1441</v>
      </c>
      <c r="B21" s="1486"/>
      <c r="C21" s="1486"/>
      <c r="D21" s="1486"/>
      <c r="E21" s="1486"/>
      <c r="F21" s="1486"/>
      <c r="G21" s="1486"/>
      <c r="H21" s="1486"/>
      <c r="I21" s="1486"/>
      <c r="J21" s="1486"/>
    </row>
    <row r="22" spans="1:10">
      <c r="A22" s="315" t="s">
        <v>1442</v>
      </c>
      <c r="B22" s="1498"/>
      <c r="C22" s="1498"/>
      <c r="D22" s="1498"/>
      <c r="E22" s="1498"/>
      <c r="F22" s="1498"/>
      <c r="G22" s="1498"/>
      <c r="H22" s="1486"/>
      <c r="I22" s="1486"/>
      <c r="J22" s="1486"/>
    </row>
    <row r="23" spans="1:10">
      <c r="A23" s="1095"/>
      <c r="B23" s="1499"/>
      <c r="C23" s="1499"/>
      <c r="D23" s="1498"/>
      <c r="E23" s="1498"/>
      <c r="F23" s="1500"/>
      <c r="G23" s="1500"/>
      <c r="H23" s="1486"/>
      <c r="I23" s="315"/>
      <c r="J23" s="315"/>
    </row>
    <row r="24" spans="1:10">
      <c r="A24" s="1095"/>
      <c r="B24" s="1499"/>
      <c r="C24" s="1364"/>
      <c r="D24" s="1498"/>
      <c r="E24" s="1498"/>
      <c r="F24" s="1500"/>
      <c r="G24" s="1500"/>
      <c r="H24" s="1486"/>
      <c r="I24" s="315"/>
      <c r="J24" s="315"/>
    </row>
  </sheetData>
  <mergeCells count="8">
    <mergeCell ref="A1:J1"/>
    <mergeCell ref="A2:J2"/>
    <mergeCell ref="A3:J3"/>
    <mergeCell ref="A4:J4"/>
    <mergeCell ref="A5:A7"/>
    <mergeCell ref="B5:D5"/>
    <mergeCell ref="E5:G5"/>
    <mergeCell ref="H5:J5"/>
  </mergeCells>
  <printOptions horizontalCentered="1"/>
  <pageMargins left="1.5" right="1" top="1.5" bottom="1" header="0.3" footer="0.3"/>
  <pageSetup paperSize="9" orientation="landscape" r:id="rId1"/>
</worksheet>
</file>

<file path=xl/worksheets/sheet57.xml><?xml version="1.0" encoding="utf-8"?>
<worksheet xmlns="http://schemas.openxmlformats.org/spreadsheetml/2006/main" xmlns:r="http://schemas.openxmlformats.org/officeDocument/2006/relationships">
  <sheetPr>
    <pageSetUpPr fitToPage="1"/>
  </sheetPr>
  <dimension ref="A1:L34"/>
  <sheetViews>
    <sheetView view="pageBreakPreview" zoomScaleSheetLayoutView="100" workbookViewId="0">
      <selection activeCell="N15" sqref="N15"/>
    </sheetView>
  </sheetViews>
  <sheetFormatPr defaultRowHeight="12.75"/>
  <cols>
    <col min="1" max="1" width="23" style="1" customWidth="1"/>
    <col min="2" max="2" width="10.140625" style="1" customWidth="1"/>
    <col min="3" max="3" width="9" style="1" customWidth="1"/>
    <col min="4" max="4" width="8" style="1" customWidth="1"/>
    <col min="5" max="5" width="10.42578125" style="1" customWidth="1"/>
    <col min="6" max="7" width="8.85546875" style="1" customWidth="1"/>
    <col min="8" max="8" width="10.140625" style="1" customWidth="1"/>
    <col min="9" max="9" width="8.85546875" style="1" customWidth="1"/>
    <col min="10" max="10" width="9" style="1" customWidth="1"/>
    <col min="11" max="11" width="9.140625" style="1"/>
    <col min="12" max="12" width="10.140625" style="1" bestFit="1" customWidth="1"/>
    <col min="13" max="256" width="9.140625" style="1"/>
    <col min="257" max="257" width="23" style="1" customWidth="1"/>
    <col min="258" max="258" width="10.140625" style="1" customWidth="1"/>
    <col min="259" max="259" width="9" style="1" customWidth="1"/>
    <col min="260" max="260" width="7" style="1" customWidth="1"/>
    <col min="261" max="261" width="9.85546875" style="1" customWidth="1"/>
    <col min="262" max="262" width="7.28515625" style="1" customWidth="1"/>
    <col min="263" max="263" width="7.7109375" style="1" customWidth="1"/>
    <col min="264" max="264" width="10.140625" style="1" customWidth="1"/>
    <col min="265" max="265" width="9.140625" style="1" customWidth="1"/>
    <col min="266" max="266" width="8" style="1" customWidth="1"/>
    <col min="267" max="267" width="9.140625" style="1"/>
    <col min="268" max="268" width="10.140625" style="1" bestFit="1" customWidth="1"/>
    <col min="269" max="512" width="9.140625" style="1"/>
    <col min="513" max="513" width="23" style="1" customWidth="1"/>
    <col min="514" max="514" width="10.140625" style="1" customWidth="1"/>
    <col min="515" max="515" width="9" style="1" customWidth="1"/>
    <col min="516" max="516" width="7" style="1" customWidth="1"/>
    <col min="517" max="517" width="9.85546875" style="1" customWidth="1"/>
    <col min="518" max="518" width="7.28515625" style="1" customWidth="1"/>
    <col min="519" max="519" width="7.7109375" style="1" customWidth="1"/>
    <col min="520" max="520" width="10.140625" style="1" customWidth="1"/>
    <col min="521" max="521" width="9.140625" style="1" customWidth="1"/>
    <col min="522" max="522" width="8" style="1" customWidth="1"/>
    <col min="523" max="523" width="9.140625" style="1"/>
    <col min="524" max="524" width="10.140625" style="1" bestFit="1" customWidth="1"/>
    <col min="525" max="768" width="9.140625" style="1"/>
    <col min="769" max="769" width="23" style="1" customWidth="1"/>
    <col min="770" max="770" width="10.140625" style="1" customWidth="1"/>
    <col min="771" max="771" width="9" style="1" customWidth="1"/>
    <col min="772" max="772" width="7" style="1" customWidth="1"/>
    <col min="773" max="773" width="9.85546875" style="1" customWidth="1"/>
    <col min="774" max="774" width="7.28515625" style="1" customWidth="1"/>
    <col min="775" max="775" width="7.7109375" style="1" customWidth="1"/>
    <col min="776" max="776" width="10.140625" style="1" customWidth="1"/>
    <col min="777" max="777" width="9.140625" style="1" customWidth="1"/>
    <col min="778" max="778" width="8" style="1" customWidth="1"/>
    <col min="779" max="779" width="9.140625" style="1"/>
    <col min="780" max="780" width="10.140625" style="1" bestFit="1" customWidth="1"/>
    <col min="781" max="1024" width="9.140625" style="1"/>
    <col min="1025" max="1025" width="23" style="1" customWidth="1"/>
    <col min="1026" max="1026" width="10.140625" style="1" customWidth="1"/>
    <col min="1027" max="1027" width="9" style="1" customWidth="1"/>
    <col min="1028" max="1028" width="7" style="1" customWidth="1"/>
    <col min="1029" max="1029" width="9.85546875" style="1" customWidth="1"/>
    <col min="1030" max="1030" width="7.28515625" style="1" customWidth="1"/>
    <col min="1031" max="1031" width="7.7109375" style="1" customWidth="1"/>
    <col min="1032" max="1032" width="10.140625" style="1" customWidth="1"/>
    <col min="1033" max="1033" width="9.140625" style="1" customWidth="1"/>
    <col min="1034" max="1034" width="8" style="1" customWidth="1"/>
    <col min="1035" max="1035" width="9.140625" style="1"/>
    <col min="1036" max="1036" width="10.140625" style="1" bestFit="1" customWidth="1"/>
    <col min="1037" max="1280" width="9.140625" style="1"/>
    <col min="1281" max="1281" width="23" style="1" customWidth="1"/>
    <col min="1282" max="1282" width="10.140625" style="1" customWidth="1"/>
    <col min="1283" max="1283" width="9" style="1" customWidth="1"/>
    <col min="1284" max="1284" width="7" style="1" customWidth="1"/>
    <col min="1285" max="1285" width="9.85546875" style="1" customWidth="1"/>
    <col min="1286" max="1286" width="7.28515625" style="1" customWidth="1"/>
    <col min="1287" max="1287" width="7.7109375" style="1" customWidth="1"/>
    <col min="1288" max="1288" width="10.140625" style="1" customWidth="1"/>
    <col min="1289" max="1289" width="9.140625" style="1" customWidth="1"/>
    <col min="1290" max="1290" width="8" style="1" customWidth="1"/>
    <col min="1291" max="1291" width="9.140625" style="1"/>
    <col min="1292" max="1292" width="10.140625" style="1" bestFit="1" customWidth="1"/>
    <col min="1293" max="1536" width="9.140625" style="1"/>
    <col min="1537" max="1537" width="23" style="1" customWidth="1"/>
    <col min="1538" max="1538" width="10.140625" style="1" customWidth="1"/>
    <col min="1539" max="1539" width="9" style="1" customWidth="1"/>
    <col min="1540" max="1540" width="7" style="1" customWidth="1"/>
    <col min="1541" max="1541" width="9.85546875" style="1" customWidth="1"/>
    <col min="1542" max="1542" width="7.28515625" style="1" customWidth="1"/>
    <col min="1543" max="1543" width="7.7109375" style="1" customWidth="1"/>
    <col min="1544" max="1544" width="10.140625" style="1" customWidth="1"/>
    <col min="1545" max="1545" width="9.140625" style="1" customWidth="1"/>
    <col min="1546" max="1546" width="8" style="1" customWidth="1"/>
    <col min="1547" max="1547" width="9.140625" style="1"/>
    <col min="1548" max="1548" width="10.140625" style="1" bestFit="1" customWidth="1"/>
    <col min="1549" max="1792" width="9.140625" style="1"/>
    <col min="1793" max="1793" width="23" style="1" customWidth="1"/>
    <col min="1794" max="1794" width="10.140625" style="1" customWidth="1"/>
    <col min="1795" max="1795" width="9" style="1" customWidth="1"/>
    <col min="1796" max="1796" width="7" style="1" customWidth="1"/>
    <col min="1797" max="1797" width="9.85546875" style="1" customWidth="1"/>
    <col min="1798" max="1798" width="7.28515625" style="1" customWidth="1"/>
    <col min="1799" max="1799" width="7.7109375" style="1" customWidth="1"/>
    <col min="1800" max="1800" width="10.140625" style="1" customWidth="1"/>
    <col min="1801" max="1801" width="9.140625" style="1" customWidth="1"/>
    <col min="1802" max="1802" width="8" style="1" customWidth="1"/>
    <col min="1803" max="1803" width="9.140625" style="1"/>
    <col min="1804" max="1804" width="10.140625" style="1" bestFit="1" customWidth="1"/>
    <col min="1805" max="2048" width="9.140625" style="1"/>
    <col min="2049" max="2049" width="23" style="1" customWidth="1"/>
    <col min="2050" max="2050" width="10.140625" style="1" customWidth="1"/>
    <col min="2051" max="2051" width="9" style="1" customWidth="1"/>
    <col min="2052" max="2052" width="7" style="1" customWidth="1"/>
    <col min="2053" max="2053" width="9.85546875" style="1" customWidth="1"/>
    <col min="2054" max="2054" width="7.28515625" style="1" customWidth="1"/>
    <col min="2055" max="2055" width="7.7109375" style="1" customWidth="1"/>
    <col min="2056" max="2056" width="10.140625" style="1" customWidth="1"/>
    <col min="2057" max="2057" width="9.140625" style="1" customWidth="1"/>
    <col min="2058" max="2058" width="8" style="1" customWidth="1"/>
    <col min="2059" max="2059" width="9.140625" style="1"/>
    <col min="2060" max="2060" width="10.140625" style="1" bestFit="1" customWidth="1"/>
    <col min="2061" max="2304" width="9.140625" style="1"/>
    <col min="2305" max="2305" width="23" style="1" customWidth="1"/>
    <col min="2306" max="2306" width="10.140625" style="1" customWidth="1"/>
    <col min="2307" max="2307" width="9" style="1" customWidth="1"/>
    <col min="2308" max="2308" width="7" style="1" customWidth="1"/>
    <col min="2309" max="2309" width="9.85546875" style="1" customWidth="1"/>
    <col min="2310" max="2310" width="7.28515625" style="1" customWidth="1"/>
    <col min="2311" max="2311" width="7.7109375" style="1" customWidth="1"/>
    <col min="2312" max="2312" width="10.140625" style="1" customWidth="1"/>
    <col min="2313" max="2313" width="9.140625" style="1" customWidth="1"/>
    <col min="2314" max="2314" width="8" style="1" customWidth="1"/>
    <col min="2315" max="2315" width="9.140625" style="1"/>
    <col min="2316" max="2316" width="10.140625" style="1" bestFit="1" customWidth="1"/>
    <col min="2317" max="2560" width="9.140625" style="1"/>
    <col min="2561" max="2561" width="23" style="1" customWidth="1"/>
    <col min="2562" max="2562" width="10.140625" style="1" customWidth="1"/>
    <col min="2563" max="2563" width="9" style="1" customWidth="1"/>
    <col min="2564" max="2564" width="7" style="1" customWidth="1"/>
    <col min="2565" max="2565" width="9.85546875" style="1" customWidth="1"/>
    <col min="2566" max="2566" width="7.28515625" style="1" customWidth="1"/>
    <col min="2567" max="2567" width="7.7109375" style="1" customWidth="1"/>
    <col min="2568" max="2568" width="10.140625" style="1" customWidth="1"/>
    <col min="2569" max="2569" width="9.140625" style="1" customWidth="1"/>
    <col min="2570" max="2570" width="8" style="1" customWidth="1"/>
    <col min="2571" max="2571" width="9.140625" style="1"/>
    <col min="2572" max="2572" width="10.140625" style="1" bestFit="1" customWidth="1"/>
    <col min="2573" max="2816" width="9.140625" style="1"/>
    <col min="2817" max="2817" width="23" style="1" customWidth="1"/>
    <col min="2818" max="2818" width="10.140625" style="1" customWidth="1"/>
    <col min="2819" max="2819" width="9" style="1" customWidth="1"/>
    <col min="2820" max="2820" width="7" style="1" customWidth="1"/>
    <col min="2821" max="2821" width="9.85546875" style="1" customWidth="1"/>
    <col min="2822" max="2822" width="7.28515625" style="1" customWidth="1"/>
    <col min="2823" max="2823" width="7.7109375" style="1" customWidth="1"/>
    <col min="2824" max="2824" width="10.140625" style="1" customWidth="1"/>
    <col min="2825" max="2825" width="9.140625" style="1" customWidth="1"/>
    <col min="2826" max="2826" width="8" style="1" customWidth="1"/>
    <col min="2827" max="2827" width="9.140625" style="1"/>
    <col min="2828" max="2828" width="10.140625" style="1" bestFit="1" customWidth="1"/>
    <col min="2829" max="3072" width="9.140625" style="1"/>
    <col min="3073" max="3073" width="23" style="1" customWidth="1"/>
    <col min="3074" max="3074" width="10.140625" style="1" customWidth="1"/>
    <col min="3075" max="3075" width="9" style="1" customWidth="1"/>
    <col min="3076" max="3076" width="7" style="1" customWidth="1"/>
    <col min="3077" max="3077" width="9.85546875" style="1" customWidth="1"/>
    <col min="3078" max="3078" width="7.28515625" style="1" customWidth="1"/>
    <col min="3079" max="3079" width="7.7109375" style="1" customWidth="1"/>
    <col min="3080" max="3080" width="10.140625" style="1" customWidth="1"/>
    <col min="3081" max="3081" width="9.140625" style="1" customWidth="1"/>
    <col min="3082" max="3082" width="8" style="1" customWidth="1"/>
    <col min="3083" max="3083" width="9.140625" style="1"/>
    <col min="3084" max="3084" width="10.140625" style="1" bestFit="1" customWidth="1"/>
    <col min="3085" max="3328" width="9.140625" style="1"/>
    <col min="3329" max="3329" width="23" style="1" customWidth="1"/>
    <col min="3330" max="3330" width="10.140625" style="1" customWidth="1"/>
    <col min="3331" max="3331" width="9" style="1" customWidth="1"/>
    <col min="3332" max="3332" width="7" style="1" customWidth="1"/>
    <col min="3333" max="3333" width="9.85546875" style="1" customWidth="1"/>
    <col min="3334" max="3334" width="7.28515625" style="1" customWidth="1"/>
    <col min="3335" max="3335" width="7.7109375" style="1" customWidth="1"/>
    <col min="3336" max="3336" width="10.140625" style="1" customWidth="1"/>
    <col min="3337" max="3337" width="9.140625" style="1" customWidth="1"/>
    <col min="3338" max="3338" width="8" style="1" customWidth="1"/>
    <col min="3339" max="3339" width="9.140625" style="1"/>
    <col min="3340" max="3340" width="10.140625" style="1" bestFit="1" customWidth="1"/>
    <col min="3341" max="3584" width="9.140625" style="1"/>
    <col min="3585" max="3585" width="23" style="1" customWidth="1"/>
    <col min="3586" max="3586" width="10.140625" style="1" customWidth="1"/>
    <col min="3587" max="3587" width="9" style="1" customWidth="1"/>
    <col min="3588" max="3588" width="7" style="1" customWidth="1"/>
    <col min="3589" max="3589" width="9.85546875" style="1" customWidth="1"/>
    <col min="3590" max="3590" width="7.28515625" style="1" customWidth="1"/>
    <col min="3591" max="3591" width="7.7109375" style="1" customWidth="1"/>
    <col min="3592" max="3592" width="10.140625" style="1" customWidth="1"/>
    <col min="3593" max="3593" width="9.140625" style="1" customWidth="1"/>
    <col min="3594" max="3594" width="8" style="1" customWidth="1"/>
    <col min="3595" max="3595" width="9.140625" style="1"/>
    <col min="3596" max="3596" width="10.140625" style="1" bestFit="1" customWidth="1"/>
    <col min="3597" max="3840" width="9.140625" style="1"/>
    <col min="3841" max="3841" width="23" style="1" customWidth="1"/>
    <col min="3842" max="3842" width="10.140625" style="1" customWidth="1"/>
    <col min="3843" max="3843" width="9" style="1" customWidth="1"/>
    <col min="3844" max="3844" width="7" style="1" customWidth="1"/>
    <col min="3845" max="3845" width="9.85546875" style="1" customWidth="1"/>
    <col min="3846" max="3846" width="7.28515625" style="1" customWidth="1"/>
    <col min="3847" max="3847" width="7.7109375" style="1" customWidth="1"/>
    <col min="3848" max="3848" width="10.140625" style="1" customWidth="1"/>
    <col min="3849" max="3849" width="9.140625" style="1" customWidth="1"/>
    <col min="3850" max="3850" width="8" style="1" customWidth="1"/>
    <col min="3851" max="3851" width="9.140625" style="1"/>
    <col min="3852" max="3852" width="10.140625" style="1" bestFit="1" customWidth="1"/>
    <col min="3853" max="4096" width="9.140625" style="1"/>
    <col min="4097" max="4097" width="23" style="1" customWidth="1"/>
    <col min="4098" max="4098" width="10.140625" style="1" customWidth="1"/>
    <col min="4099" max="4099" width="9" style="1" customWidth="1"/>
    <col min="4100" max="4100" width="7" style="1" customWidth="1"/>
    <col min="4101" max="4101" width="9.85546875" style="1" customWidth="1"/>
    <col min="4102" max="4102" width="7.28515625" style="1" customWidth="1"/>
    <col min="4103" max="4103" width="7.7109375" style="1" customWidth="1"/>
    <col min="4104" max="4104" width="10.140625" style="1" customWidth="1"/>
    <col min="4105" max="4105" width="9.140625" style="1" customWidth="1"/>
    <col min="4106" max="4106" width="8" style="1" customWidth="1"/>
    <col min="4107" max="4107" width="9.140625" style="1"/>
    <col min="4108" max="4108" width="10.140625" style="1" bestFit="1" customWidth="1"/>
    <col min="4109" max="4352" width="9.140625" style="1"/>
    <col min="4353" max="4353" width="23" style="1" customWidth="1"/>
    <col min="4354" max="4354" width="10.140625" style="1" customWidth="1"/>
    <col min="4355" max="4355" width="9" style="1" customWidth="1"/>
    <col min="4356" max="4356" width="7" style="1" customWidth="1"/>
    <col min="4357" max="4357" width="9.85546875" style="1" customWidth="1"/>
    <col min="4358" max="4358" width="7.28515625" style="1" customWidth="1"/>
    <col min="4359" max="4359" width="7.7109375" style="1" customWidth="1"/>
    <col min="4360" max="4360" width="10.140625" style="1" customWidth="1"/>
    <col min="4361" max="4361" width="9.140625" style="1" customWidth="1"/>
    <col min="4362" max="4362" width="8" style="1" customWidth="1"/>
    <col min="4363" max="4363" width="9.140625" style="1"/>
    <col min="4364" max="4364" width="10.140625" style="1" bestFit="1" customWidth="1"/>
    <col min="4365" max="4608" width="9.140625" style="1"/>
    <col min="4609" max="4609" width="23" style="1" customWidth="1"/>
    <col min="4610" max="4610" width="10.140625" style="1" customWidth="1"/>
    <col min="4611" max="4611" width="9" style="1" customWidth="1"/>
    <col min="4612" max="4612" width="7" style="1" customWidth="1"/>
    <col min="4613" max="4613" width="9.85546875" style="1" customWidth="1"/>
    <col min="4614" max="4614" width="7.28515625" style="1" customWidth="1"/>
    <col min="4615" max="4615" width="7.7109375" style="1" customWidth="1"/>
    <col min="4616" max="4616" width="10.140625" style="1" customWidth="1"/>
    <col min="4617" max="4617" width="9.140625" style="1" customWidth="1"/>
    <col min="4618" max="4618" width="8" style="1" customWidth="1"/>
    <col min="4619" max="4619" width="9.140625" style="1"/>
    <col min="4620" max="4620" width="10.140625" style="1" bestFit="1" customWidth="1"/>
    <col min="4621" max="4864" width="9.140625" style="1"/>
    <col min="4865" max="4865" width="23" style="1" customWidth="1"/>
    <col min="4866" max="4866" width="10.140625" style="1" customWidth="1"/>
    <col min="4867" max="4867" width="9" style="1" customWidth="1"/>
    <col min="4868" max="4868" width="7" style="1" customWidth="1"/>
    <col min="4869" max="4869" width="9.85546875" style="1" customWidth="1"/>
    <col min="4870" max="4870" width="7.28515625" style="1" customWidth="1"/>
    <col min="4871" max="4871" width="7.7109375" style="1" customWidth="1"/>
    <col min="4872" max="4872" width="10.140625" style="1" customWidth="1"/>
    <col min="4873" max="4873" width="9.140625" style="1" customWidth="1"/>
    <col min="4874" max="4874" width="8" style="1" customWidth="1"/>
    <col min="4875" max="4875" width="9.140625" style="1"/>
    <col min="4876" max="4876" width="10.140625" style="1" bestFit="1" customWidth="1"/>
    <col min="4877" max="5120" width="9.140625" style="1"/>
    <col min="5121" max="5121" width="23" style="1" customWidth="1"/>
    <col min="5122" max="5122" width="10.140625" style="1" customWidth="1"/>
    <col min="5123" max="5123" width="9" style="1" customWidth="1"/>
    <col min="5124" max="5124" width="7" style="1" customWidth="1"/>
    <col min="5125" max="5125" width="9.85546875" style="1" customWidth="1"/>
    <col min="5126" max="5126" width="7.28515625" style="1" customWidth="1"/>
    <col min="5127" max="5127" width="7.7109375" style="1" customWidth="1"/>
    <col min="5128" max="5128" width="10.140625" style="1" customWidth="1"/>
    <col min="5129" max="5129" width="9.140625" style="1" customWidth="1"/>
    <col min="5130" max="5130" width="8" style="1" customWidth="1"/>
    <col min="5131" max="5131" width="9.140625" style="1"/>
    <col min="5132" max="5132" width="10.140625" style="1" bestFit="1" customWidth="1"/>
    <col min="5133" max="5376" width="9.140625" style="1"/>
    <col min="5377" max="5377" width="23" style="1" customWidth="1"/>
    <col min="5378" max="5378" width="10.140625" style="1" customWidth="1"/>
    <col min="5379" max="5379" width="9" style="1" customWidth="1"/>
    <col min="5380" max="5380" width="7" style="1" customWidth="1"/>
    <col min="5381" max="5381" width="9.85546875" style="1" customWidth="1"/>
    <col min="5382" max="5382" width="7.28515625" style="1" customWidth="1"/>
    <col min="5383" max="5383" width="7.7109375" style="1" customWidth="1"/>
    <col min="5384" max="5384" width="10.140625" style="1" customWidth="1"/>
    <col min="5385" max="5385" width="9.140625" style="1" customWidth="1"/>
    <col min="5386" max="5386" width="8" style="1" customWidth="1"/>
    <col min="5387" max="5387" width="9.140625" style="1"/>
    <col min="5388" max="5388" width="10.140625" style="1" bestFit="1" customWidth="1"/>
    <col min="5389" max="5632" width="9.140625" style="1"/>
    <col min="5633" max="5633" width="23" style="1" customWidth="1"/>
    <col min="5634" max="5634" width="10.140625" style="1" customWidth="1"/>
    <col min="5635" max="5635" width="9" style="1" customWidth="1"/>
    <col min="5636" max="5636" width="7" style="1" customWidth="1"/>
    <col min="5637" max="5637" width="9.85546875" style="1" customWidth="1"/>
    <col min="5638" max="5638" width="7.28515625" style="1" customWidth="1"/>
    <col min="5639" max="5639" width="7.7109375" style="1" customWidth="1"/>
    <col min="5640" max="5640" width="10.140625" style="1" customWidth="1"/>
    <col min="5641" max="5641" width="9.140625" style="1" customWidth="1"/>
    <col min="5642" max="5642" width="8" style="1" customWidth="1"/>
    <col min="5643" max="5643" width="9.140625" style="1"/>
    <col min="5644" max="5644" width="10.140625" style="1" bestFit="1" customWidth="1"/>
    <col min="5645" max="5888" width="9.140625" style="1"/>
    <col min="5889" max="5889" width="23" style="1" customWidth="1"/>
    <col min="5890" max="5890" width="10.140625" style="1" customWidth="1"/>
    <col min="5891" max="5891" width="9" style="1" customWidth="1"/>
    <col min="5892" max="5892" width="7" style="1" customWidth="1"/>
    <col min="5893" max="5893" width="9.85546875" style="1" customWidth="1"/>
    <col min="5894" max="5894" width="7.28515625" style="1" customWidth="1"/>
    <col min="5895" max="5895" width="7.7109375" style="1" customWidth="1"/>
    <col min="5896" max="5896" width="10.140625" style="1" customWidth="1"/>
    <col min="5897" max="5897" width="9.140625" style="1" customWidth="1"/>
    <col min="5898" max="5898" width="8" style="1" customWidth="1"/>
    <col min="5899" max="5899" width="9.140625" style="1"/>
    <col min="5900" max="5900" width="10.140625" style="1" bestFit="1" customWidth="1"/>
    <col min="5901" max="6144" width="9.140625" style="1"/>
    <col min="6145" max="6145" width="23" style="1" customWidth="1"/>
    <col min="6146" max="6146" width="10.140625" style="1" customWidth="1"/>
    <col min="6147" max="6147" width="9" style="1" customWidth="1"/>
    <col min="6148" max="6148" width="7" style="1" customWidth="1"/>
    <col min="6149" max="6149" width="9.85546875" style="1" customWidth="1"/>
    <col min="6150" max="6150" width="7.28515625" style="1" customWidth="1"/>
    <col min="6151" max="6151" width="7.7109375" style="1" customWidth="1"/>
    <col min="6152" max="6152" width="10.140625" style="1" customWidth="1"/>
    <col min="6153" max="6153" width="9.140625" style="1" customWidth="1"/>
    <col min="6154" max="6154" width="8" style="1" customWidth="1"/>
    <col min="6155" max="6155" width="9.140625" style="1"/>
    <col min="6156" max="6156" width="10.140625" style="1" bestFit="1" customWidth="1"/>
    <col min="6157" max="6400" width="9.140625" style="1"/>
    <col min="6401" max="6401" width="23" style="1" customWidth="1"/>
    <col min="6402" max="6402" width="10.140625" style="1" customWidth="1"/>
    <col min="6403" max="6403" width="9" style="1" customWidth="1"/>
    <col min="6404" max="6404" width="7" style="1" customWidth="1"/>
    <col min="6405" max="6405" width="9.85546875" style="1" customWidth="1"/>
    <col min="6406" max="6406" width="7.28515625" style="1" customWidth="1"/>
    <col min="6407" max="6407" width="7.7109375" style="1" customWidth="1"/>
    <col min="6408" max="6408" width="10.140625" style="1" customWidth="1"/>
    <col min="6409" max="6409" width="9.140625" style="1" customWidth="1"/>
    <col min="6410" max="6410" width="8" style="1" customWidth="1"/>
    <col min="6411" max="6411" width="9.140625" style="1"/>
    <col min="6412" max="6412" width="10.140625" style="1" bestFit="1" customWidth="1"/>
    <col min="6413" max="6656" width="9.140625" style="1"/>
    <col min="6657" max="6657" width="23" style="1" customWidth="1"/>
    <col min="6658" max="6658" width="10.140625" style="1" customWidth="1"/>
    <col min="6659" max="6659" width="9" style="1" customWidth="1"/>
    <col min="6660" max="6660" width="7" style="1" customWidth="1"/>
    <col min="6661" max="6661" width="9.85546875" style="1" customWidth="1"/>
    <col min="6662" max="6662" width="7.28515625" style="1" customWidth="1"/>
    <col min="6663" max="6663" width="7.7109375" style="1" customWidth="1"/>
    <col min="6664" max="6664" width="10.140625" style="1" customWidth="1"/>
    <col min="6665" max="6665" width="9.140625" style="1" customWidth="1"/>
    <col min="6666" max="6666" width="8" style="1" customWidth="1"/>
    <col min="6667" max="6667" width="9.140625" style="1"/>
    <col min="6668" max="6668" width="10.140625" style="1" bestFit="1" customWidth="1"/>
    <col min="6669" max="6912" width="9.140625" style="1"/>
    <col min="6913" max="6913" width="23" style="1" customWidth="1"/>
    <col min="6914" max="6914" width="10.140625" style="1" customWidth="1"/>
    <col min="6915" max="6915" width="9" style="1" customWidth="1"/>
    <col min="6916" max="6916" width="7" style="1" customWidth="1"/>
    <col min="6917" max="6917" width="9.85546875" style="1" customWidth="1"/>
    <col min="6918" max="6918" width="7.28515625" style="1" customWidth="1"/>
    <col min="6919" max="6919" width="7.7109375" style="1" customWidth="1"/>
    <col min="6920" max="6920" width="10.140625" style="1" customWidth="1"/>
    <col min="6921" max="6921" width="9.140625" style="1" customWidth="1"/>
    <col min="6922" max="6922" width="8" style="1" customWidth="1"/>
    <col min="6923" max="6923" width="9.140625" style="1"/>
    <col min="6924" max="6924" width="10.140625" style="1" bestFit="1" customWidth="1"/>
    <col min="6925" max="7168" width="9.140625" style="1"/>
    <col min="7169" max="7169" width="23" style="1" customWidth="1"/>
    <col min="7170" max="7170" width="10.140625" style="1" customWidth="1"/>
    <col min="7171" max="7171" width="9" style="1" customWidth="1"/>
    <col min="7172" max="7172" width="7" style="1" customWidth="1"/>
    <col min="7173" max="7173" width="9.85546875" style="1" customWidth="1"/>
    <col min="7174" max="7174" width="7.28515625" style="1" customWidth="1"/>
    <col min="7175" max="7175" width="7.7109375" style="1" customWidth="1"/>
    <col min="7176" max="7176" width="10.140625" style="1" customWidth="1"/>
    <col min="7177" max="7177" width="9.140625" style="1" customWidth="1"/>
    <col min="7178" max="7178" width="8" style="1" customWidth="1"/>
    <col min="7179" max="7179" width="9.140625" style="1"/>
    <col min="7180" max="7180" width="10.140625" style="1" bestFit="1" customWidth="1"/>
    <col min="7181" max="7424" width="9.140625" style="1"/>
    <col min="7425" max="7425" width="23" style="1" customWidth="1"/>
    <col min="7426" max="7426" width="10.140625" style="1" customWidth="1"/>
    <col min="7427" max="7427" width="9" style="1" customWidth="1"/>
    <col min="7428" max="7428" width="7" style="1" customWidth="1"/>
    <col min="7429" max="7429" width="9.85546875" style="1" customWidth="1"/>
    <col min="7430" max="7430" width="7.28515625" style="1" customWidth="1"/>
    <col min="7431" max="7431" width="7.7109375" style="1" customWidth="1"/>
    <col min="7432" max="7432" width="10.140625" style="1" customWidth="1"/>
    <col min="7433" max="7433" width="9.140625" style="1" customWidth="1"/>
    <col min="7434" max="7434" width="8" style="1" customWidth="1"/>
    <col min="7435" max="7435" width="9.140625" style="1"/>
    <col min="7436" max="7436" width="10.140625" style="1" bestFit="1" customWidth="1"/>
    <col min="7437" max="7680" width="9.140625" style="1"/>
    <col min="7681" max="7681" width="23" style="1" customWidth="1"/>
    <col min="7682" max="7682" width="10.140625" style="1" customWidth="1"/>
    <col min="7683" max="7683" width="9" style="1" customWidth="1"/>
    <col min="7684" max="7684" width="7" style="1" customWidth="1"/>
    <col min="7685" max="7685" width="9.85546875" style="1" customWidth="1"/>
    <col min="7686" max="7686" width="7.28515625" style="1" customWidth="1"/>
    <col min="7687" max="7687" width="7.7109375" style="1" customWidth="1"/>
    <col min="7688" max="7688" width="10.140625" style="1" customWidth="1"/>
    <col min="7689" max="7689" width="9.140625" style="1" customWidth="1"/>
    <col min="7690" max="7690" width="8" style="1" customWidth="1"/>
    <col min="7691" max="7691" width="9.140625" style="1"/>
    <col min="7692" max="7692" width="10.140625" style="1" bestFit="1" customWidth="1"/>
    <col min="7693" max="7936" width="9.140625" style="1"/>
    <col min="7937" max="7937" width="23" style="1" customWidth="1"/>
    <col min="7938" max="7938" width="10.140625" style="1" customWidth="1"/>
    <col min="7939" max="7939" width="9" style="1" customWidth="1"/>
    <col min="7940" max="7940" width="7" style="1" customWidth="1"/>
    <col min="7941" max="7941" width="9.85546875" style="1" customWidth="1"/>
    <col min="7942" max="7942" width="7.28515625" style="1" customWidth="1"/>
    <col min="7943" max="7943" width="7.7109375" style="1" customWidth="1"/>
    <col min="7944" max="7944" width="10.140625" style="1" customWidth="1"/>
    <col min="7945" max="7945" width="9.140625" style="1" customWidth="1"/>
    <col min="7946" max="7946" width="8" style="1" customWidth="1"/>
    <col min="7947" max="7947" width="9.140625" style="1"/>
    <col min="7948" max="7948" width="10.140625" style="1" bestFit="1" customWidth="1"/>
    <col min="7949" max="8192" width="9.140625" style="1"/>
    <col min="8193" max="8193" width="23" style="1" customWidth="1"/>
    <col min="8194" max="8194" width="10.140625" style="1" customWidth="1"/>
    <col min="8195" max="8195" width="9" style="1" customWidth="1"/>
    <col min="8196" max="8196" width="7" style="1" customWidth="1"/>
    <col min="8197" max="8197" width="9.85546875" style="1" customWidth="1"/>
    <col min="8198" max="8198" width="7.28515625" style="1" customWidth="1"/>
    <col min="8199" max="8199" width="7.7109375" style="1" customWidth="1"/>
    <col min="8200" max="8200" width="10.140625" style="1" customWidth="1"/>
    <col min="8201" max="8201" width="9.140625" style="1" customWidth="1"/>
    <col min="8202" max="8202" width="8" style="1" customWidth="1"/>
    <col min="8203" max="8203" width="9.140625" style="1"/>
    <col min="8204" max="8204" width="10.140625" style="1" bestFit="1" customWidth="1"/>
    <col min="8205" max="8448" width="9.140625" style="1"/>
    <col min="8449" max="8449" width="23" style="1" customWidth="1"/>
    <col min="8450" max="8450" width="10.140625" style="1" customWidth="1"/>
    <col min="8451" max="8451" width="9" style="1" customWidth="1"/>
    <col min="8452" max="8452" width="7" style="1" customWidth="1"/>
    <col min="8453" max="8453" width="9.85546875" style="1" customWidth="1"/>
    <col min="8454" max="8454" width="7.28515625" style="1" customWidth="1"/>
    <col min="8455" max="8455" width="7.7109375" style="1" customWidth="1"/>
    <col min="8456" max="8456" width="10.140625" style="1" customWidth="1"/>
    <col min="8457" max="8457" width="9.140625" style="1" customWidth="1"/>
    <col min="8458" max="8458" width="8" style="1" customWidth="1"/>
    <col min="8459" max="8459" width="9.140625" style="1"/>
    <col min="8460" max="8460" width="10.140625" style="1" bestFit="1" customWidth="1"/>
    <col min="8461" max="8704" width="9.140625" style="1"/>
    <col min="8705" max="8705" width="23" style="1" customWidth="1"/>
    <col min="8706" max="8706" width="10.140625" style="1" customWidth="1"/>
    <col min="8707" max="8707" width="9" style="1" customWidth="1"/>
    <col min="8708" max="8708" width="7" style="1" customWidth="1"/>
    <col min="8709" max="8709" width="9.85546875" style="1" customWidth="1"/>
    <col min="8710" max="8710" width="7.28515625" style="1" customWidth="1"/>
    <col min="8711" max="8711" width="7.7109375" style="1" customWidth="1"/>
    <col min="8712" max="8712" width="10.140625" style="1" customWidth="1"/>
    <col min="8713" max="8713" width="9.140625" style="1" customWidth="1"/>
    <col min="8714" max="8714" width="8" style="1" customWidth="1"/>
    <col min="8715" max="8715" width="9.140625" style="1"/>
    <col min="8716" max="8716" width="10.140625" style="1" bestFit="1" customWidth="1"/>
    <col min="8717" max="8960" width="9.140625" style="1"/>
    <col min="8961" max="8961" width="23" style="1" customWidth="1"/>
    <col min="8962" max="8962" width="10.140625" style="1" customWidth="1"/>
    <col min="8963" max="8963" width="9" style="1" customWidth="1"/>
    <col min="8964" max="8964" width="7" style="1" customWidth="1"/>
    <col min="8965" max="8965" width="9.85546875" style="1" customWidth="1"/>
    <col min="8966" max="8966" width="7.28515625" style="1" customWidth="1"/>
    <col min="8967" max="8967" width="7.7109375" style="1" customWidth="1"/>
    <col min="8968" max="8968" width="10.140625" style="1" customWidth="1"/>
    <col min="8969" max="8969" width="9.140625" style="1" customWidth="1"/>
    <col min="8970" max="8970" width="8" style="1" customWidth="1"/>
    <col min="8971" max="8971" width="9.140625" style="1"/>
    <col min="8972" max="8972" width="10.140625" style="1" bestFit="1" customWidth="1"/>
    <col min="8973" max="9216" width="9.140625" style="1"/>
    <col min="9217" max="9217" width="23" style="1" customWidth="1"/>
    <col min="9218" max="9218" width="10.140625" style="1" customWidth="1"/>
    <col min="9219" max="9219" width="9" style="1" customWidth="1"/>
    <col min="9220" max="9220" width="7" style="1" customWidth="1"/>
    <col min="9221" max="9221" width="9.85546875" style="1" customWidth="1"/>
    <col min="9222" max="9222" width="7.28515625" style="1" customWidth="1"/>
    <col min="9223" max="9223" width="7.7109375" style="1" customWidth="1"/>
    <col min="9224" max="9224" width="10.140625" style="1" customWidth="1"/>
    <col min="9225" max="9225" width="9.140625" style="1" customWidth="1"/>
    <col min="9226" max="9226" width="8" style="1" customWidth="1"/>
    <col min="9227" max="9227" width="9.140625" style="1"/>
    <col min="9228" max="9228" width="10.140625" style="1" bestFit="1" customWidth="1"/>
    <col min="9229" max="9472" width="9.140625" style="1"/>
    <col min="9473" max="9473" width="23" style="1" customWidth="1"/>
    <col min="9474" max="9474" width="10.140625" style="1" customWidth="1"/>
    <col min="9475" max="9475" width="9" style="1" customWidth="1"/>
    <col min="9476" max="9476" width="7" style="1" customWidth="1"/>
    <col min="9477" max="9477" width="9.85546875" style="1" customWidth="1"/>
    <col min="9478" max="9478" width="7.28515625" style="1" customWidth="1"/>
    <col min="9479" max="9479" width="7.7109375" style="1" customWidth="1"/>
    <col min="9480" max="9480" width="10.140625" style="1" customWidth="1"/>
    <col min="9481" max="9481" width="9.140625" style="1" customWidth="1"/>
    <col min="9482" max="9482" width="8" style="1" customWidth="1"/>
    <col min="9483" max="9483" width="9.140625" style="1"/>
    <col min="9484" max="9484" width="10.140625" style="1" bestFit="1" customWidth="1"/>
    <col min="9485" max="9728" width="9.140625" style="1"/>
    <col min="9729" max="9729" width="23" style="1" customWidth="1"/>
    <col min="9730" max="9730" width="10.140625" style="1" customWidth="1"/>
    <col min="9731" max="9731" width="9" style="1" customWidth="1"/>
    <col min="9732" max="9732" width="7" style="1" customWidth="1"/>
    <col min="9733" max="9733" width="9.85546875" style="1" customWidth="1"/>
    <col min="9734" max="9734" width="7.28515625" style="1" customWidth="1"/>
    <col min="9735" max="9735" width="7.7109375" style="1" customWidth="1"/>
    <col min="9736" max="9736" width="10.140625" style="1" customWidth="1"/>
    <col min="9737" max="9737" width="9.140625" style="1" customWidth="1"/>
    <col min="9738" max="9738" width="8" style="1" customWidth="1"/>
    <col min="9739" max="9739" width="9.140625" style="1"/>
    <col min="9740" max="9740" width="10.140625" style="1" bestFit="1" customWidth="1"/>
    <col min="9741" max="9984" width="9.140625" style="1"/>
    <col min="9985" max="9985" width="23" style="1" customWidth="1"/>
    <col min="9986" max="9986" width="10.140625" style="1" customWidth="1"/>
    <col min="9987" max="9987" width="9" style="1" customWidth="1"/>
    <col min="9988" max="9988" width="7" style="1" customWidth="1"/>
    <col min="9989" max="9989" width="9.85546875" style="1" customWidth="1"/>
    <col min="9990" max="9990" width="7.28515625" style="1" customWidth="1"/>
    <col min="9991" max="9991" width="7.7109375" style="1" customWidth="1"/>
    <col min="9992" max="9992" width="10.140625" style="1" customWidth="1"/>
    <col min="9993" max="9993" width="9.140625" style="1" customWidth="1"/>
    <col min="9994" max="9994" width="8" style="1" customWidth="1"/>
    <col min="9995" max="9995" width="9.140625" style="1"/>
    <col min="9996" max="9996" width="10.140625" style="1" bestFit="1" customWidth="1"/>
    <col min="9997" max="10240" width="9.140625" style="1"/>
    <col min="10241" max="10241" width="23" style="1" customWidth="1"/>
    <col min="10242" max="10242" width="10.140625" style="1" customWidth="1"/>
    <col min="10243" max="10243" width="9" style="1" customWidth="1"/>
    <col min="10244" max="10244" width="7" style="1" customWidth="1"/>
    <col min="10245" max="10245" width="9.85546875" style="1" customWidth="1"/>
    <col min="10246" max="10246" width="7.28515625" style="1" customWidth="1"/>
    <col min="10247" max="10247" width="7.7109375" style="1" customWidth="1"/>
    <col min="10248" max="10248" width="10.140625" style="1" customWidth="1"/>
    <col min="10249" max="10249" width="9.140625" style="1" customWidth="1"/>
    <col min="10250" max="10250" width="8" style="1" customWidth="1"/>
    <col min="10251" max="10251" width="9.140625" style="1"/>
    <col min="10252" max="10252" width="10.140625" style="1" bestFit="1" customWidth="1"/>
    <col min="10253" max="10496" width="9.140625" style="1"/>
    <col min="10497" max="10497" width="23" style="1" customWidth="1"/>
    <col min="10498" max="10498" width="10.140625" style="1" customWidth="1"/>
    <col min="10499" max="10499" width="9" style="1" customWidth="1"/>
    <col min="10500" max="10500" width="7" style="1" customWidth="1"/>
    <col min="10501" max="10501" width="9.85546875" style="1" customWidth="1"/>
    <col min="10502" max="10502" width="7.28515625" style="1" customWidth="1"/>
    <col min="10503" max="10503" width="7.7109375" style="1" customWidth="1"/>
    <col min="10504" max="10504" width="10.140625" style="1" customWidth="1"/>
    <col min="10505" max="10505" width="9.140625" style="1" customWidth="1"/>
    <col min="10506" max="10506" width="8" style="1" customWidth="1"/>
    <col min="10507" max="10507" width="9.140625" style="1"/>
    <col min="10508" max="10508" width="10.140625" style="1" bestFit="1" customWidth="1"/>
    <col min="10509" max="10752" width="9.140625" style="1"/>
    <col min="10753" max="10753" width="23" style="1" customWidth="1"/>
    <col min="10754" max="10754" width="10.140625" style="1" customWidth="1"/>
    <col min="10755" max="10755" width="9" style="1" customWidth="1"/>
    <col min="10756" max="10756" width="7" style="1" customWidth="1"/>
    <col min="10757" max="10757" width="9.85546875" style="1" customWidth="1"/>
    <col min="10758" max="10758" width="7.28515625" style="1" customWidth="1"/>
    <col min="10759" max="10759" width="7.7109375" style="1" customWidth="1"/>
    <col min="10760" max="10760" width="10.140625" style="1" customWidth="1"/>
    <col min="10761" max="10761" width="9.140625" style="1" customWidth="1"/>
    <col min="10762" max="10762" width="8" style="1" customWidth="1"/>
    <col min="10763" max="10763" width="9.140625" style="1"/>
    <col min="10764" max="10764" width="10.140625" style="1" bestFit="1" customWidth="1"/>
    <col min="10765" max="11008" width="9.140625" style="1"/>
    <col min="11009" max="11009" width="23" style="1" customWidth="1"/>
    <col min="11010" max="11010" width="10.140625" style="1" customWidth="1"/>
    <col min="11011" max="11011" width="9" style="1" customWidth="1"/>
    <col min="11012" max="11012" width="7" style="1" customWidth="1"/>
    <col min="11013" max="11013" width="9.85546875" style="1" customWidth="1"/>
    <col min="11014" max="11014" width="7.28515625" style="1" customWidth="1"/>
    <col min="11015" max="11015" width="7.7109375" style="1" customWidth="1"/>
    <col min="11016" max="11016" width="10.140625" style="1" customWidth="1"/>
    <col min="11017" max="11017" width="9.140625" style="1" customWidth="1"/>
    <col min="11018" max="11018" width="8" style="1" customWidth="1"/>
    <col min="11019" max="11019" width="9.140625" style="1"/>
    <col min="11020" max="11020" width="10.140625" style="1" bestFit="1" customWidth="1"/>
    <col min="11021" max="11264" width="9.140625" style="1"/>
    <col min="11265" max="11265" width="23" style="1" customWidth="1"/>
    <col min="11266" max="11266" width="10.140625" style="1" customWidth="1"/>
    <col min="11267" max="11267" width="9" style="1" customWidth="1"/>
    <col min="11268" max="11268" width="7" style="1" customWidth="1"/>
    <col min="11269" max="11269" width="9.85546875" style="1" customWidth="1"/>
    <col min="11270" max="11270" width="7.28515625" style="1" customWidth="1"/>
    <col min="11271" max="11271" width="7.7109375" style="1" customWidth="1"/>
    <col min="11272" max="11272" width="10.140625" style="1" customWidth="1"/>
    <col min="11273" max="11273" width="9.140625" style="1" customWidth="1"/>
    <col min="11274" max="11274" width="8" style="1" customWidth="1"/>
    <col min="11275" max="11275" width="9.140625" style="1"/>
    <col min="11276" max="11276" width="10.140625" style="1" bestFit="1" customWidth="1"/>
    <col min="11277" max="11520" width="9.140625" style="1"/>
    <col min="11521" max="11521" width="23" style="1" customWidth="1"/>
    <col min="11522" max="11522" width="10.140625" style="1" customWidth="1"/>
    <col min="11523" max="11523" width="9" style="1" customWidth="1"/>
    <col min="11524" max="11524" width="7" style="1" customWidth="1"/>
    <col min="11525" max="11525" width="9.85546875" style="1" customWidth="1"/>
    <col min="11526" max="11526" width="7.28515625" style="1" customWidth="1"/>
    <col min="11527" max="11527" width="7.7109375" style="1" customWidth="1"/>
    <col min="11528" max="11528" width="10.140625" style="1" customWidth="1"/>
    <col min="11529" max="11529" width="9.140625" style="1" customWidth="1"/>
    <col min="11530" max="11530" width="8" style="1" customWidth="1"/>
    <col min="11531" max="11531" width="9.140625" style="1"/>
    <col min="11532" max="11532" width="10.140625" style="1" bestFit="1" customWidth="1"/>
    <col min="11533" max="11776" width="9.140625" style="1"/>
    <col min="11777" max="11777" width="23" style="1" customWidth="1"/>
    <col min="11778" max="11778" width="10.140625" style="1" customWidth="1"/>
    <col min="11779" max="11779" width="9" style="1" customWidth="1"/>
    <col min="11780" max="11780" width="7" style="1" customWidth="1"/>
    <col min="11781" max="11781" width="9.85546875" style="1" customWidth="1"/>
    <col min="11782" max="11782" width="7.28515625" style="1" customWidth="1"/>
    <col min="11783" max="11783" width="7.7109375" style="1" customWidth="1"/>
    <col min="11784" max="11784" width="10.140625" style="1" customWidth="1"/>
    <col min="11785" max="11785" width="9.140625" style="1" customWidth="1"/>
    <col min="11786" max="11786" width="8" style="1" customWidth="1"/>
    <col min="11787" max="11787" width="9.140625" style="1"/>
    <col min="11788" max="11788" width="10.140625" style="1" bestFit="1" customWidth="1"/>
    <col min="11789" max="12032" width="9.140625" style="1"/>
    <col min="12033" max="12033" width="23" style="1" customWidth="1"/>
    <col min="12034" max="12034" width="10.140625" style="1" customWidth="1"/>
    <col min="12035" max="12035" width="9" style="1" customWidth="1"/>
    <col min="12036" max="12036" width="7" style="1" customWidth="1"/>
    <col min="12037" max="12037" width="9.85546875" style="1" customWidth="1"/>
    <col min="12038" max="12038" width="7.28515625" style="1" customWidth="1"/>
    <col min="12039" max="12039" width="7.7109375" style="1" customWidth="1"/>
    <col min="12040" max="12040" width="10.140625" style="1" customWidth="1"/>
    <col min="12041" max="12041" width="9.140625" style="1" customWidth="1"/>
    <col min="12042" max="12042" width="8" style="1" customWidth="1"/>
    <col min="12043" max="12043" width="9.140625" style="1"/>
    <col min="12044" max="12044" width="10.140625" style="1" bestFit="1" customWidth="1"/>
    <col min="12045" max="12288" width="9.140625" style="1"/>
    <col min="12289" max="12289" width="23" style="1" customWidth="1"/>
    <col min="12290" max="12290" width="10.140625" style="1" customWidth="1"/>
    <col min="12291" max="12291" width="9" style="1" customWidth="1"/>
    <col min="12292" max="12292" width="7" style="1" customWidth="1"/>
    <col min="12293" max="12293" width="9.85546875" style="1" customWidth="1"/>
    <col min="12294" max="12294" width="7.28515625" style="1" customWidth="1"/>
    <col min="12295" max="12295" width="7.7109375" style="1" customWidth="1"/>
    <col min="12296" max="12296" width="10.140625" style="1" customWidth="1"/>
    <col min="12297" max="12297" width="9.140625" style="1" customWidth="1"/>
    <col min="12298" max="12298" width="8" style="1" customWidth="1"/>
    <col min="12299" max="12299" width="9.140625" style="1"/>
    <col min="12300" max="12300" width="10.140625" style="1" bestFit="1" customWidth="1"/>
    <col min="12301" max="12544" width="9.140625" style="1"/>
    <col min="12545" max="12545" width="23" style="1" customWidth="1"/>
    <col min="12546" max="12546" width="10.140625" style="1" customWidth="1"/>
    <col min="12547" max="12547" width="9" style="1" customWidth="1"/>
    <col min="12548" max="12548" width="7" style="1" customWidth="1"/>
    <col min="12549" max="12549" width="9.85546875" style="1" customWidth="1"/>
    <col min="12550" max="12550" width="7.28515625" style="1" customWidth="1"/>
    <col min="12551" max="12551" width="7.7109375" style="1" customWidth="1"/>
    <col min="12552" max="12552" width="10.140625" style="1" customWidth="1"/>
    <col min="12553" max="12553" width="9.140625" style="1" customWidth="1"/>
    <col min="12554" max="12554" width="8" style="1" customWidth="1"/>
    <col min="12555" max="12555" width="9.140625" style="1"/>
    <col min="12556" max="12556" width="10.140625" style="1" bestFit="1" customWidth="1"/>
    <col min="12557" max="12800" width="9.140625" style="1"/>
    <col min="12801" max="12801" width="23" style="1" customWidth="1"/>
    <col min="12802" max="12802" width="10.140625" style="1" customWidth="1"/>
    <col min="12803" max="12803" width="9" style="1" customWidth="1"/>
    <col min="12804" max="12804" width="7" style="1" customWidth="1"/>
    <col min="12805" max="12805" width="9.85546875" style="1" customWidth="1"/>
    <col min="12806" max="12806" width="7.28515625" style="1" customWidth="1"/>
    <col min="12807" max="12807" width="7.7109375" style="1" customWidth="1"/>
    <col min="12808" max="12808" width="10.140625" style="1" customWidth="1"/>
    <col min="12809" max="12809" width="9.140625" style="1" customWidth="1"/>
    <col min="12810" max="12810" width="8" style="1" customWidth="1"/>
    <col min="12811" max="12811" width="9.140625" style="1"/>
    <col min="12812" max="12812" width="10.140625" style="1" bestFit="1" customWidth="1"/>
    <col min="12813" max="13056" width="9.140625" style="1"/>
    <col min="13057" max="13057" width="23" style="1" customWidth="1"/>
    <col min="13058" max="13058" width="10.140625" style="1" customWidth="1"/>
    <col min="13059" max="13059" width="9" style="1" customWidth="1"/>
    <col min="13060" max="13060" width="7" style="1" customWidth="1"/>
    <col min="13061" max="13061" width="9.85546875" style="1" customWidth="1"/>
    <col min="13062" max="13062" width="7.28515625" style="1" customWidth="1"/>
    <col min="13063" max="13063" width="7.7109375" style="1" customWidth="1"/>
    <col min="13064" max="13064" width="10.140625" style="1" customWidth="1"/>
    <col min="13065" max="13065" width="9.140625" style="1" customWidth="1"/>
    <col min="13066" max="13066" width="8" style="1" customWidth="1"/>
    <col min="13067" max="13067" width="9.140625" style="1"/>
    <col min="13068" max="13068" width="10.140625" style="1" bestFit="1" customWidth="1"/>
    <col min="13069" max="13312" width="9.140625" style="1"/>
    <col min="13313" max="13313" width="23" style="1" customWidth="1"/>
    <col min="13314" max="13314" width="10.140625" style="1" customWidth="1"/>
    <col min="13315" max="13315" width="9" style="1" customWidth="1"/>
    <col min="13316" max="13316" width="7" style="1" customWidth="1"/>
    <col min="13317" max="13317" width="9.85546875" style="1" customWidth="1"/>
    <col min="13318" max="13318" width="7.28515625" style="1" customWidth="1"/>
    <col min="13319" max="13319" width="7.7109375" style="1" customWidth="1"/>
    <col min="13320" max="13320" width="10.140625" style="1" customWidth="1"/>
    <col min="13321" max="13321" width="9.140625" style="1" customWidth="1"/>
    <col min="13322" max="13322" width="8" style="1" customWidth="1"/>
    <col min="13323" max="13323" width="9.140625" style="1"/>
    <col min="13324" max="13324" width="10.140625" style="1" bestFit="1" customWidth="1"/>
    <col min="13325" max="13568" width="9.140625" style="1"/>
    <col min="13569" max="13569" width="23" style="1" customWidth="1"/>
    <col min="13570" max="13570" width="10.140625" style="1" customWidth="1"/>
    <col min="13571" max="13571" width="9" style="1" customWidth="1"/>
    <col min="13572" max="13572" width="7" style="1" customWidth="1"/>
    <col min="13573" max="13573" width="9.85546875" style="1" customWidth="1"/>
    <col min="13574" max="13574" width="7.28515625" style="1" customWidth="1"/>
    <col min="13575" max="13575" width="7.7109375" style="1" customWidth="1"/>
    <col min="13576" max="13576" width="10.140625" style="1" customWidth="1"/>
    <col min="13577" max="13577" width="9.140625" style="1" customWidth="1"/>
    <col min="13578" max="13578" width="8" style="1" customWidth="1"/>
    <col min="13579" max="13579" width="9.140625" style="1"/>
    <col min="13580" max="13580" width="10.140625" style="1" bestFit="1" customWidth="1"/>
    <col min="13581" max="13824" width="9.140625" style="1"/>
    <col min="13825" max="13825" width="23" style="1" customWidth="1"/>
    <col min="13826" max="13826" width="10.140625" style="1" customWidth="1"/>
    <col min="13827" max="13827" width="9" style="1" customWidth="1"/>
    <col min="13828" max="13828" width="7" style="1" customWidth="1"/>
    <col min="13829" max="13829" width="9.85546875" style="1" customWidth="1"/>
    <col min="13830" max="13830" width="7.28515625" style="1" customWidth="1"/>
    <col min="13831" max="13831" width="7.7109375" style="1" customWidth="1"/>
    <col min="13832" max="13832" width="10.140625" style="1" customWidth="1"/>
    <col min="13833" max="13833" width="9.140625" style="1" customWidth="1"/>
    <col min="13834" max="13834" width="8" style="1" customWidth="1"/>
    <col min="13835" max="13835" width="9.140625" style="1"/>
    <col min="13836" max="13836" width="10.140625" style="1" bestFit="1" customWidth="1"/>
    <col min="13837" max="14080" width="9.140625" style="1"/>
    <col min="14081" max="14081" width="23" style="1" customWidth="1"/>
    <col min="14082" max="14082" width="10.140625" style="1" customWidth="1"/>
    <col min="14083" max="14083" width="9" style="1" customWidth="1"/>
    <col min="14084" max="14084" width="7" style="1" customWidth="1"/>
    <col min="14085" max="14085" width="9.85546875" style="1" customWidth="1"/>
    <col min="14086" max="14086" width="7.28515625" style="1" customWidth="1"/>
    <col min="14087" max="14087" width="7.7109375" style="1" customWidth="1"/>
    <col min="14088" max="14088" width="10.140625" style="1" customWidth="1"/>
    <col min="14089" max="14089" width="9.140625" style="1" customWidth="1"/>
    <col min="14090" max="14090" width="8" style="1" customWidth="1"/>
    <col min="14091" max="14091" width="9.140625" style="1"/>
    <col min="14092" max="14092" width="10.140625" style="1" bestFit="1" customWidth="1"/>
    <col min="14093" max="14336" width="9.140625" style="1"/>
    <col min="14337" max="14337" width="23" style="1" customWidth="1"/>
    <col min="14338" max="14338" width="10.140625" style="1" customWidth="1"/>
    <col min="14339" max="14339" width="9" style="1" customWidth="1"/>
    <col min="14340" max="14340" width="7" style="1" customWidth="1"/>
    <col min="14341" max="14341" width="9.85546875" style="1" customWidth="1"/>
    <col min="14342" max="14342" width="7.28515625" style="1" customWidth="1"/>
    <col min="14343" max="14343" width="7.7109375" style="1" customWidth="1"/>
    <col min="14344" max="14344" width="10.140625" style="1" customWidth="1"/>
    <col min="14345" max="14345" width="9.140625" style="1" customWidth="1"/>
    <col min="14346" max="14346" width="8" style="1" customWidth="1"/>
    <col min="14347" max="14347" width="9.140625" style="1"/>
    <col min="14348" max="14348" width="10.140625" style="1" bestFit="1" customWidth="1"/>
    <col min="14349" max="14592" width="9.140625" style="1"/>
    <col min="14593" max="14593" width="23" style="1" customWidth="1"/>
    <col min="14594" max="14594" width="10.140625" style="1" customWidth="1"/>
    <col min="14595" max="14595" width="9" style="1" customWidth="1"/>
    <col min="14596" max="14596" width="7" style="1" customWidth="1"/>
    <col min="14597" max="14597" width="9.85546875" style="1" customWidth="1"/>
    <col min="14598" max="14598" width="7.28515625" style="1" customWidth="1"/>
    <col min="14599" max="14599" width="7.7109375" style="1" customWidth="1"/>
    <col min="14600" max="14600" width="10.140625" style="1" customWidth="1"/>
    <col min="14601" max="14601" width="9.140625" style="1" customWidth="1"/>
    <col min="14602" max="14602" width="8" style="1" customWidth="1"/>
    <col min="14603" max="14603" width="9.140625" style="1"/>
    <col min="14604" max="14604" width="10.140625" style="1" bestFit="1" customWidth="1"/>
    <col min="14605" max="14848" width="9.140625" style="1"/>
    <col min="14849" max="14849" width="23" style="1" customWidth="1"/>
    <col min="14850" max="14850" width="10.140625" style="1" customWidth="1"/>
    <col min="14851" max="14851" width="9" style="1" customWidth="1"/>
    <col min="14852" max="14852" width="7" style="1" customWidth="1"/>
    <col min="14853" max="14853" width="9.85546875" style="1" customWidth="1"/>
    <col min="14854" max="14854" width="7.28515625" style="1" customWidth="1"/>
    <col min="14855" max="14855" width="7.7109375" style="1" customWidth="1"/>
    <col min="14856" max="14856" width="10.140625" style="1" customWidth="1"/>
    <col min="14857" max="14857" width="9.140625" style="1" customWidth="1"/>
    <col min="14858" max="14858" width="8" style="1" customWidth="1"/>
    <col min="14859" max="14859" width="9.140625" style="1"/>
    <col min="14860" max="14860" width="10.140625" style="1" bestFit="1" customWidth="1"/>
    <col min="14861" max="15104" width="9.140625" style="1"/>
    <col min="15105" max="15105" width="23" style="1" customWidth="1"/>
    <col min="15106" max="15106" width="10.140625" style="1" customWidth="1"/>
    <col min="15107" max="15107" width="9" style="1" customWidth="1"/>
    <col min="15108" max="15108" width="7" style="1" customWidth="1"/>
    <col min="15109" max="15109" width="9.85546875" style="1" customWidth="1"/>
    <col min="15110" max="15110" width="7.28515625" style="1" customWidth="1"/>
    <col min="15111" max="15111" width="7.7109375" style="1" customWidth="1"/>
    <col min="15112" max="15112" width="10.140625" style="1" customWidth="1"/>
    <col min="15113" max="15113" width="9.140625" style="1" customWidth="1"/>
    <col min="15114" max="15114" width="8" style="1" customWidth="1"/>
    <col min="15115" max="15115" width="9.140625" style="1"/>
    <col min="15116" max="15116" width="10.140625" style="1" bestFit="1" customWidth="1"/>
    <col min="15117" max="15360" width="9.140625" style="1"/>
    <col min="15361" max="15361" width="23" style="1" customWidth="1"/>
    <col min="15362" max="15362" width="10.140625" style="1" customWidth="1"/>
    <col min="15363" max="15363" width="9" style="1" customWidth="1"/>
    <col min="15364" max="15364" width="7" style="1" customWidth="1"/>
    <col min="15365" max="15365" width="9.85546875" style="1" customWidth="1"/>
    <col min="15366" max="15366" width="7.28515625" style="1" customWidth="1"/>
    <col min="15367" max="15367" width="7.7109375" style="1" customWidth="1"/>
    <col min="15368" max="15368" width="10.140625" style="1" customWidth="1"/>
    <col min="15369" max="15369" width="9.140625" style="1" customWidth="1"/>
    <col min="15370" max="15370" width="8" style="1" customWidth="1"/>
    <col min="15371" max="15371" width="9.140625" style="1"/>
    <col min="15372" max="15372" width="10.140625" style="1" bestFit="1" customWidth="1"/>
    <col min="15373" max="15616" width="9.140625" style="1"/>
    <col min="15617" max="15617" width="23" style="1" customWidth="1"/>
    <col min="15618" max="15618" width="10.140625" style="1" customWidth="1"/>
    <col min="15619" max="15619" width="9" style="1" customWidth="1"/>
    <col min="15620" max="15620" width="7" style="1" customWidth="1"/>
    <col min="15621" max="15621" width="9.85546875" style="1" customWidth="1"/>
    <col min="15622" max="15622" width="7.28515625" style="1" customWidth="1"/>
    <col min="15623" max="15623" width="7.7109375" style="1" customWidth="1"/>
    <col min="15624" max="15624" width="10.140625" style="1" customWidth="1"/>
    <col min="15625" max="15625" width="9.140625" style="1" customWidth="1"/>
    <col min="15626" max="15626" width="8" style="1" customWidth="1"/>
    <col min="15627" max="15627" width="9.140625" style="1"/>
    <col min="15628" max="15628" width="10.140625" style="1" bestFit="1" customWidth="1"/>
    <col min="15629" max="15872" width="9.140625" style="1"/>
    <col min="15873" max="15873" width="23" style="1" customWidth="1"/>
    <col min="15874" max="15874" width="10.140625" style="1" customWidth="1"/>
    <col min="15875" max="15875" width="9" style="1" customWidth="1"/>
    <col min="15876" max="15876" width="7" style="1" customWidth="1"/>
    <col min="15877" max="15877" width="9.85546875" style="1" customWidth="1"/>
    <col min="15878" max="15878" width="7.28515625" style="1" customWidth="1"/>
    <col min="15879" max="15879" width="7.7109375" style="1" customWidth="1"/>
    <col min="15880" max="15880" width="10.140625" style="1" customWidth="1"/>
    <col min="15881" max="15881" width="9.140625" style="1" customWidth="1"/>
    <col min="15882" max="15882" width="8" style="1" customWidth="1"/>
    <col min="15883" max="15883" width="9.140625" style="1"/>
    <col min="15884" max="15884" width="10.140625" style="1" bestFit="1" customWidth="1"/>
    <col min="15885" max="16128" width="9.140625" style="1"/>
    <col min="16129" max="16129" width="23" style="1" customWidth="1"/>
    <col min="16130" max="16130" width="10.140625" style="1" customWidth="1"/>
    <col min="16131" max="16131" width="9" style="1" customWidth="1"/>
    <col min="16132" max="16132" width="7" style="1" customWidth="1"/>
    <col min="16133" max="16133" width="9.85546875" style="1" customWidth="1"/>
    <col min="16134" max="16134" width="7.28515625" style="1" customWidth="1"/>
    <col min="16135" max="16135" width="7.7109375" style="1" customWidth="1"/>
    <col min="16136" max="16136" width="10.140625" style="1" customWidth="1"/>
    <col min="16137" max="16137" width="9.140625" style="1" customWidth="1"/>
    <col min="16138" max="16138" width="8" style="1" customWidth="1"/>
    <col min="16139" max="16139" width="9.140625" style="1"/>
    <col min="16140" max="16140" width="10.140625" style="1" bestFit="1" customWidth="1"/>
    <col min="16141" max="16384" width="9.140625" style="1"/>
  </cols>
  <sheetData>
    <row r="1" spans="1:11" ht="15" customHeight="1">
      <c r="A1" s="2546" t="s">
        <v>1492</v>
      </c>
      <c r="B1" s="2546"/>
      <c r="C1" s="2546"/>
      <c r="D1" s="2546"/>
      <c r="E1" s="2546"/>
      <c r="F1" s="2546"/>
      <c r="G1" s="2546"/>
      <c r="H1" s="2546"/>
      <c r="I1" s="2546"/>
      <c r="J1" s="2546"/>
    </row>
    <row r="2" spans="1:11" ht="15" customHeight="1">
      <c r="A2" s="2547" t="s">
        <v>1466</v>
      </c>
      <c r="B2" s="2547"/>
      <c r="C2" s="2547"/>
      <c r="D2" s="2547"/>
      <c r="E2" s="2547"/>
      <c r="F2" s="2547"/>
      <c r="G2" s="2547"/>
      <c r="H2" s="2547"/>
      <c r="I2" s="2547"/>
      <c r="J2" s="2547"/>
    </row>
    <row r="3" spans="1:11" ht="13.5" thickBot="1">
      <c r="A3" s="2548" t="s">
        <v>212</v>
      </c>
      <c r="B3" s="2548"/>
      <c r="C3" s="2548"/>
      <c r="D3" s="2548"/>
      <c r="E3" s="2548"/>
      <c r="F3" s="2548"/>
      <c r="G3" s="2548"/>
      <c r="H3" s="2548"/>
      <c r="I3" s="2548"/>
      <c r="J3" s="2548"/>
    </row>
    <row r="4" spans="1:11" ht="12.75" customHeight="1" thickTop="1">
      <c r="A4" s="2511" t="s">
        <v>1032</v>
      </c>
      <c r="B4" s="2340" t="s">
        <v>0</v>
      </c>
      <c r="C4" s="2340"/>
      <c r="D4" s="2340"/>
      <c r="E4" s="2340" t="s">
        <v>1</v>
      </c>
      <c r="F4" s="2340"/>
      <c r="G4" s="2340"/>
      <c r="H4" s="2340" t="s">
        <v>130</v>
      </c>
      <c r="I4" s="2340"/>
      <c r="J4" s="2342"/>
    </row>
    <row r="5" spans="1:11" ht="38.25">
      <c r="A5" s="2549"/>
      <c r="B5" s="1487" t="s">
        <v>1459</v>
      </c>
      <c r="C5" s="1487" t="s">
        <v>1467</v>
      </c>
      <c r="D5" s="1487" t="s">
        <v>1461</v>
      </c>
      <c r="E5" s="1487" t="s">
        <v>1459</v>
      </c>
      <c r="F5" s="1487" t="s">
        <v>1467</v>
      </c>
      <c r="G5" s="1487" t="s">
        <v>1461</v>
      </c>
      <c r="H5" s="1487" t="s">
        <v>1459</v>
      </c>
      <c r="I5" s="1487" t="s">
        <v>1467</v>
      </c>
      <c r="J5" s="1615" t="s">
        <v>1461</v>
      </c>
    </row>
    <row r="6" spans="1:11">
      <c r="A6" s="1719" t="s">
        <v>1468</v>
      </c>
      <c r="B6" s="2542"/>
      <c r="C6" s="2542"/>
      <c r="D6" s="2542"/>
      <c r="E6" s="2542"/>
      <c r="F6" s="2542"/>
      <c r="G6" s="2542"/>
      <c r="H6" s="2542"/>
      <c r="I6" s="2542"/>
      <c r="J6" s="2543"/>
    </row>
    <row r="7" spans="1:11">
      <c r="A7" s="1574" t="s">
        <v>1469</v>
      </c>
      <c r="B7" s="1716">
        <v>80800.422000000006</v>
      </c>
      <c r="C7" s="1716">
        <v>8080.0391999999993</v>
      </c>
      <c r="D7" s="1490">
        <v>33.043437519348004</v>
      </c>
      <c r="E7" s="1716">
        <v>179187.71400000001</v>
      </c>
      <c r="F7" s="1716">
        <v>19448.771399999998</v>
      </c>
      <c r="G7" s="1490">
        <v>64.196227982600391</v>
      </c>
      <c r="H7" s="1490">
        <v>467822.38146999991</v>
      </c>
      <c r="I7" s="1490">
        <v>46782.238146999996</v>
      </c>
      <c r="J7" s="1717">
        <v>34.917202976459208</v>
      </c>
    </row>
    <row r="8" spans="1:11" ht="15.75">
      <c r="A8" s="1574" t="s">
        <v>1513</v>
      </c>
      <c r="B8" s="1716">
        <v>36476.506000000001</v>
      </c>
      <c r="C8" s="1716">
        <v>3647.6446000000001</v>
      </c>
      <c r="D8" s="1490">
        <v>14.917095505290018</v>
      </c>
      <c r="E8" s="1716">
        <v>47687.579539999992</v>
      </c>
      <c r="F8" s="1716">
        <v>4768.7579540000006</v>
      </c>
      <c r="G8" s="1490">
        <v>15.740648420024261</v>
      </c>
      <c r="H8" s="1490">
        <v>130057.36097000001</v>
      </c>
      <c r="I8" s="1490">
        <v>13005.736096999999</v>
      </c>
      <c r="J8" s="1717">
        <v>9.707186854341062</v>
      </c>
    </row>
    <row r="9" spans="1:11">
      <c r="A9" s="1574" t="s">
        <v>1470</v>
      </c>
      <c r="B9" s="1716">
        <v>18314.206000000002</v>
      </c>
      <c r="C9" s="1716">
        <v>1831.4776000000002</v>
      </c>
      <c r="D9" s="1490">
        <v>7.4898542130445902</v>
      </c>
      <c r="E9" s="1716">
        <v>20677.306000000004</v>
      </c>
      <c r="F9" s="1716">
        <v>2067.7305999999999</v>
      </c>
      <c r="G9" s="1490">
        <v>6.8251357514644395</v>
      </c>
      <c r="H9" s="1490">
        <v>40818.450599999996</v>
      </c>
      <c r="I9" s="1490">
        <v>4081.8450599999996</v>
      </c>
      <c r="J9" s="1717">
        <v>3.046596702591005</v>
      </c>
    </row>
    <row r="10" spans="1:11">
      <c r="A10" s="1574" t="s">
        <v>1471</v>
      </c>
      <c r="B10" s="1716">
        <v>10504.019</v>
      </c>
      <c r="C10" s="1716">
        <v>1050.4019000000001</v>
      </c>
      <c r="D10" s="1490">
        <v>4.2956338074268787</v>
      </c>
      <c r="E10" s="1716">
        <v>11393.558999999999</v>
      </c>
      <c r="F10" s="1716">
        <v>1139.3559</v>
      </c>
      <c r="G10" s="1490">
        <v>3.7607697476315067</v>
      </c>
      <c r="H10" s="1490">
        <v>27332.341420000001</v>
      </c>
      <c r="I10" s="1490">
        <v>2733.2341420000002</v>
      </c>
      <c r="J10" s="1717">
        <v>2.0400240582444735</v>
      </c>
    </row>
    <row r="11" spans="1:11">
      <c r="A11" s="1574" t="s">
        <v>1472</v>
      </c>
      <c r="B11" s="1716">
        <v>540</v>
      </c>
      <c r="C11" s="1716">
        <v>54</v>
      </c>
      <c r="D11" s="1490">
        <v>0.22083378333669373</v>
      </c>
      <c r="E11" s="1716">
        <v>0</v>
      </c>
      <c r="F11" s="1716">
        <v>0</v>
      </c>
      <c r="G11" s="1490">
        <v>0</v>
      </c>
      <c r="H11" s="1490">
        <v>0</v>
      </c>
      <c r="I11" s="1490">
        <v>0</v>
      </c>
      <c r="J11" s="1717">
        <v>0</v>
      </c>
      <c r="K11" s="1504"/>
    </row>
    <row r="12" spans="1:11">
      <c r="A12" s="1574" t="s">
        <v>1473</v>
      </c>
      <c r="B12" s="1716">
        <v>12034.706</v>
      </c>
      <c r="C12" s="1716">
        <v>120.34706</v>
      </c>
      <c r="D12" s="1490">
        <v>0.49216104765274227</v>
      </c>
      <c r="E12" s="1716">
        <v>12128.554</v>
      </c>
      <c r="F12" s="1716">
        <v>1212.8553999999999</v>
      </c>
      <c r="G12" s="1490">
        <v>4.0033758517171929</v>
      </c>
      <c r="H12" s="1490">
        <v>6585.0669200000002</v>
      </c>
      <c r="I12" s="1490">
        <v>658.50669200000004</v>
      </c>
      <c r="J12" s="1717">
        <v>0.49149448031261406</v>
      </c>
    </row>
    <row r="13" spans="1:11">
      <c r="A13" s="1574" t="s">
        <v>1474</v>
      </c>
      <c r="B13" s="1716">
        <v>695.98</v>
      </c>
      <c r="C13" s="1716">
        <v>69.597999999999999</v>
      </c>
      <c r="D13" s="1490">
        <v>0.28462203060494834</v>
      </c>
      <c r="E13" s="1716">
        <v>0</v>
      </c>
      <c r="F13" s="1716">
        <v>0</v>
      </c>
      <c r="G13" s="1490">
        <v>0</v>
      </c>
      <c r="H13" s="1490">
        <v>107.1</v>
      </c>
      <c r="I13" s="1490">
        <v>10.71</v>
      </c>
      <c r="J13" s="1717">
        <v>7.9937014279394692E-3</v>
      </c>
    </row>
    <row r="14" spans="1:11">
      <c r="A14" s="1574" t="s">
        <v>1475</v>
      </c>
      <c r="B14" s="1716">
        <v>4842.72</v>
      </c>
      <c r="C14" s="1716">
        <v>484.27199999999999</v>
      </c>
      <c r="D14" s="1490">
        <v>1.9804373689634693</v>
      </c>
      <c r="E14" s="1716">
        <v>16518.448</v>
      </c>
      <c r="F14" s="1716">
        <v>1651.8448000000001</v>
      </c>
      <c r="G14" s="1490">
        <v>5.4523858187089882</v>
      </c>
      <c r="H14" s="1490">
        <v>33007.1558</v>
      </c>
      <c r="I14" s="1490">
        <v>3300.71558</v>
      </c>
      <c r="J14" s="1717">
        <v>2.4635793506132635</v>
      </c>
    </row>
    <row r="15" spans="1:11">
      <c r="A15" s="1574" t="s">
        <v>1476</v>
      </c>
      <c r="B15" s="1716">
        <v>236500</v>
      </c>
      <c r="C15" s="1716">
        <v>9115</v>
      </c>
      <c r="D15" s="1490">
        <v>37.275924724332654</v>
      </c>
      <c r="E15" s="1716">
        <v>65.004000000000005</v>
      </c>
      <c r="F15" s="1716">
        <v>6.5004</v>
      </c>
      <c r="G15" s="1490">
        <v>2.1456427853231673E-2</v>
      </c>
      <c r="H15" s="1490">
        <v>746575</v>
      </c>
      <c r="I15" s="1490">
        <v>63407.5</v>
      </c>
      <c r="J15" s="1717">
        <v>47.32592187601044</v>
      </c>
    </row>
    <row r="16" spans="1:11">
      <c r="A16" s="1589" t="s">
        <v>1477</v>
      </c>
      <c r="B16" s="1493">
        <v>400708.55900000001</v>
      </c>
      <c r="C16" s="1493">
        <v>24452.780360000001</v>
      </c>
      <c r="D16" s="1493">
        <v>100</v>
      </c>
      <c r="E16" s="1493">
        <v>287658.16453999997</v>
      </c>
      <c r="F16" s="1493">
        <v>30295.816453999996</v>
      </c>
      <c r="G16" s="1493">
        <v>100.00000000000003</v>
      </c>
      <c r="H16" s="1493">
        <v>1452304.8571799998</v>
      </c>
      <c r="I16" s="1493">
        <v>133980.48571799998</v>
      </c>
      <c r="J16" s="1718">
        <v>100.00000000000001</v>
      </c>
    </row>
    <row r="17" spans="1:12">
      <c r="A17" s="1719" t="s">
        <v>1478</v>
      </c>
      <c r="B17" s="2544"/>
      <c r="C17" s="2544"/>
      <c r="D17" s="2544"/>
      <c r="E17" s="2544"/>
      <c r="F17" s="2544"/>
      <c r="G17" s="2544"/>
      <c r="H17" s="2544"/>
      <c r="I17" s="2544"/>
      <c r="J17" s="2545"/>
    </row>
    <row r="18" spans="1:12" ht="12.75" customHeight="1">
      <c r="A18" s="1574" t="s">
        <v>1479</v>
      </c>
      <c r="B18" s="1716">
        <v>243400.13399999999</v>
      </c>
      <c r="C18" s="1716">
        <v>9940.0133999999998</v>
      </c>
      <c r="D18" s="1490">
        <v>40.649845615284299</v>
      </c>
      <c r="E18" s="1716">
        <v>30524.662000000004</v>
      </c>
      <c r="F18" s="1716">
        <v>3052.4661999999998</v>
      </c>
      <c r="G18" s="1490">
        <v>10.075537012295896</v>
      </c>
      <c r="H18" s="1490">
        <v>46666.862999999998</v>
      </c>
      <c r="I18" s="1490">
        <v>4666.6863000000003</v>
      </c>
      <c r="J18" s="1717">
        <v>3.4831089579883803</v>
      </c>
    </row>
    <row r="19" spans="1:12">
      <c r="A19" s="1574" t="s">
        <v>1480</v>
      </c>
      <c r="B19" s="1716">
        <v>15397.071</v>
      </c>
      <c r="C19" s="1716">
        <v>1539.7100999999998</v>
      </c>
      <c r="D19" s="1490">
        <v>6.2966693643787179</v>
      </c>
      <c r="E19" s="1716">
        <v>41282.800900000002</v>
      </c>
      <c r="F19" s="1716">
        <v>4128.2800900000002</v>
      </c>
      <c r="G19" s="1490">
        <v>13.626568197190597</v>
      </c>
      <c r="H19" s="1490">
        <v>296441.48002999998</v>
      </c>
      <c r="I19" s="1490">
        <v>29644.148002999998</v>
      </c>
      <c r="J19" s="1717">
        <v>22.12572065561438</v>
      </c>
    </row>
    <row r="20" spans="1:12">
      <c r="A20" s="1574" t="s">
        <v>1481</v>
      </c>
      <c r="B20" s="1716">
        <v>141911.364</v>
      </c>
      <c r="C20" s="1716">
        <v>12973.04686</v>
      </c>
      <c r="D20" s="1490">
        <v>53.053485020336979</v>
      </c>
      <c r="E20" s="1716">
        <v>214150.70164000001</v>
      </c>
      <c r="F20" s="1716">
        <v>21415.070164000001</v>
      </c>
      <c r="G20" s="1490">
        <v>70.686558972641706</v>
      </c>
      <c r="H20" s="1490">
        <v>364196.51415</v>
      </c>
      <c r="I20" s="1490">
        <v>36419.651415</v>
      </c>
      <c r="J20" s="1717">
        <v>27.182802943150623</v>
      </c>
    </row>
    <row r="21" spans="1:12">
      <c r="A21" s="1574" t="s">
        <v>1482</v>
      </c>
      <c r="B21" s="1716">
        <v>0</v>
      </c>
      <c r="C21" s="1716">
        <v>0</v>
      </c>
      <c r="D21" s="1490">
        <v>0</v>
      </c>
      <c r="E21" s="1716">
        <v>0</v>
      </c>
      <c r="F21" s="1716">
        <v>0</v>
      </c>
      <c r="G21" s="1490">
        <v>0</v>
      </c>
      <c r="H21" s="1490">
        <v>620000</v>
      </c>
      <c r="I21" s="1490">
        <v>62000</v>
      </c>
      <c r="J21" s="1717">
        <v>46.275395754644919</v>
      </c>
    </row>
    <row r="22" spans="1:12">
      <c r="A22" s="1574" t="s">
        <v>1483</v>
      </c>
      <c r="B22" s="1716">
        <v>0</v>
      </c>
      <c r="C22" s="1716">
        <v>0</v>
      </c>
      <c r="D22" s="1490">
        <v>0</v>
      </c>
      <c r="E22" s="1716">
        <v>0</v>
      </c>
      <c r="F22" s="1716">
        <v>0</v>
      </c>
      <c r="G22" s="1490">
        <v>0</v>
      </c>
      <c r="H22" s="1490">
        <v>0</v>
      </c>
      <c r="I22" s="1490">
        <v>0</v>
      </c>
      <c r="J22" s="1717">
        <v>0</v>
      </c>
    </row>
    <row r="23" spans="1:12">
      <c r="A23" s="1574" t="s">
        <v>1484</v>
      </c>
      <c r="B23" s="1716">
        <v>0</v>
      </c>
      <c r="C23" s="1716">
        <v>0</v>
      </c>
      <c r="D23" s="1490">
        <v>0</v>
      </c>
      <c r="E23" s="1716">
        <v>1700</v>
      </c>
      <c r="F23" s="1716">
        <v>1700</v>
      </c>
      <c r="G23" s="1490">
        <v>5.6113358178717991</v>
      </c>
      <c r="H23" s="1490">
        <v>0</v>
      </c>
      <c r="I23" s="1490">
        <v>0</v>
      </c>
      <c r="J23" s="1717">
        <v>0</v>
      </c>
    </row>
    <row r="24" spans="1:12">
      <c r="A24" s="1720" t="s">
        <v>1485</v>
      </c>
      <c r="B24" s="1716">
        <v>0</v>
      </c>
      <c r="C24" s="1716">
        <v>0</v>
      </c>
      <c r="D24" s="1490">
        <v>0</v>
      </c>
      <c r="E24" s="1716">
        <v>0</v>
      </c>
      <c r="F24" s="1716">
        <v>0</v>
      </c>
      <c r="G24" s="1490">
        <v>0</v>
      </c>
      <c r="H24" s="1490">
        <v>125000</v>
      </c>
      <c r="I24" s="1490">
        <v>1250</v>
      </c>
      <c r="J24" s="1717">
        <v>0.93297168860171187</v>
      </c>
    </row>
    <row r="25" spans="1:12" ht="13.5" thickBot="1">
      <c r="A25" s="1611" t="s">
        <v>1486</v>
      </c>
      <c r="B25" s="1612">
        <v>400708.56900000002</v>
      </c>
      <c r="C25" s="1612">
        <v>24452.770360000002</v>
      </c>
      <c r="D25" s="1612">
        <v>100</v>
      </c>
      <c r="E25" s="1612">
        <v>287658.16454000003</v>
      </c>
      <c r="F25" s="1612">
        <v>30295.816454</v>
      </c>
      <c r="G25" s="1612">
        <v>100</v>
      </c>
      <c r="H25" s="1612">
        <v>1452304.85718</v>
      </c>
      <c r="I25" s="1612">
        <v>133980.48571799998</v>
      </c>
      <c r="J25" s="1617">
        <v>100.00000000000001</v>
      </c>
    </row>
    <row r="26" spans="1:12" ht="13.5" thickTop="1">
      <c r="A26" s="1095" t="s">
        <v>1441</v>
      </c>
      <c r="B26" s="801"/>
      <c r="C26" s="801"/>
    </row>
    <row r="27" spans="1:12">
      <c r="A27" s="1095" t="s">
        <v>1442</v>
      </c>
    </row>
    <row r="32" spans="1:12">
      <c r="L32" s="71"/>
    </row>
    <row r="34" spans="12:12">
      <c r="L34" s="71"/>
    </row>
  </sheetData>
  <mergeCells count="9">
    <mergeCell ref="B6:J6"/>
    <mergeCell ref="B17:J17"/>
    <mergeCell ref="A1:J1"/>
    <mergeCell ref="A2:J2"/>
    <mergeCell ref="A3:J3"/>
    <mergeCell ref="A4:A5"/>
    <mergeCell ref="B4:D4"/>
    <mergeCell ref="E4:G4"/>
    <mergeCell ref="H4:J4"/>
  </mergeCells>
  <printOptions horizontalCentered="1"/>
  <pageMargins left="1.5" right="1" top="1.5" bottom="1" header="0.3" footer="0.3"/>
  <pageSetup paperSize="9" orientation="landscape" r:id="rId1"/>
</worksheet>
</file>

<file path=xl/worksheets/sheet58.xml><?xml version="1.0" encoding="utf-8"?>
<worksheet xmlns="http://schemas.openxmlformats.org/spreadsheetml/2006/main" xmlns:r="http://schemas.openxmlformats.org/officeDocument/2006/relationships">
  <dimension ref="A20:G20"/>
  <sheetViews>
    <sheetView zoomScaleSheetLayoutView="100" workbookViewId="0">
      <selection activeCell="A20" sqref="A20:G20"/>
    </sheetView>
  </sheetViews>
  <sheetFormatPr defaultRowHeight="12.75"/>
  <cols>
    <col min="1" max="16384" width="9.140625" style="317"/>
  </cols>
  <sheetData>
    <row r="20" spans="1:7" ht="54">
      <c r="A20" s="2550" t="s">
        <v>1517</v>
      </c>
      <c r="B20" s="2550"/>
      <c r="C20" s="2550"/>
      <c r="D20" s="2550"/>
      <c r="E20" s="2550"/>
      <c r="F20" s="2550"/>
      <c r="G20" s="2550"/>
    </row>
  </sheetData>
  <mergeCells count="1">
    <mergeCell ref="A20:G20"/>
  </mergeCells>
  <printOptions horizontalCentered="1" verticalCentered="1"/>
  <pageMargins left="1.5" right="1" top="1.5" bottom="1" header="0.3" footer="0.3"/>
  <pageSetup paperSize="9" orientation="portrait" r:id="rId1"/>
</worksheet>
</file>

<file path=xl/worksheets/sheet59.xml><?xml version="1.0" encoding="utf-8"?>
<worksheet xmlns="http://schemas.openxmlformats.org/spreadsheetml/2006/main" xmlns:r="http://schemas.openxmlformats.org/officeDocument/2006/relationships">
  <dimension ref="A1:D31"/>
  <sheetViews>
    <sheetView workbookViewId="0">
      <selection activeCell="F9" sqref="F9"/>
    </sheetView>
  </sheetViews>
  <sheetFormatPr defaultRowHeight="12.75"/>
  <cols>
    <col min="1" max="1" width="10.7109375" style="317" customWidth="1"/>
    <col min="2" max="2" width="57.5703125" style="317" bestFit="1" customWidth="1"/>
    <col min="3" max="16384" width="9.140625" style="317"/>
  </cols>
  <sheetData>
    <row r="1" spans="1:4" ht="15.75">
      <c r="A1" s="2363" t="s">
        <v>1518</v>
      </c>
      <c r="B1" s="2363"/>
    </row>
    <row r="2" spans="1:4" ht="15.75">
      <c r="A2" s="2363" t="s">
        <v>1519</v>
      </c>
      <c r="B2" s="2363"/>
    </row>
    <row r="3" spans="1:4" ht="15.75">
      <c r="A3" s="2363"/>
      <c r="B3" s="2363"/>
    </row>
    <row r="4" spans="1:4" ht="15.75">
      <c r="A4" s="1733"/>
      <c r="B4" s="1733"/>
    </row>
    <row r="5" spans="1:4" ht="15.75">
      <c r="A5" s="1733"/>
      <c r="B5" s="1733"/>
    </row>
    <row r="6" spans="1:4" ht="15.75">
      <c r="A6" s="1736" t="s">
        <v>1520</v>
      </c>
      <c r="B6" s="1737" t="s">
        <v>163</v>
      </c>
      <c r="C6" s="1738"/>
    </row>
    <row r="7" spans="1:4" ht="15.75">
      <c r="A7" s="1739">
        <v>1</v>
      </c>
      <c r="B7" s="1740" t="s">
        <v>1521</v>
      </c>
      <c r="C7" s="1741"/>
      <c r="D7" s="1742"/>
    </row>
    <row r="8" spans="1:4" ht="15.75">
      <c r="A8" s="1739">
        <v>2</v>
      </c>
      <c r="B8" s="1740" t="s">
        <v>1702</v>
      </c>
      <c r="C8" s="1741"/>
      <c r="D8" s="1742"/>
    </row>
    <row r="9" spans="1:4" ht="15.75">
      <c r="A9" s="1739">
        <v>3</v>
      </c>
      <c r="B9" s="1740" t="s">
        <v>1725</v>
      </c>
      <c r="C9" s="1741"/>
      <c r="D9" s="1742"/>
    </row>
    <row r="10" spans="1:4" ht="15.75">
      <c r="A10" s="1739">
        <v>4</v>
      </c>
      <c r="B10" s="1740" t="s">
        <v>1522</v>
      </c>
      <c r="C10" s="1741"/>
      <c r="D10" s="1742"/>
    </row>
    <row r="11" spans="1:4" ht="15.75">
      <c r="A11" s="1739">
        <v>5</v>
      </c>
      <c r="B11" s="1740" t="s">
        <v>1523</v>
      </c>
      <c r="C11" s="1741"/>
      <c r="D11" s="1742"/>
    </row>
    <row r="12" spans="1:4" ht="15.75">
      <c r="A12" s="1739">
        <v>6</v>
      </c>
      <c r="B12" s="1743" t="s">
        <v>1524</v>
      </c>
      <c r="C12" s="1741"/>
      <c r="D12" s="1742"/>
    </row>
    <row r="13" spans="1:4" ht="15.75">
      <c r="A13" s="1739">
        <v>7</v>
      </c>
      <c r="B13" s="1743" t="s">
        <v>302</v>
      </c>
      <c r="C13" s="1741"/>
      <c r="D13" s="1742"/>
    </row>
    <row r="14" spans="1:4" ht="15.75">
      <c r="A14" s="1739">
        <v>8</v>
      </c>
      <c r="B14" s="1743" t="s">
        <v>1525</v>
      </c>
      <c r="C14" s="1741"/>
      <c r="D14" s="1742"/>
    </row>
    <row r="15" spans="1:4" ht="15.75">
      <c r="A15" s="1739">
        <v>9</v>
      </c>
      <c r="B15" s="1743" t="s">
        <v>1526</v>
      </c>
      <c r="C15" s="1741"/>
      <c r="D15" s="1742"/>
    </row>
    <row r="16" spans="1:4" ht="15.75">
      <c r="A16" s="1739">
        <v>10</v>
      </c>
      <c r="B16" s="1743" t="s">
        <v>1527</v>
      </c>
      <c r="C16" s="1741"/>
      <c r="D16" s="1742"/>
    </row>
    <row r="17" spans="1:4" ht="15.75">
      <c r="A17" s="1739">
        <v>11</v>
      </c>
      <c r="B17" s="1743" t="s">
        <v>1528</v>
      </c>
      <c r="C17" s="1741"/>
      <c r="D17" s="1742"/>
    </row>
    <row r="18" spans="1:4" ht="15.75">
      <c r="A18" s="1739">
        <v>12</v>
      </c>
      <c r="B18" s="1743" t="s">
        <v>1529</v>
      </c>
      <c r="C18" s="1741"/>
      <c r="D18" s="1742"/>
    </row>
    <row r="19" spans="1:4" ht="15.75">
      <c r="A19" s="1739"/>
      <c r="C19" s="1741"/>
      <c r="D19" s="1742"/>
    </row>
    <row r="20" spans="1:4" ht="15">
      <c r="A20" s="1741"/>
      <c r="B20" s="1741"/>
      <c r="C20" s="1741"/>
      <c r="D20" s="1742"/>
    </row>
    <row r="21" spans="1:4" ht="15">
      <c r="A21" s="1742"/>
      <c r="B21" s="1742"/>
      <c r="C21" s="1742"/>
      <c r="D21" s="1742"/>
    </row>
    <row r="22" spans="1:4" ht="15">
      <c r="A22" s="1742"/>
      <c r="B22" s="1742"/>
      <c r="C22" s="1742"/>
      <c r="D22" s="1742"/>
    </row>
    <row r="23" spans="1:4" ht="15">
      <c r="A23" s="1742"/>
      <c r="B23" s="1742"/>
      <c r="C23" s="1742"/>
      <c r="D23" s="1742"/>
    </row>
    <row r="24" spans="1:4" ht="15">
      <c r="A24" s="1742"/>
      <c r="B24" s="1742"/>
      <c r="C24" s="1742"/>
      <c r="D24" s="1742"/>
    </row>
    <row r="25" spans="1:4" ht="15">
      <c r="A25" s="1742"/>
      <c r="B25" s="1742"/>
      <c r="C25" s="1742"/>
      <c r="D25" s="1742"/>
    </row>
    <row r="26" spans="1:4" ht="15">
      <c r="A26" s="1742"/>
      <c r="B26" s="1742"/>
      <c r="C26" s="1742"/>
      <c r="D26" s="1742"/>
    </row>
    <row r="27" spans="1:4" ht="15">
      <c r="A27" s="1742"/>
      <c r="B27" s="1742"/>
      <c r="C27" s="1742"/>
      <c r="D27" s="1742"/>
    </row>
    <row r="28" spans="1:4" ht="15">
      <c r="A28" s="1742"/>
      <c r="B28" s="1742"/>
      <c r="C28" s="1742"/>
      <c r="D28" s="1742"/>
    </row>
    <row r="29" spans="1:4" ht="15">
      <c r="A29" s="1742"/>
      <c r="B29" s="1742"/>
      <c r="C29" s="1742"/>
      <c r="D29" s="1742"/>
    </row>
    <row r="30" spans="1:4" ht="15">
      <c r="A30" s="1742"/>
      <c r="B30" s="1742"/>
      <c r="C30" s="1742"/>
      <c r="D30" s="1742"/>
    </row>
    <row r="31" spans="1:4" ht="15">
      <c r="A31" s="1742"/>
      <c r="B31" s="1742"/>
      <c r="C31" s="1742"/>
      <c r="D31" s="1742"/>
    </row>
  </sheetData>
  <mergeCells count="3">
    <mergeCell ref="A1:B1"/>
    <mergeCell ref="A2:B2"/>
    <mergeCell ref="A3:B3"/>
  </mergeCells>
  <printOptions horizontalCentered="1"/>
  <pageMargins left="1.5" right="1" top="1.5" bottom="1" header="0.3" footer="0.3"/>
  <pageSetup paperSize="9"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J22"/>
  <sheetViews>
    <sheetView view="pageBreakPreview" zoomScaleSheetLayoutView="100" workbookViewId="0">
      <selection activeCell="B13" sqref="B13"/>
    </sheetView>
  </sheetViews>
  <sheetFormatPr defaultRowHeight="12.75"/>
  <cols>
    <col min="1" max="1" width="39" style="451" bestFit="1" customWidth="1"/>
    <col min="2" max="9" width="8.85546875" style="451" bestFit="1" customWidth="1"/>
    <col min="10" max="10" width="10.85546875" style="451" bestFit="1" customWidth="1"/>
    <col min="11" max="256" width="9.140625" style="451"/>
    <col min="257" max="257" width="39.85546875" style="451" customWidth="1"/>
    <col min="258" max="265" width="8.85546875" style="451" bestFit="1" customWidth="1"/>
    <col min="266" max="266" width="10.85546875" style="451" bestFit="1" customWidth="1"/>
    <col min="267" max="512" width="9.140625" style="451"/>
    <col min="513" max="513" width="39.85546875" style="451" customWidth="1"/>
    <col min="514" max="521" width="8.85546875" style="451" bestFit="1" customWidth="1"/>
    <col min="522" max="522" width="10.85546875" style="451" bestFit="1" customWidth="1"/>
    <col min="523" max="768" width="9.140625" style="451"/>
    <col min="769" max="769" width="39.85546875" style="451" customWidth="1"/>
    <col min="770" max="777" width="8.85546875" style="451" bestFit="1" customWidth="1"/>
    <col min="778" max="778" width="10.85546875" style="451" bestFit="1" customWidth="1"/>
    <col min="779" max="1024" width="9.140625" style="451"/>
    <col min="1025" max="1025" width="39.85546875" style="451" customWidth="1"/>
    <col min="1026" max="1033" width="8.85546875" style="451" bestFit="1" customWidth="1"/>
    <col min="1034" max="1034" width="10.85546875" style="451" bestFit="1" customWidth="1"/>
    <col min="1035" max="1280" width="9.140625" style="451"/>
    <col min="1281" max="1281" width="39.85546875" style="451" customWidth="1"/>
    <col min="1282" max="1289" width="8.85546875" style="451" bestFit="1" customWidth="1"/>
    <col min="1290" max="1290" width="10.85546875" style="451" bestFit="1" customWidth="1"/>
    <col min="1291" max="1536" width="9.140625" style="451"/>
    <col min="1537" max="1537" width="39.85546875" style="451" customWidth="1"/>
    <col min="1538" max="1545" width="8.85546875" style="451" bestFit="1" customWidth="1"/>
    <col min="1546" max="1546" width="10.85546875" style="451" bestFit="1" customWidth="1"/>
    <col min="1547" max="1792" width="9.140625" style="451"/>
    <col min="1793" max="1793" width="39.85546875" style="451" customWidth="1"/>
    <col min="1794" max="1801" width="8.85546875" style="451" bestFit="1" customWidth="1"/>
    <col min="1802" max="1802" width="10.85546875" style="451" bestFit="1" customWidth="1"/>
    <col min="1803" max="2048" width="9.140625" style="451"/>
    <col min="2049" max="2049" width="39.85546875" style="451" customWidth="1"/>
    <col min="2050" max="2057" width="8.85546875" style="451" bestFit="1" customWidth="1"/>
    <col min="2058" max="2058" width="10.85546875" style="451" bestFit="1" customWidth="1"/>
    <col min="2059" max="2304" width="9.140625" style="451"/>
    <col min="2305" max="2305" width="39.85546875" style="451" customWidth="1"/>
    <col min="2306" max="2313" width="8.85546875" style="451" bestFit="1" customWidth="1"/>
    <col min="2314" max="2314" width="10.85546875" style="451" bestFit="1" customWidth="1"/>
    <col min="2315" max="2560" width="9.140625" style="451"/>
    <col min="2561" max="2561" width="39.85546875" style="451" customWidth="1"/>
    <col min="2562" max="2569" width="8.85546875" style="451" bestFit="1" customWidth="1"/>
    <col min="2570" max="2570" width="10.85546875" style="451" bestFit="1" customWidth="1"/>
    <col min="2571" max="2816" width="9.140625" style="451"/>
    <col min="2817" max="2817" width="39.85546875" style="451" customWidth="1"/>
    <col min="2818" max="2825" width="8.85546875" style="451" bestFit="1" customWidth="1"/>
    <col min="2826" max="2826" width="10.85546875" style="451" bestFit="1" customWidth="1"/>
    <col min="2827" max="3072" width="9.140625" style="451"/>
    <col min="3073" max="3073" width="39.85546875" style="451" customWidth="1"/>
    <col min="3074" max="3081" width="8.85546875" style="451" bestFit="1" customWidth="1"/>
    <col min="3082" max="3082" width="10.85546875" style="451" bestFit="1" customWidth="1"/>
    <col min="3083" max="3328" width="9.140625" style="451"/>
    <col min="3329" max="3329" width="39.85546875" style="451" customWidth="1"/>
    <col min="3330" max="3337" width="8.85546875" style="451" bestFit="1" customWidth="1"/>
    <col min="3338" max="3338" width="10.85546875" style="451" bestFit="1" customWidth="1"/>
    <col min="3339" max="3584" width="9.140625" style="451"/>
    <col min="3585" max="3585" width="39.85546875" style="451" customWidth="1"/>
    <col min="3586" max="3593" width="8.85546875" style="451" bestFit="1" customWidth="1"/>
    <col min="3594" max="3594" width="10.85546875" style="451" bestFit="1" customWidth="1"/>
    <col min="3595" max="3840" width="9.140625" style="451"/>
    <col min="3841" max="3841" width="39.85546875" style="451" customWidth="1"/>
    <col min="3842" max="3849" width="8.85546875" style="451" bestFit="1" customWidth="1"/>
    <col min="3850" max="3850" width="10.85546875" style="451" bestFit="1" customWidth="1"/>
    <col min="3851" max="4096" width="9.140625" style="451"/>
    <col min="4097" max="4097" width="39.85546875" style="451" customWidth="1"/>
    <col min="4098" max="4105" width="8.85546875" style="451" bestFit="1" customWidth="1"/>
    <col min="4106" max="4106" width="10.85546875" style="451" bestFit="1" customWidth="1"/>
    <col min="4107" max="4352" width="9.140625" style="451"/>
    <col min="4353" max="4353" width="39.85546875" style="451" customWidth="1"/>
    <col min="4354" max="4361" width="8.85546875" style="451" bestFit="1" customWidth="1"/>
    <col min="4362" max="4362" width="10.85546875" style="451" bestFit="1" customWidth="1"/>
    <col min="4363" max="4608" width="9.140625" style="451"/>
    <col min="4609" max="4609" width="39.85546875" style="451" customWidth="1"/>
    <col min="4610" max="4617" width="8.85546875" style="451" bestFit="1" customWidth="1"/>
    <col min="4618" max="4618" width="10.85546875" style="451" bestFit="1" customWidth="1"/>
    <col min="4619" max="4864" width="9.140625" style="451"/>
    <col min="4865" max="4865" width="39.85546875" style="451" customWidth="1"/>
    <col min="4866" max="4873" width="8.85546875" style="451" bestFit="1" customWidth="1"/>
    <col min="4874" max="4874" width="10.85546875" style="451" bestFit="1" customWidth="1"/>
    <col min="4875" max="5120" width="9.140625" style="451"/>
    <col min="5121" max="5121" width="39.85546875" style="451" customWidth="1"/>
    <col min="5122" max="5129" width="8.85546875" style="451" bestFit="1" customWidth="1"/>
    <col min="5130" max="5130" width="10.85546875" style="451" bestFit="1" customWidth="1"/>
    <col min="5131" max="5376" width="9.140625" style="451"/>
    <col min="5377" max="5377" width="39.85546875" style="451" customWidth="1"/>
    <col min="5378" max="5385" width="8.85546875" style="451" bestFit="1" customWidth="1"/>
    <col min="5386" max="5386" width="10.85546875" style="451" bestFit="1" customWidth="1"/>
    <col min="5387" max="5632" width="9.140625" style="451"/>
    <col min="5633" max="5633" width="39.85546875" style="451" customWidth="1"/>
    <col min="5634" max="5641" width="8.85546875" style="451" bestFit="1" customWidth="1"/>
    <col min="5642" max="5642" width="10.85546875" style="451" bestFit="1" customWidth="1"/>
    <col min="5643" max="5888" width="9.140625" style="451"/>
    <col min="5889" max="5889" width="39.85546875" style="451" customWidth="1"/>
    <col min="5890" max="5897" width="8.85546875" style="451" bestFit="1" customWidth="1"/>
    <col min="5898" max="5898" width="10.85546875" style="451" bestFit="1" customWidth="1"/>
    <col min="5899" max="6144" width="9.140625" style="451"/>
    <col min="6145" max="6145" width="39.85546875" style="451" customWidth="1"/>
    <col min="6146" max="6153" width="8.85546875" style="451" bestFit="1" customWidth="1"/>
    <col min="6154" max="6154" width="10.85546875" style="451" bestFit="1" customWidth="1"/>
    <col min="6155" max="6400" width="9.140625" style="451"/>
    <col min="6401" max="6401" width="39.85546875" style="451" customWidth="1"/>
    <col min="6402" max="6409" width="8.85546875" style="451" bestFit="1" customWidth="1"/>
    <col min="6410" max="6410" width="10.85546875" style="451" bestFit="1" customWidth="1"/>
    <col min="6411" max="6656" width="9.140625" style="451"/>
    <col min="6657" max="6657" width="39.85546875" style="451" customWidth="1"/>
    <col min="6658" max="6665" width="8.85546875" style="451" bestFit="1" customWidth="1"/>
    <col min="6666" max="6666" width="10.85546875" style="451" bestFit="1" customWidth="1"/>
    <col min="6667" max="6912" width="9.140625" style="451"/>
    <col min="6913" max="6913" width="39.85546875" style="451" customWidth="1"/>
    <col min="6914" max="6921" width="8.85546875" style="451" bestFit="1" customWidth="1"/>
    <col min="6922" max="6922" width="10.85546875" style="451" bestFit="1" customWidth="1"/>
    <col min="6923" max="7168" width="9.140625" style="451"/>
    <col min="7169" max="7169" width="39.85546875" style="451" customWidth="1"/>
    <col min="7170" max="7177" width="8.85546875" style="451" bestFit="1" customWidth="1"/>
    <col min="7178" max="7178" width="10.85546875" style="451" bestFit="1" customWidth="1"/>
    <col min="7179" max="7424" width="9.140625" style="451"/>
    <col min="7425" max="7425" width="39.85546875" style="451" customWidth="1"/>
    <col min="7426" max="7433" width="8.85546875" style="451" bestFit="1" customWidth="1"/>
    <col min="7434" max="7434" width="10.85546875" style="451" bestFit="1" customWidth="1"/>
    <col min="7435" max="7680" width="9.140625" style="451"/>
    <col min="7681" max="7681" width="39.85546875" style="451" customWidth="1"/>
    <col min="7682" max="7689" width="8.85546875" style="451" bestFit="1" customWidth="1"/>
    <col min="7690" max="7690" width="10.85546875" style="451" bestFit="1" customWidth="1"/>
    <col min="7691" max="7936" width="9.140625" style="451"/>
    <col min="7937" max="7937" width="39.85546875" style="451" customWidth="1"/>
    <col min="7938" max="7945" width="8.85546875" style="451" bestFit="1" customWidth="1"/>
    <col min="7946" max="7946" width="10.85546875" style="451" bestFit="1" customWidth="1"/>
    <col min="7947" max="8192" width="9.140625" style="451"/>
    <col min="8193" max="8193" width="39.85546875" style="451" customWidth="1"/>
    <col min="8194" max="8201" width="8.85546875" style="451" bestFit="1" customWidth="1"/>
    <col min="8202" max="8202" width="10.85546875" style="451" bestFit="1" customWidth="1"/>
    <col min="8203" max="8448" width="9.140625" style="451"/>
    <col min="8449" max="8449" width="39.85546875" style="451" customWidth="1"/>
    <col min="8450" max="8457" width="8.85546875" style="451" bestFit="1" customWidth="1"/>
    <col min="8458" max="8458" width="10.85546875" style="451" bestFit="1" customWidth="1"/>
    <col min="8459" max="8704" width="9.140625" style="451"/>
    <col min="8705" max="8705" width="39.85546875" style="451" customWidth="1"/>
    <col min="8706" max="8713" width="8.85546875" style="451" bestFit="1" customWidth="1"/>
    <col min="8714" max="8714" width="10.85546875" style="451" bestFit="1" customWidth="1"/>
    <col min="8715" max="8960" width="9.140625" style="451"/>
    <col min="8961" max="8961" width="39.85546875" style="451" customWidth="1"/>
    <col min="8962" max="8969" width="8.85546875" style="451" bestFit="1" customWidth="1"/>
    <col min="8970" max="8970" width="10.85546875" style="451" bestFit="1" customWidth="1"/>
    <col min="8971" max="9216" width="9.140625" style="451"/>
    <col min="9217" max="9217" width="39.85546875" style="451" customWidth="1"/>
    <col min="9218" max="9225" width="8.85546875" style="451" bestFit="1" customWidth="1"/>
    <col min="9226" max="9226" width="10.85546875" style="451" bestFit="1" customWidth="1"/>
    <col min="9227" max="9472" width="9.140625" style="451"/>
    <col min="9473" max="9473" width="39.85546875" style="451" customWidth="1"/>
    <col min="9474" max="9481" width="8.85546875" style="451" bestFit="1" customWidth="1"/>
    <col min="9482" max="9482" width="10.85546875" style="451" bestFit="1" customWidth="1"/>
    <col min="9483" max="9728" width="9.140625" style="451"/>
    <col min="9729" max="9729" width="39.85546875" style="451" customWidth="1"/>
    <col min="9730" max="9737" width="8.85546875" style="451" bestFit="1" customWidth="1"/>
    <col min="9738" max="9738" width="10.85546875" style="451" bestFit="1" customWidth="1"/>
    <col min="9739" max="9984" width="9.140625" style="451"/>
    <col min="9985" max="9985" width="39.85546875" style="451" customWidth="1"/>
    <col min="9986" max="9993" width="8.85546875" style="451" bestFit="1" customWidth="1"/>
    <col min="9994" max="9994" width="10.85546875" style="451" bestFit="1" customWidth="1"/>
    <col min="9995" max="10240" width="9.140625" style="451"/>
    <col min="10241" max="10241" width="39.85546875" style="451" customWidth="1"/>
    <col min="10242" max="10249" width="8.85546875" style="451" bestFit="1" customWidth="1"/>
    <col min="10250" max="10250" width="10.85546875" style="451" bestFit="1" customWidth="1"/>
    <col min="10251" max="10496" width="9.140625" style="451"/>
    <col min="10497" max="10497" width="39.85546875" style="451" customWidth="1"/>
    <col min="10498" max="10505" width="8.85546875" style="451" bestFit="1" customWidth="1"/>
    <col min="10506" max="10506" width="10.85546875" style="451" bestFit="1" customWidth="1"/>
    <col min="10507" max="10752" width="9.140625" style="451"/>
    <col min="10753" max="10753" width="39.85546875" style="451" customWidth="1"/>
    <col min="10754" max="10761" width="8.85546875" style="451" bestFit="1" customWidth="1"/>
    <col min="10762" max="10762" width="10.85546875" style="451" bestFit="1" customWidth="1"/>
    <col min="10763" max="11008" width="9.140625" style="451"/>
    <col min="11009" max="11009" width="39.85546875" style="451" customWidth="1"/>
    <col min="11010" max="11017" width="8.85546875" style="451" bestFit="1" customWidth="1"/>
    <col min="11018" max="11018" width="10.85546875" style="451" bestFit="1" customWidth="1"/>
    <col min="11019" max="11264" width="9.140625" style="451"/>
    <col min="11265" max="11265" width="39.85546875" style="451" customWidth="1"/>
    <col min="11266" max="11273" width="8.85546875" style="451" bestFit="1" customWidth="1"/>
    <col min="11274" max="11274" width="10.85546875" style="451" bestFit="1" customWidth="1"/>
    <col min="11275" max="11520" width="9.140625" style="451"/>
    <col min="11521" max="11521" width="39.85546875" style="451" customWidth="1"/>
    <col min="11522" max="11529" width="8.85546875" style="451" bestFit="1" customWidth="1"/>
    <col min="11530" max="11530" width="10.85546875" style="451" bestFit="1" customWidth="1"/>
    <col min="11531" max="11776" width="9.140625" style="451"/>
    <col min="11777" max="11777" width="39.85546875" style="451" customWidth="1"/>
    <col min="11778" max="11785" width="8.85546875" style="451" bestFit="1" customWidth="1"/>
    <col min="11786" max="11786" width="10.85546875" style="451" bestFit="1" customWidth="1"/>
    <col min="11787" max="12032" width="9.140625" style="451"/>
    <col min="12033" max="12033" width="39.85546875" style="451" customWidth="1"/>
    <col min="12034" max="12041" width="8.85546875" style="451" bestFit="1" customWidth="1"/>
    <col min="12042" max="12042" width="10.85546875" style="451" bestFit="1" customWidth="1"/>
    <col min="12043" max="12288" width="9.140625" style="451"/>
    <col min="12289" max="12289" width="39.85546875" style="451" customWidth="1"/>
    <col min="12290" max="12297" width="8.85546875" style="451" bestFit="1" customWidth="1"/>
    <col min="12298" max="12298" width="10.85546875" style="451" bestFit="1" customWidth="1"/>
    <col min="12299" max="12544" width="9.140625" style="451"/>
    <col min="12545" max="12545" width="39.85546875" style="451" customWidth="1"/>
    <col min="12546" max="12553" width="8.85546875" style="451" bestFit="1" customWidth="1"/>
    <col min="12554" max="12554" width="10.85546875" style="451" bestFit="1" customWidth="1"/>
    <col min="12555" max="12800" width="9.140625" style="451"/>
    <col min="12801" max="12801" width="39.85546875" style="451" customWidth="1"/>
    <col min="12802" max="12809" width="8.85546875" style="451" bestFit="1" customWidth="1"/>
    <col min="12810" max="12810" width="10.85546875" style="451" bestFit="1" customWidth="1"/>
    <col min="12811" max="13056" width="9.140625" style="451"/>
    <col min="13057" max="13057" width="39.85546875" style="451" customWidth="1"/>
    <col min="13058" max="13065" width="8.85546875" style="451" bestFit="1" customWidth="1"/>
    <col min="13066" max="13066" width="10.85546875" style="451" bestFit="1" customWidth="1"/>
    <col min="13067" max="13312" width="9.140625" style="451"/>
    <col min="13313" max="13313" width="39.85546875" style="451" customWidth="1"/>
    <col min="13314" max="13321" width="8.85546875" style="451" bestFit="1" customWidth="1"/>
    <col min="13322" max="13322" width="10.85546875" style="451" bestFit="1" customWidth="1"/>
    <col min="13323" max="13568" width="9.140625" style="451"/>
    <col min="13569" max="13569" width="39.85546875" style="451" customWidth="1"/>
    <col min="13570" max="13577" width="8.85546875" style="451" bestFit="1" customWidth="1"/>
    <col min="13578" max="13578" width="10.85546875" style="451" bestFit="1" customWidth="1"/>
    <col min="13579" max="13824" width="9.140625" style="451"/>
    <col min="13825" max="13825" width="39.85546875" style="451" customWidth="1"/>
    <col min="13826" max="13833" width="8.85546875" style="451" bestFit="1" customWidth="1"/>
    <col min="13834" max="13834" width="10.85546875" style="451" bestFit="1" customWidth="1"/>
    <col min="13835" max="14080" width="9.140625" style="451"/>
    <col min="14081" max="14081" width="39.85546875" style="451" customWidth="1"/>
    <col min="14082" max="14089" width="8.85546875" style="451" bestFit="1" customWidth="1"/>
    <col min="14090" max="14090" width="10.85546875" style="451" bestFit="1" customWidth="1"/>
    <col min="14091" max="14336" width="9.140625" style="451"/>
    <col min="14337" max="14337" width="39.85546875" style="451" customWidth="1"/>
    <col min="14338" max="14345" width="8.85546875" style="451" bestFit="1" customWidth="1"/>
    <col min="14346" max="14346" width="10.85546875" style="451" bestFit="1" customWidth="1"/>
    <col min="14347" max="14592" width="9.140625" style="451"/>
    <col min="14593" max="14593" width="39.85546875" style="451" customWidth="1"/>
    <col min="14594" max="14601" width="8.85546875" style="451" bestFit="1" customWidth="1"/>
    <col min="14602" max="14602" width="10.85546875" style="451" bestFit="1" customWidth="1"/>
    <col min="14603" max="14848" width="9.140625" style="451"/>
    <col min="14849" max="14849" width="39.85546875" style="451" customWidth="1"/>
    <col min="14850" max="14857" width="8.85546875" style="451" bestFit="1" customWidth="1"/>
    <col min="14858" max="14858" width="10.85546875" style="451" bestFit="1" customWidth="1"/>
    <col min="14859" max="15104" width="9.140625" style="451"/>
    <col min="15105" max="15105" width="39.85546875" style="451" customWidth="1"/>
    <col min="15106" max="15113" width="8.85546875" style="451" bestFit="1" customWidth="1"/>
    <col min="15114" max="15114" width="10.85546875" style="451" bestFit="1" customWidth="1"/>
    <col min="15115" max="15360" width="9.140625" style="451"/>
    <col min="15361" max="15361" width="39.85546875" style="451" customWidth="1"/>
    <col min="15362" max="15369" width="8.85546875" style="451" bestFit="1" customWidth="1"/>
    <col min="15370" max="15370" width="10.85546875" style="451" bestFit="1" customWidth="1"/>
    <col min="15371" max="15616" width="9.140625" style="451"/>
    <col min="15617" max="15617" width="39.85546875" style="451" customWidth="1"/>
    <col min="15618" max="15625" width="8.85546875" style="451" bestFit="1" customWidth="1"/>
    <col min="15626" max="15626" width="10.85546875" style="451" bestFit="1" customWidth="1"/>
    <col min="15627" max="15872" width="9.140625" style="451"/>
    <col min="15873" max="15873" width="39.85546875" style="451" customWidth="1"/>
    <col min="15874" max="15881" width="8.85546875" style="451" bestFit="1" customWidth="1"/>
    <col min="15882" max="15882" width="10.85546875" style="451" bestFit="1" customWidth="1"/>
    <col min="15883" max="16128" width="9.140625" style="451"/>
    <col min="16129" max="16129" width="39.85546875" style="451" customWidth="1"/>
    <col min="16130" max="16137" width="8.85546875" style="451" bestFit="1" customWidth="1"/>
    <col min="16138" max="16138" width="10.85546875" style="451" bestFit="1" customWidth="1"/>
    <col min="16139" max="16384" width="9.140625" style="451"/>
  </cols>
  <sheetData>
    <row r="1" spans="1:10">
      <c r="A1" s="2083" t="s">
        <v>405</v>
      </c>
      <c r="B1" s="2083"/>
      <c r="C1" s="2083"/>
      <c r="D1" s="2083"/>
      <c r="E1" s="2083"/>
      <c r="F1" s="2083"/>
      <c r="G1" s="2083"/>
      <c r="H1" s="2083"/>
      <c r="I1" s="2083"/>
      <c r="J1" s="2083"/>
    </row>
    <row r="2" spans="1:10" ht="15.75">
      <c r="A2" s="2080" t="s">
        <v>406</v>
      </c>
      <c r="B2" s="2080"/>
      <c r="C2" s="2080"/>
      <c r="D2" s="2080"/>
      <c r="E2" s="2080"/>
      <c r="F2" s="2080"/>
      <c r="G2" s="2080"/>
      <c r="H2" s="2080"/>
      <c r="I2" s="2080"/>
      <c r="J2" s="2080"/>
    </row>
    <row r="3" spans="1:10" ht="13.5" customHeight="1">
      <c r="A3" s="2081" t="s">
        <v>348</v>
      </c>
      <c r="B3" s="2081"/>
      <c r="C3" s="2081"/>
      <c r="D3" s="2081"/>
      <c r="E3" s="2081"/>
      <c r="F3" s="2081"/>
      <c r="G3" s="2081"/>
      <c r="H3" s="2081"/>
      <c r="I3" s="2081"/>
      <c r="J3" s="2081"/>
    </row>
    <row r="4" spans="1:10" ht="14.25" customHeight="1" thickBot="1">
      <c r="A4" s="452"/>
      <c r="D4" s="454"/>
      <c r="F4" s="455"/>
      <c r="I4" s="455"/>
      <c r="J4" s="455" t="s">
        <v>349</v>
      </c>
    </row>
    <row r="5" spans="1:10" ht="16.5" customHeight="1" thickTop="1">
      <c r="A5" s="1544"/>
      <c r="B5" s="1506" t="s">
        <v>257</v>
      </c>
      <c r="C5" s="1507" t="s">
        <v>259</v>
      </c>
      <c r="D5" s="1507" t="s">
        <v>260</v>
      </c>
      <c r="E5" s="1507" t="s">
        <v>261</v>
      </c>
      <c r="F5" s="1507" t="s">
        <v>262</v>
      </c>
      <c r="G5" s="1507" t="s">
        <v>143</v>
      </c>
      <c r="H5" s="1507" t="s">
        <v>0</v>
      </c>
      <c r="I5" s="1507" t="s">
        <v>353</v>
      </c>
      <c r="J5" s="1508" t="s">
        <v>165</v>
      </c>
    </row>
    <row r="6" spans="1:10" ht="16.5" customHeight="1">
      <c r="A6" s="1545" t="s">
        <v>372</v>
      </c>
      <c r="B6" s="485">
        <v>988271.52694157092</v>
      </c>
      <c r="C6" s="485">
        <v>1192773.5738653811</v>
      </c>
      <c r="D6" s="485">
        <v>1366954.0672136724</v>
      </c>
      <c r="E6" s="485">
        <v>1527343.5655751596</v>
      </c>
      <c r="F6" s="485">
        <v>1695011.1042007003</v>
      </c>
      <c r="G6" s="485">
        <v>1964539.5767162906</v>
      </c>
      <c r="H6" s="485">
        <v>2130149.574364204</v>
      </c>
      <c r="I6" s="485">
        <v>2247426.5690306509</v>
      </c>
      <c r="J6" s="1546">
        <v>2599233.7055918816</v>
      </c>
    </row>
    <row r="7" spans="1:10" ht="16.5" customHeight="1">
      <c r="A7" s="1526" t="s">
        <v>407</v>
      </c>
      <c r="B7" s="476">
        <v>365838.68</v>
      </c>
      <c r="C7" s="476">
        <v>428762.93300000002</v>
      </c>
      <c r="D7" s="476">
        <v>505940</v>
      </c>
      <c r="E7" s="476">
        <v>644522.46354403999</v>
      </c>
      <c r="F7" s="476">
        <v>704059.7195192643</v>
      </c>
      <c r="G7" s="476">
        <v>800586.0789500064</v>
      </c>
      <c r="H7" s="476">
        <v>867723.83597617398</v>
      </c>
      <c r="I7" s="476">
        <v>917950.4769959884</v>
      </c>
      <c r="J7" s="1533">
        <v>974863.40656973969</v>
      </c>
    </row>
    <row r="8" spans="1:10" ht="16.5" customHeight="1">
      <c r="A8" s="1526" t="s">
        <v>408</v>
      </c>
      <c r="B8" s="480">
        <v>79455.762525560989</v>
      </c>
      <c r="C8" s="480">
        <v>110219.90047455001</v>
      </c>
      <c r="D8" s="480">
        <v>119145.26703515128</v>
      </c>
      <c r="E8" s="480">
        <v>140702.69961763188</v>
      </c>
      <c r="F8" s="480">
        <v>170899.99957745755</v>
      </c>
      <c r="G8" s="480">
        <v>207095.40259465988</v>
      </c>
      <c r="H8" s="480">
        <v>232507.39910362352</v>
      </c>
      <c r="I8" s="480">
        <v>261012.2624409952</v>
      </c>
      <c r="J8" s="1537">
        <v>306698.25434304407</v>
      </c>
    </row>
    <row r="9" spans="1:10" ht="16.5" customHeight="1">
      <c r="A9" s="1547" t="s">
        <v>409</v>
      </c>
      <c r="B9" s="478">
        <v>712.00029999999992</v>
      </c>
      <c r="C9" s="478">
        <v>861.52</v>
      </c>
      <c r="D9" s="478">
        <v>673.46982582129328</v>
      </c>
      <c r="E9" s="478">
        <v>840.80430954348321</v>
      </c>
      <c r="F9" s="478">
        <v>1110.3173826722584</v>
      </c>
      <c r="G9" s="478">
        <v>1293.8528460279827</v>
      </c>
      <c r="H9" s="478">
        <v>1447.0450229976959</v>
      </c>
      <c r="I9" s="478">
        <v>1409.4218523997558</v>
      </c>
      <c r="J9" s="1535">
        <v>1453.1921872677917</v>
      </c>
    </row>
    <row r="10" spans="1:10" ht="16.5" customHeight="1">
      <c r="A10" s="1547" t="s">
        <v>371</v>
      </c>
      <c r="B10" s="481">
        <v>78743.762225560989</v>
      </c>
      <c r="C10" s="481">
        <v>109358.38047455001</v>
      </c>
      <c r="D10" s="481">
        <v>118471.79720932999</v>
      </c>
      <c r="E10" s="481">
        <v>139861.89530808839</v>
      </c>
      <c r="F10" s="481">
        <v>169789.6821947853</v>
      </c>
      <c r="G10" s="481">
        <v>205801.54974863189</v>
      </c>
      <c r="H10" s="481">
        <v>231060.35408062584</v>
      </c>
      <c r="I10" s="481">
        <v>259602.84058859543</v>
      </c>
      <c r="J10" s="1539">
        <v>305245.06215577631</v>
      </c>
    </row>
    <row r="11" spans="1:10" ht="16.5" customHeight="1">
      <c r="A11" s="1526" t="s">
        <v>410</v>
      </c>
      <c r="B11" s="480">
        <v>542977.08441600995</v>
      </c>
      <c r="C11" s="480">
        <v>653790.74039083114</v>
      </c>
      <c r="D11" s="480">
        <v>741868.8001785212</v>
      </c>
      <c r="E11" s="480">
        <v>742118.40241348778</v>
      </c>
      <c r="F11" s="480">
        <v>820051.38510397845</v>
      </c>
      <c r="G11" s="480">
        <v>956858.09517162433</v>
      </c>
      <c r="H11" s="480">
        <v>1029918.3392844063</v>
      </c>
      <c r="I11" s="480">
        <v>1068463.8295936673</v>
      </c>
      <c r="J11" s="1537">
        <v>1317672.0446790978</v>
      </c>
    </row>
    <row r="12" spans="1:10" ht="16.5" customHeight="1">
      <c r="A12" s="1547" t="s">
        <v>411</v>
      </c>
      <c r="B12" s="478">
        <v>11749.5</v>
      </c>
      <c r="C12" s="478">
        <v>9117.4</v>
      </c>
      <c r="D12" s="481">
        <v>7549.4</v>
      </c>
      <c r="E12" s="481">
        <v>12291.4</v>
      </c>
      <c r="F12" s="481">
        <v>13078.84</v>
      </c>
      <c r="G12" s="481">
        <v>32751.700000000004</v>
      </c>
      <c r="H12" s="481">
        <v>34242.5</v>
      </c>
      <c r="I12" s="481">
        <v>34004.302274304122</v>
      </c>
      <c r="J12" s="1539">
        <v>27785.148267050496</v>
      </c>
    </row>
    <row r="13" spans="1:10" ht="16.5" customHeight="1">
      <c r="A13" s="1526" t="s">
        <v>412</v>
      </c>
      <c r="B13" s="480">
        <v>1000021.0269415709</v>
      </c>
      <c r="C13" s="480">
        <v>1201890.973865381</v>
      </c>
      <c r="D13" s="480">
        <v>1374503.4672136724</v>
      </c>
      <c r="E13" s="480">
        <v>1539634.9655751595</v>
      </c>
      <c r="F13" s="480">
        <v>1708089.9442007004</v>
      </c>
      <c r="G13" s="480">
        <v>1997291.2767162905</v>
      </c>
      <c r="H13" s="480">
        <v>2164392.074364204</v>
      </c>
      <c r="I13" s="480">
        <v>2281430.8713049549</v>
      </c>
      <c r="J13" s="1537">
        <v>2627018.8538589319</v>
      </c>
    </row>
    <row r="14" spans="1:10" ht="16.5" customHeight="1">
      <c r="A14" s="1547" t="s">
        <v>413</v>
      </c>
      <c r="B14" s="478">
        <v>249486.8</v>
      </c>
      <c r="C14" s="478">
        <v>282647.69999999995</v>
      </c>
      <c r="D14" s="481">
        <v>307858.7</v>
      </c>
      <c r="E14" s="481">
        <v>422772.10000000003</v>
      </c>
      <c r="F14" s="481">
        <v>497700.60000000003</v>
      </c>
      <c r="G14" s="481">
        <v>631500.30000000005</v>
      </c>
      <c r="H14" s="481">
        <v>709956.5</v>
      </c>
      <c r="I14" s="481">
        <v>778186.8</v>
      </c>
      <c r="J14" s="1539">
        <v>843657.81714000006</v>
      </c>
    </row>
    <row r="15" spans="1:10" ht="16.5" customHeight="1">
      <c r="A15" s="1526" t="s">
        <v>414</v>
      </c>
      <c r="B15" s="480">
        <v>1249507.826941571</v>
      </c>
      <c r="C15" s="480">
        <v>1484538.6738653809</v>
      </c>
      <c r="D15" s="480">
        <v>1682362.1672136723</v>
      </c>
      <c r="E15" s="480">
        <v>1962407.0655751596</v>
      </c>
      <c r="F15" s="480">
        <v>2205790.5442007002</v>
      </c>
      <c r="G15" s="480">
        <v>2628791.5767162908</v>
      </c>
      <c r="H15" s="480">
        <v>2874348.574364204</v>
      </c>
      <c r="I15" s="480">
        <v>3059617.6713049551</v>
      </c>
      <c r="J15" s="1537">
        <v>3470676.6709989319</v>
      </c>
    </row>
    <row r="16" spans="1:10" ht="16.5" customHeight="1">
      <c r="A16" s="1547" t="s">
        <v>385</v>
      </c>
      <c r="B16" s="481">
        <v>895041.72357242648</v>
      </c>
      <c r="C16" s="481">
        <v>1056184.5580281159</v>
      </c>
      <c r="D16" s="481">
        <v>1176030.3245902651</v>
      </c>
      <c r="E16" s="481">
        <v>1359538.8167405275</v>
      </c>
      <c r="F16" s="481">
        <v>1516128.9438919441</v>
      </c>
      <c r="G16" s="481">
        <v>1730312.2219384799</v>
      </c>
      <c r="H16" s="481">
        <v>1934046.224176697</v>
      </c>
      <c r="I16" s="481">
        <v>2161519.2762279022</v>
      </c>
      <c r="J16" s="1539">
        <v>2332741.0647583492</v>
      </c>
    </row>
    <row r="17" spans="1:10" ht="16.5" customHeight="1">
      <c r="A17" s="1526" t="s">
        <v>415</v>
      </c>
      <c r="B17" s="480">
        <v>93229.803369144443</v>
      </c>
      <c r="C17" s="480">
        <v>136589.01583726518</v>
      </c>
      <c r="D17" s="480">
        <v>190923.74262340739</v>
      </c>
      <c r="E17" s="480">
        <v>167804.7488346321</v>
      </c>
      <c r="F17" s="480">
        <v>178882.16030875617</v>
      </c>
      <c r="G17" s="480">
        <v>234227.35477781063</v>
      </c>
      <c r="H17" s="480">
        <v>196103.35018750699</v>
      </c>
      <c r="I17" s="480">
        <v>85907.292802748736</v>
      </c>
      <c r="J17" s="1537">
        <v>266492.64083353244</v>
      </c>
    </row>
    <row r="18" spans="1:10" ht="16.5" customHeight="1">
      <c r="A18" s="1526" t="s">
        <v>416</v>
      </c>
      <c r="B18" s="480">
        <v>354466.10336914449</v>
      </c>
      <c r="C18" s="480">
        <v>428354.11583726504</v>
      </c>
      <c r="D18" s="480">
        <v>506331.84262340725</v>
      </c>
      <c r="E18" s="480">
        <v>602868.2488346321</v>
      </c>
      <c r="F18" s="480">
        <v>689661.60030875611</v>
      </c>
      <c r="G18" s="480">
        <v>898479.35477781086</v>
      </c>
      <c r="H18" s="480">
        <v>940302.35018750699</v>
      </c>
      <c r="I18" s="480">
        <v>898098.39507705299</v>
      </c>
      <c r="J18" s="1537">
        <v>1137935.6062405827</v>
      </c>
    </row>
    <row r="19" spans="1:10" ht="16.5" customHeight="1">
      <c r="A19" s="1547" t="s">
        <v>417</v>
      </c>
      <c r="B19" s="481">
        <v>313028.70336914447</v>
      </c>
      <c r="C19" s="481">
        <v>456489.31583726517</v>
      </c>
      <c r="D19" s="481">
        <v>519268.24262340739</v>
      </c>
      <c r="E19" s="481">
        <v>526889.04883463215</v>
      </c>
      <c r="F19" s="481">
        <v>632601.16030875617</v>
      </c>
      <c r="G19" s="481">
        <v>808757.85477781063</v>
      </c>
      <c r="H19" s="481">
        <v>831982.55018750706</v>
      </c>
      <c r="I19" s="481">
        <v>757679.6731923183</v>
      </c>
      <c r="J19" s="1539">
        <v>1104961.9481490864</v>
      </c>
    </row>
    <row r="20" spans="1:10" ht="16.5" customHeight="1" thickBot="1">
      <c r="A20" s="1548" t="s">
        <v>418</v>
      </c>
      <c r="B20" s="1549">
        <v>41437.400000000023</v>
      </c>
      <c r="C20" s="1549">
        <v>-28135.200000000128</v>
      </c>
      <c r="D20" s="1549">
        <v>-12936.40000000014</v>
      </c>
      <c r="E20" s="1549">
        <v>75979.199999999953</v>
      </c>
      <c r="F20" s="1549">
        <v>57060.439999999944</v>
      </c>
      <c r="G20" s="1549">
        <v>89721.500000000233</v>
      </c>
      <c r="H20" s="1549">
        <v>108319.79999999993</v>
      </c>
      <c r="I20" s="1549">
        <v>140418.7218847347</v>
      </c>
      <c r="J20" s="1550">
        <v>32973.658091496211</v>
      </c>
    </row>
    <row r="21" spans="1:10" ht="16.5" customHeight="1" thickTop="1">
      <c r="A21" s="459" t="s">
        <v>373</v>
      </c>
      <c r="B21" s="486"/>
      <c r="C21" s="486"/>
      <c r="D21" s="486"/>
      <c r="E21" s="486"/>
      <c r="F21" s="474"/>
      <c r="G21" s="474"/>
      <c r="H21" s="486"/>
      <c r="I21" s="474"/>
      <c r="J21" s="474"/>
    </row>
    <row r="22" spans="1:10">
      <c r="A22" s="468" t="s">
        <v>376</v>
      </c>
    </row>
  </sheetData>
  <mergeCells count="3">
    <mergeCell ref="A1:J1"/>
    <mergeCell ref="A2:J2"/>
    <mergeCell ref="A3:J3"/>
  </mergeCells>
  <printOptions horizontalCentered="1"/>
  <pageMargins left="1.5" right="1" top="1.5" bottom="1" header="0.3" footer="0.3"/>
  <pageSetup paperSize="9" scale="97" orientation="landscape" r:id="rId1"/>
</worksheet>
</file>

<file path=xl/worksheets/sheet60.xml><?xml version="1.0" encoding="utf-8"?>
<worksheet xmlns="http://schemas.openxmlformats.org/spreadsheetml/2006/main" xmlns:r="http://schemas.openxmlformats.org/officeDocument/2006/relationships">
  <sheetPr>
    <pageSetUpPr fitToPage="1"/>
  </sheetPr>
  <dimension ref="A1:I50"/>
  <sheetViews>
    <sheetView view="pageBreakPreview" zoomScaleSheetLayoutView="100" workbookViewId="0">
      <selection activeCell="C4" sqref="C4:D4"/>
    </sheetView>
  </sheetViews>
  <sheetFormatPr defaultRowHeight="15"/>
  <cols>
    <col min="1" max="1" width="11" style="1748" customWidth="1"/>
    <col min="2" max="2" width="10.7109375" style="1748" customWidth="1"/>
    <col min="3" max="3" width="13.42578125" style="1748" bestFit="1" customWidth="1"/>
    <col min="4" max="4" width="11.7109375" style="1748" customWidth="1"/>
    <col min="5" max="5" width="13.42578125" style="1748" bestFit="1" customWidth="1"/>
    <col min="6" max="6" width="11.42578125" style="1748" customWidth="1"/>
    <col min="7" max="7" width="9.140625" style="1744"/>
    <col min="8" max="8" width="46.42578125" style="1744" customWidth="1"/>
    <col min="9" max="9" width="14.85546875" style="1744" customWidth="1"/>
    <col min="10" max="11" width="9.140625" style="1748"/>
    <col min="12" max="12" width="17" style="1748" customWidth="1"/>
    <col min="13" max="16384" width="9.140625" style="1748"/>
  </cols>
  <sheetData>
    <row r="1" spans="1:9" s="1980" customFormat="1" ht="15.75">
      <c r="A1" s="2553" t="s">
        <v>1530</v>
      </c>
      <c r="B1" s="2553"/>
      <c r="C1" s="2553"/>
      <c r="D1" s="2553"/>
      <c r="E1" s="2553"/>
      <c r="F1" s="2553"/>
      <c r="G1" s="1979"/>
      <c r="H1" s="1979"/>
      <c r="I1" s="1979"/>
    </row>
    <row r="2" spans="1:9" s="1982" customFormat="1" ht="18.75">
      <c r="A2" s="2554" t="s">
        <v>1521</v>
      </c>
      <c r="B2" s="2554"/>
      <c r="C2" s="2554"/>
      <c r="D2" s="2554"/>
      <c r="E2" s="2554"/>
      <c r="F2" s="2554"/>
      <c r="G2" s="1981"/>
      <c r="H2" s="1981"/>
      <c r="I2" s="1981"/>
    </row>
    <row r="3" spans="1:9" ht="16.5" customHeight="1" thickBot="1">
      <c r="A3" s="2555"/>
      <c r="B3" s="2555"/>
      <c r="C3" s="2555"/>
      <c r="D3" s="2555"/>
      <c r="E3" s="2555"/>
      <c r="F3" s="2555"/>
    </row>
    <row r="4" spans="1:9" ht="15.75" customHeight="1" thickTop="1">
      <c r="A4" s="2556" t="s">
        <v>1531</v>
      </c>
      <c r="B4" s="2558" t="s">
        <v>1532</v>
      </c>
      <c r="C4" s="2560" t="s">
        <v>1533</v>
      </c>
      <c r="D4" s="2561"/>
      <c r="E4" s="2560" t="s">
        <v>1534</v>
      </c>
      <c r="F4" s="2562"/>
      <c r="G4" s="1745"/>
    </row>
    <row r="5" spans="1:9">
      <c r="A5" s="2557"/>
      <c r="B5" s="2559"/>
      <c r="C5" s="1996" t="s">
        <v>1535</v>
      </c>
      <c r="D5" s="1996" t="s">
        <v>1536</v>
      </c>
      <c r="E5" s="1996" t="s">
        <v>1535</v>
      </c>
      <c r="F5" s="1997" t="s">
        <v>1537</v>
      </c>
      <c r="G5" s="1745"/>
    </row>
    <row r="6" spans="1:9">
      <c r="A6" s="1998" t="s">
        <v>1538</v>
      </c>
      <c r="B6" s="1999" t="s">
        <v>1539</v>
      </c>
      <c r="C6" s="2000">
        <v>16601</v>
      </c>
      <c r="D6" s="2001">
        <v>143079.64148870981</v>
      </c>
      <c r="E6" s="2002" t="s">
        <v>270</v>
      </c>
      <c r="F6" s="2003" t="s">
        <v>270</v>
      </c>
      <c r="G6" s="1745"/>
    </row>
    <row r="7" spans="1:9">
      <c r="A7" s="1998" t="s">
        <v>1540</v>
      </c>
      <c r="B7" s="1999" t="s">
        <v>1541</v>
      </c>
      <c r="C7" s="2000">
        <v>17394</v>
      </c>
      <c r="D7" s="2001">
        <v>148042.04113913394</v>
      </c>
      <c r="E7" s="2004">
        <v>4.7768206734534004</v>
      </c>
      <c r="F7" s="2003">
        <v>3.4682779456193487</v>
      </c>
      <c r="G7" s="1745"/>
    </row>
    <row r="8" spans="1:9">
      <c r="A8" s="1998" t="s">
        <v>1542</v>
      </c>
      <c r="B8" s="1999" t="s">
        <v>1543</v>
      </c>
      <c r="C8" s="2000">
        <v>17280.300000000003</v>
      </c>
      <c r="D8" s="2001">
        <v>149537.67727070779</v>
      </c>
      <c r="E8" s="2004">
        <v>-0.65367368057948738</v>
      </c>
      <c r="F8" s="2003">
        <v>1.0102779724363558</v>
      </c>
      <c r="G8" s="1745"/>
    </row>
    <row r="9" spans="1:9">
      <c r="A9" s="1998" t="s">
        <v>1544</v>
      </c>
      <c r="B9" s="1999" t="s">
        <v>1545</v>
      </c>
      <c r="C9" s="2000">
        <v>19727</v>
      </c>
      <c r="D9" s="2001">
        <v>154214.78216771031</v>
      </c>
      <c r="E9" s="2004">
        <v>14.158897704322243</v>
      </c>
      <c r="F9" s="2003">
        <v>3.1277100075157307</v>
      </c>
      <c r="G9" s="1745"/>
    </row>
    <row r="10" spans="1:9">
      <c r="A10" s="1998" t="s">
        <v>1546</v>
      </c>
      <c r="B10" s="1999" t="s">
        <v>1547</v>
      </c>
      <c r="C10" s="2000">
        <v>22215</v>
      </c>
      <c r="D10" s="2001">
        <v>157499.9944798378</v>
      </c>
      <c r="E10" s="2004">
        <v>12.612155928422979</v>
      </c>
      <c r="F10" s="2003">
        <v>2.1302836640879121</v>
      </c>
      <c r="G10" s="1745"/>
    </row>
    <row r="11" spans="1:9">
      <c r="A11" s="1998" t="s">
        <v>1548</v>
      </c>
      <c r="B11" s="1999" t="s">
        <v>1549</v>
      </c>
      <c r="C11" s="2000">
        <v>23351</v>
      </c>
      <c r="D11" s="2001">
        <v>155131.18349688273</v>
      </c>
      <c r="E11" s="2004">
        <v>5.113661940130541</v>
      </c>
      <c r="F11" s="2003">
        <v>-1.5040070260182148</v>
      </c>
      <c r="G11" s="1745"/>
    </row>
    <row r="12" spans="1:9">
      <c r="A12" s="1998" t="s">
        <v>1550</v>
      </c>
      <c r="B12" s="1999" t="s">
        <v>1551</v>
      </c>
      <c r="C12" s="2000">
        <v>27307</v>
      </c>
      <c r="D12" s="2001">
        <v>170692.71550169709</v>
      </c>
      <c r="E12" s="2004">
        <v>16.941458609909631</v>
      </c>
      <c r="F12" s="2003">
        <v>10.031208203299144</v>
      </c>
      <c r="G12" s="1745"/>
    </row>
    <row r="13" spans="1:9">
      <c r="A13" s="1998" t="s">
        <v>1552</v>
      </c>
      <c r="B13" s="1999" t="s">
        <v>1553</v>
      </c>
      <c r="C13" s="2000">
        <v>30988</v>
      </c>
      <c r="D13" s="2001">
        <v>178222.76793291559</v>
      </c>
      <c r="E13" s="2004">
        <v>13.480060057860626</v>
      </c>
      <c r="F13" s="2003">
        <v>4.4114667747163736</v>
      </c>
      <c r="G13" s="1745"/>
    </row>
    <row r="14" spans="1:9">
      <c r="A14" s="1998" t="s">
        <v>1554</v>
      </c>
      <c r="B14" s="1999" t="s">
        <v>1555</v>
      </c>
      <c r="C14" s="2000">
        <v>33821</v>
      </c>
      <c r="D14" s="2001">
        <v>178948.97275980693</v>
      </c>
      <c r="E14" s="2004">
        <v>9.1422486123660747</v>
      </c>
      <c r="F14" s="2003">
        <v>0.40747028862477919</v>
      </c>
      <c r="G14" s="1745"/>
    </row>
    <row r="15" spans="1:9">
      <c r="A15" s="1998" t="s">
        <v>1556</v>
      </c>
      <c r="B15" s="1999" t="s">
        <v>1557</v>
      </c>
      <c r="C15" s="2000">
        <v>39290</v>
      </c>
      <c r="D15" s="2001">
        <v>194692.05597134412</v>
      </c>
      <c r="E15" s="2004">
        <v>16.170426657993559</v>
      </c>
      <c r="F15" s="2003">
        <v>8.7975264505531641</v>
      </c>
      <c r="G15" s="1745"/>
    </row>
    <row r="16" spans="1:9">
      <c r="A16" s="1998" t="s">
        <v>1558</v>
      </c>
      <c r="B16" s="1999" t="s">
        <v>1559</v>
      </c>
      <c r="C16" s="2000">
        <v>46587.026615490395</v>
      </c>
      <c r="D16" s="2001">
        <v>205170.15418791914</v>
      </c>
      <c r="E16" s="2004">
        <v>18.572223505956714</v>
      </c>
      <c r="F16" s="2003">
        <v>5.3818827708703481</v>
      </c>
      <c r="G16" s="1745"/>
    </row>
    <row r="17" spans="1:7">
      <c r="A17" s="1998" t="s">
        <v>1560</v>
      </c>
      <c r="B17" s="1999" t="s">
        <v>1561</v>
      </c>
      <c r="C17" s="2000">
        <v>55734.308518441394</v>
      </c>
      <c r="D17" s="2001">
        <v>214537.70920353979</v>
      </c>
      <c r="E17" s="2004">
        <v>19.634826619111777</v>
      </c>
      <c r="F17" s="2003">
        <v>4.5657493667625459</v>
      </c>
      <c r="G17" s="1746"/>
    </row>
    <row r="18" spans="1:7">
      <c r="A18" s="1998" t="s">
        <v>1562</v>
      </c>
      <c r="B18" s="1999" t="s">
        <v>1563</v>
      </c>
      <c r="C18" s="2000">
        <v>63864.499716064129</v>
      </c>
      <c r="D18" s="2001">
        <v>218184.31736194785</v>
      </c>
      <c r="E18" s="2004">
        <v>14.587408391247209</v>
      </c>
      <c r="F18" s="2003">
        <v>1.699751606347391</v>
      </c>
      <c r="G18" s="1746"/>
    </row>
    <row r="19" spans="1:7">
      <c r="A19" s="1998" t="s">
        <v>1564</v>
      </c>
      <c r="B19" s="1999" t="s">
        <v>1565</v>
      </c>
      <c r="C19" s="2000">
        <v>76906.118946981791</v>
      </c>
      <c r="D19" s="2001">
        <v>234977.21217838489</v>
      </c>
      <c r="E19" s="2004">
        <v>20.42076472672538</v>
      </c>
      <c r="F19" s="2003">
        <v>7.6966552956137377</v>
      </c>
      <c r="G19" s="1745"/>
    </row>
    <row r="20" spans="1:7">
      <c r="A20" s="1998" t="s">
        <v>1566</v>
      </c>
      <c r="B20" s="1999" t="s">
        <v>1567</v>
      </c>
      <c r="C20" s="2000">
        <v>89269.618314084568</v>
      </c>
      <c r="D20" s="2001">
        <v>245146.31633027398</v>
      </c>
      <c r="E20" s="2004">
        <v>16.076093211290555</v>
      </c>
      <c r="F20" s="2003">
        <v>4.3276980170184061</v>
      </c>
      <c r="G20" s="1746"/>
    </row>
    <row r="21" spans="1:7">
      <c r="A21" s="1998" t="s">
        <v>1568</v>
      </c>
      <c r="B21" s="1999" t="s">
        <v>1569</v>
      </c>
      <c r="C21" s="2000">
        <v>103415.82840243424</v>
      </c>
      <c r="D21" s="2001">
        <v>256508.93595429903</v>
      </c>
      <c r="E21" s="2004">
        <v>15.846612045072163</v>
      </c>
      <c r="F21" s="2003">
        <v>4.6350358406841252</v>
      </c>
      <c r="G21" s="1746"/>
    </row>
    <row r="22" spans="1:7">
      <c r="A22" s="1998" t="s">
        <v>1570</v>
      </c>
      <c r="B22" s="1999" t="s">
        <v>1571</v>
      </c>
      <c r="C22" s="2000">
        <v>120370.27301003851</v>
      </c>
      <c r="D22" s="2001">
        <v>272839.39857673505</v>
      </c>
      <c r="E22" s="2004">
        <v>16.394438713605268</v>
      </c>
      <c r="F22" s="2003">
        <v>6.366430300636992</v>
      </c>
      <c r="G22" s="1746"/>
    </row>
    <row r="23" spans="1:7">
      <c r="A23" s="1998" t="s">
        <v>1572</v>
      </c>
      <c r="B23" s="1999" t="s">
        <v>1573</v>
      </c>
      <c r="C23" s="2000">
        <v>149487.13645853344</v>
      </c>
      <c r="D23" s="2001">
        <v>284047.87413609307</v>
      </c>
      <c r="E23" s="2004">
        <v>24.189413814876602</v>
      </c>
      <c r="F23" s="2003">
        <v>4.1080854223499017</v>
      </c>
      <c r="G23" s="1746"/>
    </row>
    <row r="24" spans="1:7">
      <c r="A24" s="1998" t="s">
        <v>1574</v>
      </c>
      <c r="B24" s="1999" t="s">
        <v>1575</v>
      </c>
      <c r="C24" s="2000">
        <v>171491.89129158645</v>
      </c>
      <c r="D24" s="2001">
        <v>294974.48626291717</v>
      </c>
      <c r="E24" s="2004">
        <v>14.720166132259124</v>
      </c>
      <c r="F24" s="2003">
        <v>3.8467501860580455</v>
      </c>
      <c r="G24" s="1746"/>
    </row>
    <row r="25" spans="1:7">
      <c r="A25" s="1998" t="s">
        <v>1576</v>
      </c>
      <c r="B25" s="1999" t="s">
        <v>1577</v>
      </c>
      <c r="C25" s="2000">
        <v>199272</v>
      </c>
      <c r="D25" s="2001">
        <v>319219.14557697065</v>
      </c>
      <c r="E25" s="2004">
        <v>16.199080025993311</v>
      </c>
      <c r="F25" s="2003">
        <v>8.2192394404049196</v>
      </c>
      <c r="G25" s="1746"/>
    </row>
    <row r="26" spans="1:7">
      <c r="A26" s="1998" t="s">
        <v>1578</v>
      </c>
      <c r="B26" s="1999" t="s">
        <v>1579</v>
      </c>
      <c r="C26" s="2001">
        <v>219175</v>
      </c>
      <c r="D26" s="2001">
        <v>330291.09353619505</v>
      </c>
      <c r="E26" s="2004">
        <v>9.9878557950941342</v>
      </c>
      <c r="F26" s="2003">
        <v>3.4684473386495966</v>
      </c>
      <c r="G26" s="1746"/>
    </row>
    <row r="27" spans="1:7">
      <c r="A27" s="1998" t="s">
        <v>1580</v>
      </c>
      <c r="B27" s="1999" t="s">
        <v>1581</v>
      </c>
      <c r="C27" s="2001">
        <v>248913</v>
      </c>
      <c r="D27" s="2001">
        <v>347920.75535937451</v>
      </c>
      <c r="E27" s="2004">
        <v>13.568153302155821</v>
      </c>
      <c r="F27" s="2003">
        <v>5.3376134471054115</v>
      </c>
      <c r="G27" s="1746"/>
    </row>
    <row r="28" spans="1:7">
      <c r="A28" s="1998" t="s">
        <v>1582</v>
      </c>
      <c r="B28" s="1999" t="s">
        <v>1583</v>
      </c>
      <c r="C28" s="2001">
        <v>280513</v>
      </c>
      <c r="D28" s="2001">
        <v>366224.75089499675</v>
      </c>
      <c r="E28" s="2004">
        <v>12.695198724052176</v>
      </c>
      <c r="F28" s="2003">
        <v>5.2609668304254029</v>
      </c>
      <c r="G28" s="1746"/>
    </row>
    <row r="29" spans="1:7">
      <c r="A29" s="1998" t="s">
        <v>1584</v>
      </c>
      <c r="B29" s="1999" t="s">
        <v>1585</v>
      </c>
      <c r="C29" s="2001">
        <v>300845</v>
      </c>
      <c r="D29" s="2001">
        <v>376999.38018619228</v>
      </c>
      <c r="E29" s="2004">
        <v>7.2481489271442001</v>
      </c>
      <c r="F29" s="2003">
        <v>2.9420811304708252</v>
      </c>
      <c r="G29" s="1746"/>
    </row>
    <row r="30" spans="1:7">
      <c r="A30" s="1998" t="s">
        <v>1586</v>
      </c>
      <c r="B30" s="1999" t="s">
        <v>1587</v>
      </c>
      <c r="C30" s="2001">
        <v>342036</v>
      </c>
      <c r="D30" s="2001">
        <v>393902.97722453886</v>
      </c>
      <c r="E30" s="2004">
        <v>13.69176818627534</v>
      </c>
      <c r="F30" s="2003">
        <v>4.4837201138097953</v>
      </c>
      <c r="G30" s="1747"/>
    </row>
    <row r="31" spans="1:7">
      <c r="A31" s="1998" t="s">
        <v>1588</v>
      </c>
      <c r="B31" s="1999" t="s">
        <v>1589</v>
      </c>
      <c r="C31" s="2001">
        <v>379488</v>
      </c>
      <c r="D31" s="2001">
        <v>417992.15262535156</v>
      </c>
      <c r="E31" s="2004">
        <v>10.949724590393984</v>
      </c>
      <c r="F31" s="2003">
        <v>6.1155098574136986</v>
      </c>
      <c r="G31" s="1747"/>
    </row>
    <row r="32" spans="1:7">
      <c r="A32" s="1998" t="s">
        <v>1590</v>
      </c>
      <c r="B32" s="1999" t="s">
        <v>1591</v>
      </c>
      <c r="C32" s="2001">
        <v>441518.54562668502</v>
      </c>
      <c r="D32" s="2001">
        <v>441518.4863050417</v>
      </c>
      <c r="E32" s="2004">
        <v>16.345851680866062</v>
      </c>
      <c r="F32" s="2003">
        <v>5.628415158496253</v>
      </c>
    </row>
    <row r="33" spans="1:6">
      <c r="A33" s="2005" t="s">
        <v>1592</v>
      </c>
      <c r="B33" s="2006" t="s">
        <v>1593</v>
      </c>
      <c r="C33" s="2000">
        <v>459442.55104879028</v>
      </c>
      <c r="D33" s="2000">
        <v>442048.9878753224</v>
      </c>
      <c r="E33" s="2004">
        <v>4.0596268491200505</v>
      </c>
      <c r="F33" s="2007">
        <v>0.12015387503257102</v>
      </c>
    </row>
    <row r="34" spans="1:6">
      <c r="A34" s="2005" t="s">
        <v>1594</v>
      </c>
      <c r="B34" s="2006" t="s">
        <v>1595</v>
      </c>
      <c r="C34" s="2000">
        <v>492230.77906186244</v>
      </c>
      <c r="D34" s="2000">
        <v>459488.31467895547</v>
      </c>
      <c r="E34" s="2004">
        <v>7.1365240198638418</v>
      </c>
      <c r="F34" s="2007">
        <v>3.9451118047920488</v>
      </c>
    </row>
    <row r="35" spans="1:6">
      <c r="A35" s="2005" t="s">
        <v>1596</v>
      </c>
      <c r="B35" s="2006" t="s">
        <v>1597</v>
      </c>
      <c r="C35" s="2000">
        <v>536749.054896191</v>
      </c>
      <c r="D35" s="2000">
        <v>481004.31799072138</v>
      </c>
      <c r="E35" s="2004">
        <v>9.0441877525772441</v>
      </c>
      <c r="F35" s="2007">
        <v>4.6826007592378289</v>
      </c>
    </row>
    <row r="36" spans="1:6">
      <c r="A36" s="2005" t="s">
        <v>1598</v>
      </c>
      <c r="B36" s="2006" t="s">
        <v>1599</v>
      </c>
      <c r="C36" s="2000">
        <v>589411.67320720293</v>
      </c>
      <c r="D36" s="2000">
        <v>497738.95818513352</v>
      </c>
      <c r="E36" s="2004">
        <v>9.8114040128486124</v>
      </c>
      <c r="F36" s="2007">
        <v>3.479103943248802</v>
      </c>
    </row>
    <row r="37" spans="1:6">
      <c r="A37" s="2005" t="s">
        <v>1600</v>
      </c>
      <c r="B37" s="2006" t="s">
        <v>1601</v>
      </c>
      <c r="C37" s="2000">
        <v>654084.12841433403</v>
      </c>
      <c r="D37" s="2000">
        <v>514485.63276113902</v>
      </c>
      <c r="E37" s="2004">
        <v>10.972374343253975</v>
      </c>
      <c r="F37" s="2007">
        <v>3.364549690276931</v>
      </c>
    </row>
    <row r="38" spans="1:6">
      <c r="A38" s="2005" t="s">
        <v>1092</v>
      </c>
      <c r="B38" s="2006" t="s">
        <v>1602</v>
      </c>
      <c r="C38" s="2000">
        <v>727826.96656927792</v>
      </c>
      <c r="D38" s="2000">
        <v>532038.15500201739</v>
      </c>
      <c r="E38" s="2004">
        <v>11.274213048666269</v>
      </c>
      <c r="F38" s="2007">
        <v>3.4116642182362824</v>
      </c>
    </row>
    <row r="39" spans="1:6">
      <c r="A39" s="2005" t="s">
        <v>351</v>
      </c>
      <c r="B39" s="2006" t="s">
        <v>1603</v>
      </c>
      <c r="C39" s="2000">
        <v>815658.20103257697</v>
      </c>
      <c r="D39" s="2000">
        <v>564516.89724162384</v>
      </c>
      <c r="E39" s="2004">
        <v>12.067598275082432</v>
      </c>
      <c r="F39" s="2007">
        <v>6.1045889160869109</v>
      </c>
    </row>
    <row r="40" spans="1:6">
      <c r="A40" s="2005" t="s">
        <v>257</v>
      </c>
      <c r="B40" s="2006" t="s">
        <v>1604</v>
      </c>
      <c r="C40" s="2000">
        <v>988271.52694157092</v>
      </c>
      <c r="D40" s="2000">
        <v>590107.20076322649</v>
      </c>
      <c r="E40" s="2004">
        <v>21.16245820742995</v>
      </c>
      <c r="F40" s="2007">
        <v>4.5331333121547885</v>
      </c>
    </row>
    <row r="41" spans="1:6">
      <c r="A41" s="2008" t="s">
        <v>259</v>
      </c>
      <c r="B41" s="2009" t="s">
        <v>1605</v>
      </c>
      <c r="C41" s="2000">
        <v>1192773.5738653811</v>
      </c>
      <c r="D41" s="2000">
        <v>618529.14684109436</v>
      </c>
      <c r="E41" s="2004">
        <v>20.692900822174636</v>
      </c>
      <c r="F41" s="2007">
        <v>4.8164038739245711</v>
      </c>
    </row>
    <row r="42" spans="1:6">
      <c r="A42" s="2008" t="s">
        <v>260</v>
      </c>
      <c r="B42" s="2009" t="s">
        <v>1606</v>
      </c>
      <c r="C42" s="2010">
        <v>1366954.0672136724</v>
      </c>
      <c r="D42" s="2000">
        <v>639694.08038127352</v>
      </c>
      <c r="E42" s="2004">
        <v>14.602980579443141</v>
      </c>
      <c r="F42" s="2007">
        <v>3.4218166837037529</v>
      </c>
    </row>
    <row r="43" spans="1:6">
      <c r="A43" s="2008" t="s">
        <v>261</v>
      </c>
      <c r="B43" s="2009" t="s">
        <v>1607</v>
      </c>
      <c r="C43" s="2010">
        <v>1527343.5655751596</v>
      </c>
      <c r="D43" s="2000">
        <v>670279.35685763427</v>
      </c>
      <c r="E43" s="2004">
        <v>11.733349511034902</v>
      </c>
      <c r="F43" s="2007">
        <v>4.7812348768541284</v>
      </c>
    </row>
    <row r="44" spans="1:6">
      <c r="A44" s="2008" t="s">
        <v>262</v>
      </c>
      <c r="B44" s="2009" t="s">
        <v>1608</v>
      </c>
      <c r="C44" s="2010">
        <v>1695011.1042007003</v>
      </c>
      <c r="D44" s="2000">
        <v>697954.23325501289</v>
      </c>
      <c r="E44" s="2004">
        <v>10.977722524558601</v>
      </c>
      <c r="F44" s="2007">
        <v>4.1288570376271707</v>
      </c>
    </row>
    <row r="45" spans="1:6">
      <c r="A45" s="2008" t="s">
        <v>143</v>
      </c>
      <c r="B45" s="2009" t="s">
        <v>1609</v>
      </c>
      <c r="C45" s="2010">
        <v>1964539.5767162906</v>
      </c>
      <c r="D45" s="2000">
        <v>739754.35801057459</v>
      </c>
      <c r="E45" s="2004">
        <v>15.901280637491126</v>
      </c>
      <c r="F45" s="2007">
        <v>5.9889492410728309</v>
      </c>
    </row>
    <row r="46" spans="1:6">
      <c r="A46" s="2008" t="s">
        <v>0</v>
      </c>
      <c r="B46" s="2009" t="s">
        <v>1610</v>
      </c>
      <c r="C46" s="2010">
        <v>2130149.574364204</v>
      </c>
      <c r="D46" s="2000">
        <v>764335.69579875399</v>
      </c>
      <c r="E46" s="2004">
        <v>8.4299649450040022</v>
      </c>
      <c r="F46" s="2007">
        <v>3.3229054377301992</v>
      </c>
    </row>
    <row r="47" spans="1:6" ht="15.75" customHeight="1">
      <c r="A47" s="2008" t="s">
        <v>1</v>
      </c>
      <c r="B47" s="2009" t="s">
        <v>1611</v>
      </c>
      <c r="C47" s="2010">
        <v>2247426.5690306509</v>
      </c>
      <c r="D47" s="2000">
        <v>767491.57583046064</v>
      </c>
      <c r="E47" s="2004">
        <v>5.505575574496973</v>
      </c>
      <c r="F47" s="2007">
        <v>0.41289188102207675</v>
      </c>
    </row>
    <row r="48" spans="1:6" ht="15.75" thickBot="1">
      <c r="A48" s="2011" t="s">
        <v>130</v>
      </c>
      <c r="B48" s="2012" t="s">
        <v>1612</v>
      </c>
      <c r="C48" s="2013">
        <v>2599233.7055918816</v>
      </c>
      <c r="D48" s="2014">
        <v>825048.85663193557</v>
      </c>
      <c r="E48" s="2015">
        <v>15.653776697717461</v>
      </c>
      <c r="F48" s="2016">
        <v>7.4994022884479676</v>
      </c>
    </row>
    <row r="49" spans="1:6" ht="15.75" thickTop="1">
      <c r="A49" s="2551" t="s">
        <v>1613</v>
      </c>
      <c r="B49" s="2551"/>
      <c r="C49" s="2551"/>
      <c r="D49" s="2551"/>
      <c r="E49" s="2551"/>
      <c r="F49" s="2551"/>
    </row>
    <row r="50" spans="1:6">
      <c r="A50" s="2552" t="s">
        <v>1614</v>
      </c>
      <c r="B50" s="2552"/>
      <c r="C50" s="2552"/>
      <c r="D50" s="2552"/>
      <c r="E50" s="2552"/>
      <c r="F50" s="2552"/>
    </row>
  </sheetData>
  <mergeCells count="9">
    <mergeCell ref="A49:F49"/>
    <mergeCell ref="A50:F50"/>
    <mergeCell ref="A1:F1"/>
    <mergeCell ref="A2:F2"/>
    <mergeCell ref="A3:F3"/>
    <mergeCell ref="A4:A5"/>
    <mergeCell ref="B4:B5"/>
    <mergeCell ref="C4:D4"/>
    <mergeCell ref="E4:F4"/>
  </mergeCells>
  <printOptions horizontalCentered="1"/>
  <pageMargins left="1.5" right="1" top="1.5" bottom="1" header="0.3" footer="0.3"/>
  <pageSetup paperSize="9" scale="89" orientation="portrait" r:id="rId1"/>
</worksheet>
</file>

<file path=xl/worksheets/sheet61.xml><?xml version="1.0" encoding="utf-8"?>
<worksheet xmlns="http://schemas.openxmlformats.org/spreadsheetml/2006/main" xmlns:r="http://schemas.openxmlformats.org/officeDocument/2006/relationships">
  <sheetPr>
    <pageSetUpPr fitToPage="1"/>
  </sheetPr>
  <dimension ref="A1:Z53"/>
  <sheetViews>
    <sheetView workbookViewId="0">
      <selection activeCell="M4" sqref="M4:O4"/>
    </sheetView>
  </sheetViews>
  <sheetFormatPr defaultRowHeight="12.75"/>
  <cols>
    <col min="1" max="2" width="9.140625" style="2017"/>
    <col min="3" max="15" width="12.7109375" style="2017" customWidth="1"/>
    <col min="16" max="16384" width="9.140625" style="2017"/>
  </cols>
  <sheetData>
    <row r="1" spans="1:26" s="2056" customFormat="1" ht="23.25">
      <c r="A1" s="2563" t="s">
        <v>1703</v>
      </c>
      <c r="B1" s="2563"/>
      <c r="C1" s="2563"/>
      <c r="D1" s="2563"/>
      <c r="E1" s="2563"/>
      <c r="F1" s="2563"/>
      <c r="G1" s="2563"/>
      <c r="H1" s="2563"/>
      <c r="I1" s="2563"/>
      <c r="J1" s="2563"/>
      <c r="K1" s="2563"/>
      <c r="L1" s="2563"/>
      <c r="M1" s="2563"/>
      <c r="N1" s="2563"/>
      <c r="O1" s="2563"/>
    </row>
    <row r="2" spans="1:26" s="2058" customFormat="1" ht="26.25">
      <c r="A2" s="2564" t="s">
        <v>1702</v>
      </c>
      <c r="B2" s="2564"/>
      <c r="C2" s="2564"/>
      <c r="D2" s="2564"/>
      <c r="E2" s="2564"/>
      <c r="F2" s="2564"/>
      <c r="G2" s="2564"/>
      <c r="H2" s="2564"/>
      <c r="I2" s="2564"/>
      <c r="J2" s="2564"/>
      <c r="K2" s="2564"/>
      <c r="L2" s="2564"/>
      <c r="M2" s="2564"/>
      <c r="N2" s="2564"/>
      <c r="O2" s="2564"/>
    </row>
    <row r="3" spans="1:26" ht="13.5" thickBot="1">
      <c r="A3" s="2066"/>
      <c r="B3" s="2066"/>
      <c r="C3" s="2066"/>
      <c r="D3" s="2066"/>
      <c r="E3" s="2066"/>
      <c r="F3" s="2066"/>
      <c r="G3" s="2066"/>
      <c r="H3" s="2066"/>
      <c r="I3" s="2066"/>
      <c r="J3" s="2066"/>
      <c r="K3" s="2066"/>
      <c r="L3" s="2066"/>
      <c r="M3" s="2066"/>
      <c r="N3" s="2066"/>
      <c r="O3" s="2066"/>
    </row>
    <row r="4" spans="1:26" ht="13.5" thickTop="1">
      <c r="A4" s="2565"/>
      <c r="B4" s="2566"/>
      <c r="C4" s="2567" t="s">
        <v>1722</v>
      </c>
      <c r="D4" s="2567"/>
      <c r="E4" s="2567"/>
      <c r="F4" s="2567"/>
      <c r="G4" s="2567"/>
      <c r="H4" s="2567" t="s">
        <v>1704</v>
      </c>
      <c r="I4" s="2567"/>
      <c r="J4" s="2567"/>
      <c r="K4" s="2567"/>
      <c r="L4" s="2567"/>
      <c r="M4" s="2567" t="s">
        <v>1726</v>
      </c>
      <c r="N4" s="2567"/>
      <c r="O4" s="2568"/>
    </row>
    <row r="5" spans="1:26" ht="38.25">
      <c r="A5" s="2062" t="s">
        <v>1531</v>
      </c>
      <c r="B5" s="2063" t="s">
        <v>1532</v>
      </c>
      <c r="C5" s="2037" t="s">
        <v>1705</v>
      </c>
      <c r="D5" s="2037" t="s">
        <v>1706</v>
      </c>
      <c r="E5" s="2037" t="s">
        <v>1707</v>
      </c>
      <c r="F5" s="2037" t="s">
        <v>1724</v>
      </c>
      <c r="G5" s="2038" t="s">
        <v>1708</v>
      </c>
      <c r="H5" s="2037" t="s">
        <v>1705</v>
      </c>
      <c r="I5" s="2037" t="s">
        <v>1706</v>
      </c>
      <c r="J5" s="2037" t="s">
        <v>1707</v>
      </c>
      <c r="K5" s="2037" t="s">
        <v>1723</v>
      </c>
      <c r="L5" s="2038" t="s">
        <v>1708</v>
      </c>
      <c r="M5" s="2037" t="s">
        <v>1705</v>
      </c>
      <c r="N5" s="2037" t="s">
        <v>1706</v>
      </c>
      <c r="O5" s="2038" t="s">
        <v>1707</v>
      </c>
    </row>
    <row r="6" spans="1:26">
      <c r="A6" s="2018" t="s">
        <v>1538</v>
      </c>
      <c r="B6" s="2019" t="s">
        <v>1539</v>
      </c>
      <c r="C6" s="2020">
        <v>11435</v>
      </c>
      <c r="D6" s="2020">
        <v>1303</v>
      </c>
      <c r="E6" s="2020">
        <v>3228</v>
      </c>
      <c r="F6" s="2021">
        <v>15966</v>
      </c>
      <c r="G6" s="2020">
        <v>16601</v>
      </c>
      <c r="H6" s="2022" t="s">
        <v>270</v>
      </c>
      <c r="I6" s="2022" t="s">
        <v>270</v>
      </c>
      <c r="J6" s="2022" t="s">
        <v>270</v>
      </c>
      <c r="K6" s="2022" t="s">
        <v>270</v>
      </c>
      <c r="L6" s="2022" t="s">
        <v>270</v>
      </c>
      <c r="M6" s="2023">
        <v>71.620944507077496</v>
      </c>
      <c r="N6" s="2023">
        <v>8.1610923211825135</v>
      </c>
      <c r="O6" s="2024">
        <v>20.217963171739946</v>
      </c>
      <c r="Q6" s="2025"/>
      <c r="R6" s="2025"/>
      <c r="S6" s="2025"/>
      <c r="T6" s="2025"/>
      <c r="V6" s="2025"/>
      <c r="W6" s="2025"/>
    </row>
    <row r="7" spans="1:26">
      <c r="A7" s="2018" t="s">
        <v>1540</v>
      </c>
      <c r="B7" s="2019" t="s">
        <v>1541</v>
      </c>
      <c r="C7" s="2020">
        <v>11495</v>
      </c>
      <c r="D7" s="2020">
        <v>1469</v>
      </c>
      <c r="E7" s="2020">
        <v>3625</v>
      </c>
      <c r="F7" s="2021">
        <v>16589</v>
      </c>
      <c r="G7" s="2020">
        <v>17394</v>
      </c>
      <c r="H7" s="2023">
        <v>0.52470485351989282</v>
      </c>
      <c r="I7" s="2023">
        <v>12.739831158864163</v>
      </c>
      <c r="J7" s="2023">
        <v>12.298636926889699</v>
      </c>
      <c r="K7" s="2023">
        <v>3.9020418389076781</v>
      </c>
      <c r="L7" s="2023">
        <v>4.7768206734534004</v>
      </c>
      <c r="M7" s="2023">
        <v>69.292904937006455</v>
      </c>
      <c r="N7" s="2023">
        <v>8.8552655374043034</v>
      </c>
      <c r="O7" s="2024">
        <v>21.851829525589245</v>
      </c>
      <c r="Q7" s="2026"/>
      <c r="R7" s="2026"/>
      <c r="S7" s="2026"/>
      <c r="T7" s="2026"/>
      <c r="U7" s="2026"/>
      <c r="V7" s="2025"/>
      <c r="W7" s="2025"/>
      <c r="X7" s="2025"/>
      <c r="Y7" s="2025"/>
      <c r="Z7" s="2025"/>
    </row>
    <row r="8" spans="1:26">
      <c r="A8" s="2018" t="s">
        <v>1542</v>
      </c>
      <c r="B8" s="2019" t="s">
        <v>1543</v>
      </c>
      <c r="C8" s="2020">
        <v>10389</v>
      </c>
      <c r="D8" s="2020">
        <v>1821.2</v>
      </c>
      <c r="E8" s="2020">
        <v>4045.1</v>
      </c>
      <c r="F8" s="2021">
        <v>16255.300000000001</v>
      </c>
      <c r="G8" s="2020">
        <v>17280.300000000003</v>
      </c>
      <c r="H8" s="2023">
        <v>-9.6215745976511471</v>
      </c>
      <c r="I8" s="2023">
        <v>23.975493533015666</v>
      </c>
      <c r="J8" s="2023">
        <v>11.588965517241377</v>
      </c>
      <c r="K8" s="2023">
        <v>-2.0115739345349226</v>
      </c>
      <c r="L8" s="2023">
        <v>-0.65367368057948738</v>
      </c>
      <c r="M8" s="2023">
        <v>63.91146272292729</v>
      </c>
      <c r="N8" s="2023">
        <v>11.203730475598729</v>
      </c>
      <c r="O8" s="2024">
        <v>24.884806801473978</v>
      </c>
      <c r="Q8" s="2026"/>
      <c r="R8" s="2026"/>
      <c r="S8" s="2026"/>
      <c r="T8" s="2026"/>
      <c r="U8" s="2026"/>
      <c r="V8" s="2025"/>
      <c r="W8" s="2025"/>
      <c r="X8" s="2025"/>
      <c r="Y8" s="2025"/>
      <c r="Z8" s="2025"/>
    </row>
    <row r="9" spans="1:26">
      <c r="A9" s="2018" t="s">
        <v>1544</v>
      </c>
      <c r="B9" s="2019" t="s">
        <v>1545</v>
      </c>
      <c r="C9" s="2020">
        <v>11616</v>
      </c>
      <c r="D9" s="2020">
        <v>2194</v>
      </c>
      <c r="E9" s="2020">
        <v>4611</v>
      </c>
      <c r="F9" s="2021">
        <v>18421</v>
      </c>
      <c r="G9" s="2020">
        <v>19727</v>
      </c>
      <c r="H9" s="2023">
        <v>11.810568870921159</v>
      </c>
      <c r="I9" s="2023">
        <v>20.470019767186471</v>
      </c>
      <c r="J9" s="2023">
        <v>13.989765395169471</v>
      </c>
      <c r="K9" s="2023">
        <v>13.323039254889153</v>
      </c>
      <c r="L9" s="2023">
        <v>14.158897704322243</v>
      </c>
      <c r="M9" s="2023">
        <v>63.058465881331095</v>
      </c>
      <c r="N9" s="2023">
        <v>11.910319743770696</v>
      </c>
      <c r="O9" s="2024">
        <v>25.031214374898212</v>
      </c>
      <c r="Q9" s="2026"/>
      <c r="R9" s="2026"/>
      <c r="S9" s="2026"/>
      <c r="T9" s="2026"/>
      <c r="U9" s="2026"/>
      <c r="V9" s="2025"/>
      <c r="W9" s="2025"/>
      <c r="X9" s="2025"/>
      <c r="Y9" s="2025"/>
      <c r="Z9" s="2025"/>
    </row>
    <row r="10" spans="1:26">
      <c r="A10" s="2018" t="s">
        <v>1546</v>
      </c>
      <c r="B10" s="2019" t="s">
        <v>1547</v>
      </c>
      <c r="C10" s="2020">
        <v>13365</v>
      </c>
      <c r="D10" s="2020">
        <v>2489</v>
      </c>
      <c r="E10" s="2020">
        <v>4925</v>
      </c>
      <c r="F10" s="2021">
        <v>20779</v>
      </c>
      <c r="G10" s="2020">
        <v>22215</v>
      </c>
      <c r="H10" s="2023">
        <v>15.056818181818187</v>
      </c>
      <c r="I10" s="2023">
        <v>13.445761166818599</v>
      </c>
      <c r="J10" s="2023">
        <v>6.8098026458469008</v>
      </c>
      <c r="K10" s="2023">
        <v>12.800608001737146</v>
      </c>
      <c r="L10" s="2023">
        <v>12.612155928422979</v>
      </c>
      <c r="M10" s="2023">
        <v>64.319745897300166</v>
      </c>
      <c r="N10" s="2023">
        <v>11.978439770922567</v>
      </c>
      <c r="O10" s="2024">
        <v>23.701814331777275</v>
      </c>
      <c r="Q10" s="2026"/>
      <c r="R10" s="2026"/>
      <c r="S10" s="2026"/>
      <c r="T10" s="2026"/>
      <c r="U10" s="2026"/>
      <c r="V10" s="2025"/>
      <c r="W10" s="2025"/>
      <c r="X10" s="2025"/>
      <c r="Y10" s="2025"/>
      <c r="Z10" s="2025"/>
    </row>
    <row r="11" spans="1:26">
      <c r="A11" s="2018" t="s">
        <v>1548</v>
      </c>
      <c r="B11" s="2019" t="s">
        <v>1549</v>
      </c>
      <c r="C11" s="2020">
        <v>13520</v>
      </c>
      <c r="D11" s="2020">
        <v>2608</v>
      </c>
      <c r="E11" s="2020">
        <v>5758</v>
      </c>
      <c r="F11" s="2021">
        <v>21886</v>
      </c>
      <c r="G11" s="2020">
        <v>23351</v>
      </c>
      <c r="H11" s="2023">
        <v>1.15974560419005</v>
      </c>
      <c r="I11" s="2023">
        <v>4.7810365608678183</v>
      </c>
      <c r="J11" s="2023">
        <v>16.913705583756354</v>
      </c>
      <c r="K11" s="2023">
        <v>5.3274941046248472</v>
      </c>
      <c r="L11" s="2023">
        <v>5.113661940130541</v>
      </c>
      <c r="M11" s="2023">
        <v>61.774650461482224</v>
      </c>
      <c r="N11" s="2023">
        <v>11.916293520972312</v>
      </c>
      <c r="O11" s="2024">
        <v>26.309056017545462</v>
      </c>
      <c r="Q11" s="2026"/>
      <c r="R11" s="2026"/>
      <c r="S11" s="2026"/>
      <c r="T11" s="2026"/>
      <c r="U11" s="2026"/>
      <c r="V11" s="2025"/>
      <c r="W11" s="2025"/>
      <c r="X11" s="2025"/>
      <c r="Y11" s="2025"/>
      <c r="Z11" s="2025"/>
    </row>
    <row r="12" spans="1:26">
      <c r="A12" s="2018" t="s">
        <v>1550</v>
      </c>
      <c r="B12" s="2019" t="s">
        <v>1551</v>
      </c>
      <c r="C12" s="2020">
        <v>15510</v>
      </c>
      <c r="D12" s="2020">
        <v>3148</v>
      </c>
      <c r="E12" s="2020">
        <v>6808</v>
      </c>
      <c r="F12" s="2021">
        <v>25466</v>
      </c>
      <c r="G12" s="2020">
        <v>27307</v>
      </c>
      <c r="H12" s="2023">
        <v>14.718934911242613</v>
      </c>
      <c r="I12" s="2023">
        <v>20.705521472392647</v>
      </c>
      <c r="J12" s="2023">
        <v>18.235498436957286</v>
      </c>
      <c r="K12" s="2023">
        <v>16.357488805629174</v>
      </c>
      <c r="L12" s="2023">
        <v>16.941458609909631</v>
      </c>
      <c r="M12" s="2023">
        <v>60.904735726066129</v>
      </c>
      <c r="N12" s="2023">
        <v>12.361580146077122</v>
      </c>
      <c r="O12" s="2024">
        <v>26.733684127856748</v>
      </c>
      <c r="Q12" s="2026"/>
      <c r="R12" s="2026"/>
      <c r="S12" s="2026"/>
      <c r="T12" s="2026"/>
      <c r="U12" s="2026"/>
      <c r="V12" s="2025"/>
      <c r="W12" s="2025"/>
      <c r="X12" s="2025"/>
      <c r="Y12" s="2025"/>
      <c r="Z12" s="2025"/>
    </row>
    <row r="13" spans="1:26">
      <c r="A13" s="2018" t="s">
        <v>1552</v>
      </c>
      <c r="B13" s="2019" t="s">
        <v>1553</v>
      </c>
      <c r="C13" s="2020">
        <v>17715</v>
      </c>
      <c r="D13" s="2020">
        <v>3733</v>
      </c>
      <c r="E13" s="2020">
        <v>7589</v>
      </c>
      <c r="F13" s="2021">
        <v>29037</v>
      </c>
      <c r="G13" s="2020">
        <v>30988</v>
      </c>
      <c r="H13" s="2023">
        <v>14.216634429400372</v>
      </c>
      <c r="I13" s="2023">
        <v>18.583227445997451</v>
      </c>
      <c r="J13" s="2023">
        <v>11.471797884841365</v>
      </c>
      <c r="K13" s="2023">
        <v>14.022618393151646</v>
      </c>
      <c r="L13" s="2023">
        <v>13.480060057860626</v>
      </c>
      <c r="M13" s="2023">
        <v>61.008368633123254</v>
      </c>
      <c r="N13" s="2023">
        <v>12.856011295932776</v>
      </c>
      <c r="O13" s="2024">
        <v>26.135620070943965</v>
      </c>
      <c r="Q13" s="2026"/>
      <c r="R13" s="2026"/>
      <c r="S13" s="2026"/>
      <c r="T13" s="2026"/>
      <c r="U13" s="2026"/>
      <c r="V13" s="2025"/>
      <c r="W13" s="2025"/>
      <c r="X13" s="2025"/>
      <c r="Y13" s="2025"/>
      <c r="Z13" s="2025"/>
    </row>
    <row r="14" spans="1:26">
      <c r="A14" s="2018" t="s">
        <v>1554</v>
      </c>
      <c r="B14" s="2019" t="s">
        <v>1555</v>
      </c>
      <c r="C14" s="2020">
        <v>19082</v>
      </c>
      <c r="D14" s="2020">
        <v>4049</v>
      </c>
      <c r="E14" s="2020">
        <v>8513</v>
      </c>
      <c r="F14" s="2021">
        <v>31644</v>
      </c>
      <c r="G14" s="2020">
        <v>33821</v>
      </c>
      <c r="H14" s="2023">
        <v>7.7166243296641284</v>
      </c>
      <c r="I14" s="2023">
        <v>8.4650415215644159</v>
      </c>
      <c r="J14" s="2023">
        <v>12.175517195941495</v>
      </c>
      <c r="K14" s="2023">
        <v>8.9782002272962131</v>
      </c>
      <c r="L14" s="2023">
        <v>9.1422486123660747</v>
      </c>
      <c r="M14" s="2023">
        <v>60.302110984704839</v>
      </c>
      <c r="N14" s="2023">
        <v>12.795474655542915</v>
      </c>
      <c r="O14" s="2024">
        <v>26.902414359752242</v>
      </c>
      <c r="Q14" s="2026"/>
      <c r="R14" s="2026"/>
      <c r="S14" s="2026"/>
      <c r="T14" s="2026"/>
      <c r="U14" s="2026"/>
      <c r="V14" s="2025"/>
      <c r="W14" s="2025"/>
      <c r="X14" s="2025"/>
      <c r="Y14" s="2025"/>
      <c r="Z14" s="2025"/>
    </row>
    <row r="15" spans="1:26">
      <c r="A15" s="2018" t="s">
        <v>1556</v>
      </c>
      <c r="B15" s="2019" t="s">
        <v>1557</v>
      </c>
      <c r="C15" s="2020">
        <v>22570</v>
      </c>
      <c r="D15" s="2020">
        <v>4661</v>
      </c>
      <c r="E15" s="2020">
        <v>9773</v>
      </c>
      <c r="F15" s="2021">
        <v>37004</v>
      </c>
      <c r="G15" s="2020">
        <v>39290</v>
      </c>
      <c r="H15" s="2023">
        <v>18.279006393459809</v>
      </c>
      <c r="I15" s="2023">
        <v>15.114843171153368</v>
      </c>
      <c r="J15" s="2023">
        <v>14.800892752261234</v>
      </c>
      <c r="K15" s="2023">
        <v>16.93844014663128</v>
      </c>
      <c r="L15" s="2023">
        <v>16.170426657993559</v>
      </c>
      <c r="M15" s="2023">
        <v>60.993406118257489</v>
      </c>
      <c r="N15" s="2023">
        <v>12.595935574532483</v>
      </c>
      <c r="O15" s="2024">
        <v>26.410658307210035</v>
      </c>
      <c r="Q15" s="2026"/>
      <c r="R15" s="2026"/>
      <c r="S15" s="2026"/>
      <c r="T15" s="2026"/>
      <c r="U15" s="2026"/>
      <c r="V15" s="2025"/>
      <c r="W15" s="2025"/>
      <c r="X15" s="2025"/>
      <c r="Y15" s="2025"/>
      <c r="Z15" s="2025"/>
    </row>
    <row r="16" spans="1:26">
      <c r="A16" s="2018" t="s">
        <v>1558</v>
      </c>
      <c r="B16" s="2019" t="s">
        <v>1559</v>
      </c>
      <c r="C16" s="2020">
        <v>22761</v>
      </c>
      <c r="D16" s="2020">
        <v>6649.2467800111317</v>
      </c>
      <c r="E16" s="2020">
        <v>15030.81983547926</v>
      </c>
      <c r="F16" s="2020">
        <v>44016.026615490395</v>
      </c>
      <c r="G16" s="2020">
        <v>46587.026615490395</v>
      </c>
      <c r="H16" s="2023">
        <v>0.84625609215774489</v>
      </c>
      <c r="I16" s="2023">
        <v>42.657086033278944</v>
      </c>
      <c r="J16" s="2023">
        <v>53.79944577385919</v>
      </c>
      <c r="K16" s="2023">
        <v>18.949374704060091</v>
      </c>
      <c r="L16" s="2023">
        <v>18.572223505956714</v>
      </c>
      <c r="M16" s="2023">
        <v>51.216142485802571</v>
      </c>
      <c r="N16" s="2023">
        <v>14.961942379874085</v>
      </c>
      <c r="O16" s="2024">
        <v>33.821915134323334</v>
      </c>
      <c r="Q16" s="2026"/>
      <c r="R16" s="2026"/>
      <c r="S16" s="2026"/>
      <c r="T16" s="2026"/>
      <c r="U16" s="2026"/>
      <c r="V16" s="2025"/>
      <c r="W16" s="2025"/>
      <c r="X16" s="2025"/>
      <c r="Y16" s="2025"/>
      <c r="Z16" s="2025"/>
    </row>
    <row r="17" spans="1:26">
      <c r="A17" s="2018" t="s">
        <v>1560</v>
      </c>
      <c r="B17" s="2019" t="s">
        <v>1561</v>
      </c>
      <c r="C17" s="2020">
        <v>27136</v>
      </c>
      <c r="D17" s="2020">
        <v>8358.1622908828285</v>
      </c>
      <c r="E17" s="2020">
        <v>17720.346227558563</v>
      </c>
      <c r="F17" s="2020">
        <v>52727.308518441394</v>
      </c>
      <c r="G17" s="2020">
        <v>55734.308518441394</v>
      </c>
      <c r="H17" s="2023">
        <v>19.22147533060938</v>
      </c>
      <c r="I17" s="2023">
        <v>25.700888648155058</v>
      </c>
      <c r="J17" s="2023">
        <v>17.893411148012376</v>
      </c>
      <c r="K17" s="2023">
        <v>19.791159204464108</v>
      </c>
      <c r="L17" s="2023">
        <v>19.634826619111777</v>
      </c>
      <c r="M17" s="2023">
        <v>50.993611996991518</v>
      </c>
      <c r="N17" s="2023">
        <v>15.706547938869573</v>
      </c>
      <c r="O17" s="2024">
        <v>33.299840064138913</v>
      </c>
      <c r="Q17" s="2026"/>
      <c r="R17" s="2026"/>
      <c r="S17" s="2026"/>
      <c r="T17" s="2026"/>
      <c r="U17" s="2026"/>
      <c r="V17" s="2025"/>
      <c r="W17" s="2025"/>
      <c r="X17" s="2025"/>
      <c r="Y17" s="2025"/>
      <c r="Z17" s="2025"/>
    </row>
    <row r="18" spans="1:26">
      <c r="A18" s="2018" t="s">
        <v>1562</v>
      </c>
      <c r="B18" s="2019" t="s">
        <v>1563</v>
      </c>
      <c r="C18" s="2020">
        <v>30623</v>
      </c>
      <c r="D18" s="2020">
        <v>9554.7228206320524</v>
      </c>
      <c r="E18" s="2020">
        <v>20962.776895432078</v>
      </c>
      <c r="F18" s="2020">
        <v>60372.499716064129</v>
      </c>
      <c r="G18" s="2020">
        <v>63864.499716064129</v>
      </c>
      <c r="H18" s="2023">
        <v>12.850088443396231</v>
      </c>
      <c r="I18" s="2023">
        <v>14.316071979775316</v>
      </c>
      <c r="J18" s="2023">
        <v>18.297783949790485</v>
      </c>
      <c r="K18" s="2023">
        <v>14.499490704989853</v>
      </c>
      <c r="L18" s="2023">
        <v>14.587408391247209</v>
      </c>
      <c r="M18" s="2023">
        <v>50.086276923173521</v>
      </c>
      <c r="N18" s="2023">
        <v>15.627485651906822</v>
      </c>
      <c r="O18" s="2024">
        <v>34.286237424919662</v>
      </c>
      <c r="Q18" s="2026"/>
      <c r="R18" s="2026"/>
      <c r="S18" s="2026"/>
      <c r="T18" s="2026"/>
      <c r="U18" s="2026"/>
      <c r="V18" s="2025"/>
      <c r="W18" s="2025"/>
      <c r="X18" s="2025"/>
      <c r="Y18" s="2025"/>
      <c r="Z18" s="2025"/>
    </row>
    <row r="19" spans="1:26">
      <c r="A19" s="2018" t="s">
        <v>1564</v>
      </c>
      <c r="B19" s="2019" t="s">
        <v>1565</v>
      </c>
      <c r="C19" s="2020">
        <v>36755</v>
      </c>
      <c r="D19" s="2020">
        <v>11675.42139039464</v>
      </c>
      <c r="E19" s="2020">
        <v>24739.697556587151</v>
      </c>
      <c r="F19" s="2020">
        <v>72214.118946981791</v>
      </c>
      <c r="G19" s="2020">
        <v>76906.118946981791</v>
      </c>
      <c r="H19" s="2023">
        <v>20.024164843418333</v>
      </c>
      <c r="I19" s="2023">
        <v>22.19529137133361</v>
      </c>
      <c r="J19" s="2023">
        <v>18.017272616101195</v>
      </c>
      <c r="K19" s="2023">
        <v>19.614260278453898</v>
      </c>
      <c r="L19" s="2023">
        <v>20.42076472672538</v>
      </c>
      <c r="M19" s="2023">
        <v>50.232253997881628</v>
      </c>
      <c r="N19" s="2023">
        <v>15.956542859872231</v>
      </c>
      <c r="O19" s="2024">
        <v>33.81120314224615</v>
      </c>
      <c r="Q19" s="2026"/>
      <c r="R19" s="2026"/>
      <c r="S19" s="2026"/>
      <c r="T19" s="2026"/>
      <c r="U19" s="2026"/>
      <c r="V19" s="2025"/>
      <c r="W19" s="2025"/>
      <c r="X19" s="2025"/>
      <c r="Y19" s="2025"/>
      <c r="Z19" s="2025"/>
    </row>
    <row r="20" spans="1:26">
      <c r="A20" s="2018" t="s">
        <v>1566</v>
      </c>
      <c r="B20" s="2019" t="s">
        <v>1567</v>
      </c>
      <c r="C20" s="2020">
        <v>42572</v>
      </c>
      <c r="D20" s="2020">
        <v>13974.537872519848</v>
      </c>
      <c r="E20" s="2020">
        <v>29284.080441564714</v>
      </c>
      <c r="F20" s="2020">
        <v>84511.618314084568</v>
      </c>
      <c r="G20" s="2020">
        <v>89269.618314084568</v>
      </c>
      <c r="H20" s="2023">
        <v>15.826418174398043</v>
      </c>
      <c r="I20" s="2023">
        <v>19.691935779009142</v>
      </c>
      <c r="J20" s="2023">
        <v>18.368789168029195</v>
      </c>
      <c r="K20" s="2023">
        <v>17.029217480492093</v>
      </c>
      <c r="L20" s="2023">
        <v>16.076093211290555</v>
      </c>
      <c r="M20" s="2023">
        <v>49.600015514526532</v>
      </c>
      <c r="N20" s="2023">
        <v>16.281530002943793</v>
      </c>
      <c r="O20" s="2024">
        <v>34.118454482529664</v>
      </c>
      <c r="Q20" s="2026"/>
      <c r="R20" s="2026"/>
      <c r="S20" s="2026"/>
      <c r="T20" s="2026"/>
      <c r="U20" s="2026"/>
      <c r="V20" s="2025"/>
      <c r="W20" s="2025"/>
      <c r="X20" s="2025"/>
      <c r="Y20" s="2025"/>
      <c r="Z20" s="2025"/>
    </row>
    <row r="21" spans="1:26">
      <c r="A21" s="2018" t="s">
        <v>1568</v>
      </c>
      <c r="B21" s="2019" t="s">
        <v>1569</v>
      </c>
      <c r="C21" s="2020">
        <v>50470</v>
      </c>
      <c r="D21" s="2020">
        <v>15871.18950853848</v>
      </c>
      <c r="E21" s="2020">
        <v>33360.638893895761</v>
      </c>
      <c r="F21" s="2020">
        <v>97747.828402434243</v>
      </c>
      <c r="G21" s="2020">
        <v>103415.82840243424</v>
      </c>
      <c r="H21" s="2023">
        <v>18.552099971812467</v>
      </c>
      <c r="I21" s="2023">
        <v>13.572195755741532</v>
      </c>
      <c r="J21" s="2023">
        <v>13.920732325762003</v>
      </c>
      <c r="K21" s="2023">
        <v>15.662000506436584</v>
      </c>
      <c r="L21" s="2023">
        <v>15.846612045072163</v>
      </c>
      <c r="M21" s="2023">
        <v>50.620937257322915</v>
      </c>
      <c r="N21" s="2023">
        <v>15.918654414717818</v>
      </c>
      <c r="O21" s="2024">
        <v>33.460408327959264</v>
      </c>
      <c r="Q21" s="2026"/>
      <c r="R21" s="2026"/>
      <c r="S21" s="2026"/>
      <c r="T21" s="2026"/>
      <c r="U21" s="2026"/>
      <c r="V21" s="2025"/>
      <c r="W21" s="2025"/>
      <c r="X21" s="2025"/>
      <c r="Y21" s="2025"/>
      <c r="Z21" s="2025"/>
    </row>
    <row r="22" spans="1:26">
      <c r="A22" s="2018" t="s">
        <v>1570</v>
      </c>
      <c r="B22" s="2019" t="s">
        <v>1571</v>
      </c>
      <c r="C22" s="2020">
        <v>55368</v>
      </c>
      <c r="D22" s="2020">
        <v>20361.898565445539</v>
      </c>
      <c r="E22" s="2020">
        <v>40397.37444459297</v>
      </c>
      <c r="F22" s="2020">
        <v>113838.27301003851</v>
      </c>
      <c r="G22" s="2020">
        <v>120370.27301003851</v>
      </c>
      <c r="H22" s="2023">
        <v>9.7047751139290597</v>
      </c>
      <c r="I22" s="2023">
        <v>28.2947226765273</v>
      </c>
      <c r="J22" s="2023">
        <v>21.092928025382534</v>
      </c>
      <c r="K22" s="2023">
        <v>16.461178596581021</v>
      </c>
      <c r="L22" s="2023">
        <v>16.394438713605268</v>
      </c>
      <c r="M22" s="2023">
        <v>47.678722288788926</v>
      </c>
      <c r="N22" s="2023">
        <v>17.534122723854349</v>
      </c>
      <c r="O22" s="2024">
        <v>34.787154987356722</v>
      </c>
      <c r="Q22" s="2026"/>
      <c r="R22" s="2026"/>
      <c r="S22" s="2026"/>
      <c r="T22" s="2026"/>
      <c r="U22" s="2026"/>
      <c r="V22" s="2025"/>
      <c r="W22" s="2025"/>
      <c r="X22" s="2025"/>
      <c r="Y22" s="2025"/>
      <c r="Z22" s="2025"/>
    </row>
    <row r="23" spans="1:26">
      <c r="A23" s="2018" t="s">
        <v>1572</v>
      </c>
      <c r="B23" s="2019" t="s">
        <v>1573</v>
      </c>
      <c r="C23" s="2020">
        <v>65156</v>
      </c>
      <c r="D23" s="2020">
        <v>29626.91091994536</v>
      </c>
      <c r="E23" s="2020">
        <v>50150.225538588071</v>
      </c>
      <c r="F23" s="2020">
        <v>142000.13645853344</v>
      </c>
      <c r="G23" s="2020">
        <v>149487.13645853344</v>
      </c>
      <c r="H23" s="2023">
        <v>17.678081202138429</v>
      </c>
      <c r="I23" s="2023">
        <v>45.501711565456333</v>
      </c>
      <c r="J23" s="2023">
        <v>24.142289512828683</v>
      </c>
      <c r="K23" s="2023">
        <v>24.738484433975529</v>
      </c>
      <c r="L23" s="2023">
        <v>24.189413814876602</v>
      </c>
      <c r="M23" s="2023">
        <v>44.955902833608839</v>
      </c>
      <c r="N23" s="2023">
        <v>20.441778632467436</v>
      </c>
      <c r="O23" s="2024">
        <v>34.602318533923722</v>
      </c>
      <c r="Q23" s="2026"/>
      <c r="R23" s="2026"/>
      <c r="S23" s="2026"/>
      <c r="T23" s="2026"/>
      <c r="U23" s="2026"/>
      <c r="V23" s="2025"/>
      <c r="W23" s="2025"/>
      <c r="X23" s="2025"/>
      <c r="Y23" s="2025"/>
      <c r="Z23" s="2025"/>
    </row>
    <row r="24" spans="1:26">
      <c r="A24" s="2018" t="s">
        <v>1574</v>
      </c>
      <c r="B24" s="2019" t="s">
        <v>1575</v>
      </c>
      <c r="C24" s="2020">
        <v>70090</v>
      </c>
      <c r="D24" s="2020">
        <v>34400</v>
      </c>
      <c r="E24" s="2020">
        <v>60877.891291586435</v>
      </c>
      <c r="F24" s="2020">
        <v>161789.89129158645</v>
      </c>
      <c r="G24" s="2020">
        <v>171491.89129158645</v>
      </c>
      <c r="H24" s="2023">
        <v>7.572595002762597</v>
      </c>
      <c r="I24" s="2023">
        <v>16.110653901623323</v>
      </c>
      <c r="J24" s="2023">
        <v>21.391061830308146</v>
      </c>
      <c r="K24" s="2023">
        <v>13.936433672957762</v>
      </c>
      <c r="L24" s="2023">
        <v>14.720166132259124</v>
      </c>
      <c r="M24" s="2023">
        <v>42.384286001696161</v>
      </c>
      <c r="N24" s="2023">
        <v>20.802103559114681</v>
      </c>
      <c r="O24" s="2024">
        <v>36.813610439189148</v>
      </c>
      <c r="Q24" s="2026"/>
      <c r="R24" s="2026"/>
      <c r="S24" s="2026"/>
      <c r="T24" s="2026"/>
      <c r="U24" s="2026"/>
      <c r="V24" s="2025"/>
      <c r="W24" s="2025"/>
      <c r="X24" s="2025"/>
      <c r="Y24" s="2025"/>
      <c r="Z24" s="2025"/>
    </row>
    <row r="25" spans="1:26">
      <c r="A25" s="2018" t="s">
        <v>1576</v>
      </c>
      <c r="B25" s="2019" t="s">
        <v>1577</v>
      </c>
      <c r="C25" s="2020">
        <v>80589</v>
      </c>
      <c r="D25" s="2020">
        <v>40635</v>
      </c>
      <c r="E25" s="2020">
        <v>70372</v>
      </c>
      <c r="F25" s="2020">
        <v>187123</v>
      </c>
      <c r="G25" s="2020">
        <v>199272</v>
      </c>
      <c r="H25" s="2023">
        <v>14.979312312740774</v>
      </c>
      <c r="I25" s="2023">
        <v>18.124999999999986</v>
      </c>
      <c r="J25" s="2023">
        <v>15.595331091446155</v>
      </c>
      <c r="K25" s="2023">
        <v>15.658029377593735</v>
      </c>
      <c r="L25" s="2023">
        <v>16.199080025993311</v>
      </c>
      <c r="M25" s="2023">
        <v>42.061942838055074</v>
      </c>
      <c r="N25" s="2023">
        <v>21.208689116683022</v>
      </c>
      <c r="O25" s="2024">
        <v>36.729368045261907</v>
      </c>
      <c r="Q25" s="2026"/>
      <c r="R25" s="2026"/>
      <c r="S25" s="2026"/>
      <c r="T25" s="2026"/>
      <c r="U25" s="2026"/>
      <c r="V25" s="2025"/>
      <c r="W25" s="2025"/>
      <c r="X25" s="2025"/>
      <c r="Y25" s="2025"/>
      <c r="Z25" s="2025"/>
    </row>
    <row r="26" spans="1:26">
      <c r="A26" s="2018" t="s">
        <v>1578</v>
      </c>
      <c r="B26" s="2019" t="s">
        <v>1579</v>
      </c>
      <c r="C26" s="2020">
        <v>85569</v>
      </c>
      <c r="D26" s="2020">
        <v>46627</v>
      </c>
      <c r="E26" s="2020">
        <v>77778</v>
      </c>
      <c r="F26" s="2020">
        <v>204914</v>
      </c>
      <c r="G26" s="2020">
        <v>219175</v>
      </c>
      <c r="H26" s="2023">
        <v>6.17950340617206</v>
      </c>
      <c r="I26" s="2023">
        <v>14.745908699397063</v>
      </c>
      <c r="J26" s="2023">
        <v>10.524072074120383</v>
      </c>
      <c r="K26" s="2023">
        <v>9.5076500483639137</v>
      </c>
      <c r="L26" s="2023">
        <v>9.9878557950941342</v>
      </c>
      <c r="M26" s="2023">
        <v>40.752188366178672</v>
      </c>
      <c r="N26" s="2023">
        <v>22.206082657852878</v>
      </c>
      <c r="O26" s="2024">
        <v>37.041728975968454</v>
      </c>
      <c r="Q26" s="2026"/>
      <c r="R26" s="2026"/>
      <c r="S26" s="2026"/>
      <c r="T26" s="2026"/>
      <c r="U26" s="2026"/>
      <c r="V26" s="2025"/>
      <c r="W26" s="2025"/>
      <c r="X26" s="2025"/>
      <c r="Y26" s="2025"/>
      <c r="Z26" s="2025"/>
    </row>
    <row r="27" spans="1:26">
      <c r="A27" s="2018" t="s">
        <v>1580</v>
      </c>
      <c r="B27" s="2019" t="s">
        <v>1581</v>
      </c>
      <c r="C27" s="2020">
        <v>96896</v>
      </c>
      <c r="D27" s="2020">
        <v>53499</v>
      </c>
      <c r="E27" s="2020">
        <v>88993</v>
      </c>
      <c r="F27" s="2020">
        <v>233456</v>
      </c>
      <c r="G27" s="2020">
        <v>248913</v>
      </c>
      <c r="H27" s="2023">
        <v>13.237270506842421</v>
      </c>
      <c r="I27" s="2023">
        <v>14.738241791236845</v>
      </c>
      <c r="J27" s="2023">
        <v>14.419244516444223</v>
      </c>
      <c r="K27" s="2023">
        <v>13.928770118195928</v>
      </c>
      <c r="L27" s="2023">
        <v>13.568153302155821</v>
      </c>
      <c r="M27" s="2023">
        <v>40.476548532090163</v>
      </c>
      <c r="N27" s="2023">
        <v>22.34823800691764</v>
      </c>
      <c r="O27" s="2024">
        <v>37.175213460992197</v>
      </c>
      <c r="Q27" s="2026"/>
      <c r="R27" s="2026"/>
      <c r="S27" s="2026"/>
      <c r="T27" s="2026"/>
      <c r="U27" s="2026"/>
      <c r="V27" s="2025"/>
      <c r="W27" s="2025"/>
      <c r="X27" s="2025"/>
      <c r="Y27" s="2025"/>
      <c r="Z27" s="2025"/>
    </row>
    <row r="28" spans="1:26">
      <c r="A28" s="2018" t="s">
        <v>1582</v>
      </c>
      <c r="B28" s="2019" t="s">
        <v>1583</v>
      </c>
      <c r="C28" s="2020">
        <v>108785</v>
      </c>
      <c r="D28" s="2020">
        <v>60031</v>
      </c>
      <c r="E28" s="2020">
        <v>100754</v>
      </c>
      <c r="F28" s="2020">
        <v>262561</v>
      </c>
      <c r="G28" s="2020">
        <v>280513</v>
      </c>
      <c r="H28" s="2023">
        <v>12.269856340819032</v>
      </c>
      <c r="I28" s="2023">
        <v>12.20957401072917</v>
      </c>
      <c r="J28" s="2023">
        <v>13.215646174418211</v>
      </c>
      <c r="K28" s="2023">
        <v>12.467017339455836</v>
      </c>
      <c r="L28" s="2023">
        <v>12.695198724052176</v>
      </c>
      <c r="M28" s="2023">
        <v>40.355009830470749</v>
      </c>
      <c r="N28" s="2023">
        <v>22.26916941796194</v>
      </c>
      <c r="O28" s="2024">
        <v>37.375820751567311</v>
      </c>
      <c r="Q28" s="2026"/>
      <c r="R28" s="2026"/>
      <c r="S28" s="2026"/>
      <c r="T28" s="2026"/>
      <c r="U28" s="2026"/>
      <c r="V28" s="2025"/>
      <c r="W28" s="2025"/>
      <c r="X28" s="2025"/>
      <c r="Y28" s="2025"/>
      <c r="Z28" s="2025"/>
    </row>
    <row r="29" spans="1:26">
      <c r="A29" s="2018" t="s">
        <v>1584</v>
      </c>
      <c r="B29" s="2019" t="s">
        <v>1585</v>
      </c>
      <c r="C29" s="2020">
        <v>112495</v>
      </c>
      <c r="D29" s="2020">
        <v>63406</v>
      </c>
      <c r="E29" s="2020">
        <v>113897</v>
      </c>
      <c r="F29" s="2020">
        <v>281902</v>
      </c>
      <c r="G29" s="2020">
        <v>300845</v>
      </c>
      <c r="H29" s="2023">
        <v>3.4103966539504427</v>
      </c>
      <c r="I29" s="2023">
        <v>5.6220952507870976</v>
      </c>
      <c r="J29" s="2023">
        <v>13.044643388848073</v>
      </c>
      <c r="K29" s="2023">
        <v>7.3662882149291136</v>
      </c>
      <c r="L29" s="2023">
        <v>7.2481489271442001</v>
      </c>
      <c r="M29" s="2023">
        <v>38.818418346572443</v>
      </c>
      <c r="N29" s="2023">
        <v>21.879378049537955</v>
      </c>
      <c r="O29" s="2024">
        <v>39.302203603889609</v>
      </c>
      <c r="Q29" s="2026"/>
      <c r="R29" s="2026"/>
      <c r="S29" s="2026"/>
      <c r="T29" s="2026"/>
      <c r="U29" s="2026"/>
      <c r="V29" s="2025"/>
      <c r="W29" s="2025"/>
      <c r="X29" s="2025"/>
      <c r="Y29" s="2025"/>
      <c r="Z29" s="2025"/>
    </row>
    <row r="30" spans="1:26">
      <c r="A30" s="2018" t="s">
        <v>1586</v>
      </c>
      <c r="B30" s="2019" t="s">
        <v>1587</v>
      </c>
      <c r="C30" s="2020">
        <v>132373</v>
      </c>
      <c r="D30" s="2020">
        <v>69916</v>
      </c>
      <c r="E30" s="2020">
        <v>127729</v>
      </c>
      <c r="F30" s="2020">
        <v>320580</v>
      </c>
      <c r="G30" s="2020">
        <v>342036</v>
      </c>
      <c r="H30" s="2023">
        <v>17.670118671940969</v>
      </c>
      <c r="I30" s="2023">
        <v>10.26716714506513</v>
      </c>
      <c r="J30" s="2023">
        <v>12.144305820170857</v>
      </c>
      <c r="K30" s="2023">
        <v>13.720370909039303</v>
      </c>
      <c r="L30" s="2023">
        <v>13.69176818627534</v>
      </c>
      <c r="M30" s="2023">
        <v>40.110842438897272</v>
      </c>
      <c r="N30" s="2023">
        <v>21.185511093334302</v>
      </c>
      <c r="O30" s="2024">
        <v>38.703646467768429</v>
      </c>
      <c r="Q30" s="2026"/>
      <c r="R30" s="2026"/>
      <c r="S30" s="2026"/>
      <c r="T30" s="2026"/>
      <c r="U30" s="2026"/>
      <c r="V30" s="2025"/>
      <c r="W30" s="2025"/>
      <c r="X30" s="2025"/>
      <c r="Y30" s="2025"/>
      <c r="Z30" s="2025"/>
    </row>
    <row r="31" spans="1:26">
      <c r="A31" s="2018" t="s">
        <v>1588</v>
      </c>
      <c r="B31" s="2019" t="s">
        <v>1589</v>
      </c>
      <c r="C31" s="2020">
        <v>145131</v>
      </c>
      <c r="D31" s="2020">
        <v>78689</v>
      </c>
      <c r="E31" s="2020">
        <v>142431</v>
      </c>
      <c r="F31" s="2020">
        <v>355543</v>
      </c>
      <c r="G31" s="2020">
        <v>379488</v>
      </c>
      <c r="H31" s="2023">
        <v>9.6379170978976134</v>
      </c>
      <c r="I31" s="2023">
        <v>12.54791464042566</v>
      </c>
      <c r="J31" s="2023">
        <v>11.510306978055112</v>
      </c>
      <c r="K31" s="2023">
        <v>10.906170066754001</v>
      </c>
      <c r="L31" s="2023">
        <v>10.949724590393984</v>
      </c>
      <c r="M31" s="2023">
        <v>39.626103409956556</v>
      </c>
      <c r="N31" s="2023">
        <v>21.484992532443599</v>
      </c>
      <c r="O31" s="2024">
        <v>38.888904057599845</v>
      </c>
      <c r="Q31" s="2026"/>
      <c r="R31" s="2026"/>
      <c r="S31" s="2026"/>
      <c r="T31" s="2026"/>
      <c r="U31" s="2026"/>
      <c r="V31" s="2025"/>
      <c r="W31" s="2025"/>
      <c r="X31" s="2025"/>
      <c r="Y31" s="2025"/>
      <c r="Z31" s="2025"/>
    </row>
    <row r="32" spans="1:26">
      <c r="A32" s="2018" t="s">
        <v>1590</v>
      </c>
      <c r="B32" s="2019" t="s">
        <v>1591</v>
      </c>
      <c r="C32" s="2021">
        <v>155624.54441688658</v>
      </c>
      <c r="D32" s="2021">
        <v>73561.066958952215</v>
      </c>
      <c r="E32" s="2021">
        <v>196268.40862254286</v>
      </c>
      <c r="F32" s="2021">
        <v>413428.21036569099</v>
      </c>
      <c r="G32" s="2021">
        <v>441518.54562668502</v>
      </c>
      <c r="H32" s="2023">
        <v>7.2303948962568825</v>
      </c>
      <c r="I32" s="2023">
        <v>-6.5167088678821443</v>
      </c>
      <c r="J32" s="2023">
        <v>37.798940274619184</v>
      </c>
      <c r="K32" s="2023">
        <v>16.28079033075916</v>
      </c>
      <c r="L32" s="2023">
        <v>16.345851680866062</v>
      </c>
      <c r="M32" s="2023">
        <v>36.578463735629654</v>
      </c>
      <c r="N32" s="2023">
        <v>17.290015724667974</v>
      </c>
      <c r="O32" s="2024">
        <v>46.131520539702372</v>
      </c>
      <c r="Q32" s="2026"/>
      <c r="R32" s="2026"/>
      <c r="S32" s="2026"/>
      <c r="T32" s="2026"/>
      <c r="U32" s="2026"/>
      <c r="V32" s="2025"/>
      <c r="W32" s="2025"/>
      <c r="X32" s="2025"/>
      <c r="Y32" s="2025"/>
      <c r="Z32" s="2025"/>
    </row>
    <row r="33" spans="1:26">
      <c r="A33" s="2027" t="s">
        <v>1592</v>
      </c>
      <c r="B33" s="2028" t="s">
        <v>1593</v>
      </c>
      <c r="C33" s="2021">
        <v>166090.21937467612</v>
      </c>
      <c r="D33" s="2021">
        <v>77860.425837799572</v>
      </c>
      <c r="E33" s="2021">
        <v>200101.16441883467</v>
      </c>
      <c r="F33" s="2021">
        <v>430396.37747227668</v>
      </c>
      <c r="G33" s="2021">
        <v>459442.55104879028</v>
      </c>
      <c r="H33" s="2023">
        <v>6.7249513866875219</v>
      </c>
      <c r="I33" s="2023">
        <v>5.8446119076092771</v>
      </c>
      <c r="J33" s="2023">
        <v>1.9528134064931635</v>
      </c>
      <c r="K33" s="2023">
        <v>4.1042596226263299</v>
      </c>
      <c r="L33" s="2023">
        <v>4.0596268491200505</v>
      </c>
      <c r="M33" s="2023">
        <v>37.403342531714571</v>
      </c>
      <c r="N33" s="2023">
        <v>17.534085921740964</v>
      </c>
      <c r="O33" s="2024">
        <v>45.062571546544476</v>
      </c>
      <c r="Q33" s="2026"/>
      <c r="R33" s="2026"/>
      <c r="S33" s="2026"/>
      <c r="T33" s="2026"/>
      <c r="U33" s="2026"/>
      <c r="V33" s="2025"/>
      <c r="W33" s="2025"/>
      <c r="X33" s="2025"/>
      <c r="Y33" s="2025"/>
      <c r="Z33" s="2025"/>
    </row>
    <row r="34" spans="1:26">
      <c r="A34" s="2027" t="s">
        <v>1594</v>
      </c>
      <c r="B34" s="2028" t="s">
        <v>1595</v>
      </c>
      <c r="C34" s="2021">
        <v>172802.57870841472</v>
      </c>
      <c r="D34" s="2021">
        <v>83538.128481996857</v>
      </c>
      <c r="E34" s="2021">
        <v>217204.66242973926</v>
      </c>
      <c r="F34" s="2021">
        <v>460324.81938049244</v>
      </c>
      <c r="G34" s="2021">
        <v>492230.77906186244</v>
      </c>
      <c r="H34" s="2023">
        <v>4.0413935022847198</v>
      </c>
      <c r="I34" s="2023">
        <v>7.2921546255413432</v>
      </c>
      <c r="J34" s="2023">
        <v>8.5474255287715408</v>
      </c>
      <c r="K34" s="2023">
        <v>6.9536927991787252</v>
      </c>
      <c r="L34" s="2023">
        <v>7.1365240198638418</v>
      </c>
      <c r="M34" s="2023">
        <v>36.491240289610772</v>
      </c>
      <c r="N34" s="2023">
        <v>17.640997851801622</v>
      </c>
      <c r="O34" s="2024">
        <v>45.867761858587606</v>
      </c>
      <c r="Q34" s="2026"/>
      <c r="R34" s="2026"/>
      <c r="S34" s="2026"/>
      <c r="T34" s="2026"/>
      <c r="U34" s="2026"/>
      <c r="V34" s="2025"/>
      <c r="W34" s="2025"/>
      <c r="X34" s="2025"/>
      <c r="Y34" s="2025"/>
      <c r="Z34" s="2025"/>
    </row>
    <row r="35" spans="1:26">
      <c r="A35" s="2027" t="s">
        <v>1596</v>
      </c>
      <c r="B35" s="2028" t="s">
        <v>1597</v>
      </c>
      <c r="C35" s="2021">
        <v>186124.91631851593</v>
      </c>
      <c r="D35" s="2021">
        <v>89408.652091565804</v>
      </c>
      <c r="E35" s="2021">
        <v>242459.95017112908</v>
      </c>
      <c r="F35" s="2021">
        <v>500699.26170819096</v>
      </c>
      <c r="G35" s="2021">
        <v>536749.054896191</v>
      </c>
      <c r="H35" s="2023">
        <v>7.7095710664024182</v>
      </c>
      <c r="I35" s="2023">
        <v>7.0273583048177812</v>
      </c>
      <c r="J35" s="2023">
        <v>11.627415111109471</v>
      </c>
      <c r="K35" s="2023">
        <v>8.7708593210408878</v>
      </c>
      <c r="L35" s="2023">
        <v>9.0441877525772441</v>
      </c>
      <c r="M35" s="2023">
        <v>35.931900620747889</v>
      </c>
      <c r="N35" s="2023">
        <v>17.260573517687433</v>
      </c>
      <c r="O35" s="2024">
        <v>46.807525861564677</v>
      </c>
      <c r="Q35" s="2026"/>
      <c r="R35" s="2026"/>
      <c r="S35" s="2026"/>
      <c r="T35" s="2026"/>
      <c r="U35" s="2026"/>
      <c r="V35" s="2025"/>
      <c r="W35" s="2025"/>
      <c r="X35" s="2025"/>
      <c r="Y35" s="2025"/>
      <c r="Z35" s="2025"/>
    </row>
    <row r="36" spans="1:26">
      <c r="A36" s="2027" t="s">
        <v>1598</v>
      </c>
      <c r="B36" s="2028" t="s">
        <v>1599</v>
      </c>
      <c r="C36" s="2021">
        <v>199368.11646663037</v>
      </c>
      <c r="D36" s="2021">
        <v>97058.673584733071</v>
      </c>
      <c r="E36" s="2021">
        <v>270151.88315583952</v>
      </c>
      <c r="F36" s="2021">
        <v>548484.67320720293</v>
      </c>
      <c r="G36" s="2021">
        <v>589411.67320720293</v>
      </c>
      <c r="H36" s="2023">
        <v>7.1152215458629513</v>
      </c>
      <c r="I36" s="2023">
        <v>8.5562429521168326</v>
      </c>
      <c r="J36" s="2023">
        <v>11.421240070851042</v>
      </c>
      <c r="K36" s="2023">
        <v>9.5437351626976152</v>
      </c>
      <c r="L36" s="2023">
        <v>9.8114040128486124</v>
      </c>
      <c r="M36" s="2023">
        <v>35.188072882813863</v>
      </c>
      <c r="N36" s="2023">
        <v>17.130661314044527</v>
      </c>
      <c r="O36" s="2024">
        <v>47.681265803141613</v>
      </c>
      <c r="Q36" s="2026"/>
      <c r="R36" s="2026"/>
      <c r="S36" s="2026"/>
      <c r="T36" s="2026"/>
      <c r="U36" s="2026"/>
      <c r="V36" s="2025"/>
      <c r="W36" s="2025"/>
      <c r="X36" s="2025"/>
      <c r="Y36" s="2025"/>
      <c r="Z36" s="2025"/>
    </row>
    <row r="37" spans="1:26">
      <c r="A37" s="2027" t="s">
        <v>1600</v>
      </c>
      <c r="B37" s="2028" t="s">
        <v>1601</v>
      </c>
      <c r="C37" s="2021">
        <v>211704.43071527084</v>
      </c>
      <c r="D37" s="2021">
        <v>105097.74009929286</v>
      </c>
      <c r="E37" s="2021">
        <v>313527.95759977028</v>
      </c>
      <c r="F37" s="2021">
        <v>611118.12841433403</v>
      </c>
      <c r="G37" s="2021">
        <v>654084.12841433403</v>
      </c>
      <c r="H37" s="2023">
        <v>6.1877066741036657</v>
      </c>
      <c r="I37" s="2023">
        <v>8.2826873865544854</v>
      </c>
      <c r="J37" s="2023">
        <v>16.056180670378268</v>
      </c>
      <c r="K37" s="2023">
        <v>11.419362885910544</v>
      </c>
      <c r="L37" s="2023">
        <v>10.972374343253975</v>
      </c>
      <c r="M37" s="2023">
        <v>33.586278232937559</v>
      </c>
      <c r="N37" s="2023">
        <v>16.673443860866684</v>
      </c>
      <c r="O37" s="2024">
        <v>49.740277906195743</v>
      </c>
      <c r="Q37" s="2026"/>
      <c r="R37" s="2026"/>
      <c r="S37" s="2026"/>
      <c r="T37" s="2026"/>
      <c r="U37" s="2026"/>
      <c r="V37" s="2025"/>
      <c r="W37" s="2025"/>
      <c r="X37" s="2025"/>
      <c r="Y37" s="2025"/>
      <c r="Z37" s="2025"/>
    </row>
    <row r="38" spans="1:26">
      <c r="A38" s="2027" t="s">
        <v>1092</v>
      </c>
      <c r="B38" s="2028" t="s">
        <v>1602</v>
      </c>
      <c r="C38" s="2021">
        <v>226823</v>
      </c>
      <c r="D38" s="2021">
        <v>115529</v>
      </c>
      <c r="E38" s="2021">
        <v>355011.96656927792</v>
      </c>
      <c r="F38" s="2021">
        <v>675858.96656927792</v>
      </c>
      <c r="G38" s="2021">
        <v>727826.96656927792</v>
      </c>
      <c r="H38" s="2023">
        <v>7.1413570484326385</v>
      </c>
      <c r="I38" s="2023">
        <v>9.9252941983833693</v>
      </c>
      <c r="J38" s="2023">
        <v>13.231358787615193</v>
      </c>
      <c r="K38" s="2023">
        <v>10.593833686938183</v>
      </c>
      <c r="L38" s="2023">
        <v>11.274213048666269</v>
      </c>
      <c r="M38" s="2023">
        <v>32.525770024492203</v>
      </c>
      <c r="N38" s="2023">
        <v>16.566528461221125</v>
      </c>
      <c r="O38" s="2024">
        <v>50.907701514286671</v>
      </c>
      <c r="Q38" s="2026"/>
      <c r="R38" s="2026"/>
      <c r="S38" s="2026"/>
      <c r="T38" s="2026"/>
      <c r="U38" s="2026"/>
      <c r="V38" s="2025"/>
      <c r="W38" s="2025"/>
      <c r="X38" s="2025"/>
      <c r="Y38" s="2025"/>
      <c r="Z38" s="2025"/>
    </row>
    <row r="39" spans="1:26">
      <c r="A39" s="2027" t="s">
        <v>351</v>
      </c>
      <c r="B39" s="2028" t="s">
        <v>1603</v>
      </c>
      <c r="C39" s="2021">
        <v>247191</v>
      </c>
      <c r="D39" s="2021">
        <v>130913</v>
      </c>
      <c r="E39" s="2021">
        <v>401337.81943199376</v>
      </c>
      <c r="F39" s="2021">
        <v>755256.77587602485</v>
      </c>
      <c r="G39" s="2021">
        <v>815658.20103257697</v>
      </c>
      <c r="H39" s="2023">
        <v>8.9796890086102366</v>
      </c>
      <c r="I39" s="2023">
        <v>13.316137073808292</v>
      </c>
      <c r="J39" s="2023">
        <v>13.049096150305601</v>
      </c>
      <c r="K39" s="2023">
        <v>11.747688975671579</v>
      </c>
      <c r="L39" s="2023">
        <v>12.067598275082432</v>
      </c>
      <c r="M39" s="2023">
        <v>31.713848787345878</v>
      </c>
      <c r="N39" s="2023">
        <v>16.795737248920108</v>
      </c>
      <c r="O39" s="2024">
        <v>51.490413963734014</v>
      </c>
      <c r="Q39" s="2026"/>
      <c r="R39" s="2026"/>
      <c r="S39" s="2026"/>
      <c r="T39" s="2026"/>
      <c r="U39" s="2026"/>
      <c r="V39" s="2025"/>
      <c r="W39" s="2025"/>
      <c r="X39" s="2025"/>
      <c r="Y39" s="2025"/>
      <c r="Z39" s="2025"/>
    </row>
    <row r="40" spans="1:26">
      <c r="A40" s="2027" t="s">
        <v>257</v>
      </c>
      <c r="B40" s="2028" t="s">
        <v>1604</v>
      </c>
      <c r="C40" s="2021">
        <v>309553.06739513407</v>
      </c>
      <c r="D40" s="2021">
        <v>148900.39585023117</v>
      </c>
      <c r="E40" s="2021">
        <v>480436.28695602075</v>
      </c>
      <c r="F40" s="2021">
        <v>909527.76471600996</v>
      </c>
      <c r="G40" s="2021">
        <v>988271.52694157092</v>
      </c>
      <c r="H40" s="2023">
        <v>25.228292047499323</v>
      </c>
      <c r="I40" s="2023">
        <v>13.739961539519513</v>
      </c>
      <c r="J40" s="2023">
        <v>19.708700175820354</v>
      </c>
      <c r="K40" s="2023">
        <v>20.426296561331171</v>
      </c>
      <c r="L40" s="2023">
        <v>21.16245820742995</v>
      </c>
      <c r="M40" s="2023">
        <v>32.970118944075907</v>
      </c>
      <c r="N40" s="2023">
        <v>15.859199210375124</v>
      </c>
      <c r="O40" s="2024">
        <v>51.170681845548984</v>
      </c>
      <c r="Q40" s="2026"/>
      <c r="R40" s="2026"/>
      <c r="S40" s="2026"/>
      <c r="T40" s="2026"/>
      <c r="U40" s="2026"/>
      <c r="V40" s="2025"/>
      <c r="W40" s="2025"/>
      <c r="X40" s="2025"/>
      <c r="Y40" s="2025"/>
      <c r="Z40" s="2025"/>
    </row>
    <row r="41" spans="1:26">
      <c r="A41" s="2029" t="s">
        <v>259</v>
      </c>
      <c r="B41" s="2030" t="s">
        <v>1605</v>
      </c>
      <c r="C41" s="2021">
        <v>395755.27200062276</v>
      </c>
      <c r="D41" s="2021">
        <v>169382.93235523341</v>
      </c>
      <c r="E41" s="2021">
        <v>553433.27490023442</v>
      </c>
      <c r="F41" s="2021">
        <v>1083415.1933908311</v>
      </c>
      <c r="G41" s="2021">
        <v>1192773.5738653811</v>
      </c>
      <c r="H41" s="2023">
        <v>27.847310747353845</v>
      </c>
      <c r="I41" s="2023">
        <v>13.755864373661055</v>
      </c>
      <c r="J41" s="2023">
        <v>15.19389561656817</v>
      </c>
      <c r="K41" s="2023">
        <v>19.118429961191524</v>
      </c>
      <c r="L41" s="2023">
        <v>20.692900822174636</v>
      </c>
      <c r="M41" s="2023">
        <v>35.380418626784675</v>
      </c>
      <c r="N41" s="2023">
        <v>15.142790201291565</v>
      </c>
      <c r="O41" s="2024">
        <v>49.47679117192375</v>
      </c>
      <c r="Q41" s="2026"/>
      <c r="R41" s="2026"/>
      <c r="S41" s="2026"/>
      <c r="T41" s="2026"/>
      <c r="U41" s="2026"/>
      <c r="V41" s="2025"/>
      <c r="W41" s="2025"/>
      <c r="X41" s="2025"/>
      <c r="Y41" s="2025"/>
      <c r="Z41" s="2025"/>
    </row>
    <row r="42" spans="1:26">
      <c r="A42" s="2029" t="s">
        <v>260</v>
      </c>
      <c r="B42" s="2030" t="s">
        <v>1606</v>
      </c>
      <c r="C42" s="2021">
        <v>478148.88588688773</v>
      </c>
      <c r="D42" s="2021">
        <v>192845.53680453723</v>
      </c>
      <c r="E42" s="2021">
        <v>619148.0460629178</v>
      </c>
      <c r="F42" s="2021">
        <v>1248482.2700043425</v>
      </c>
      <c r="G42" s="2021">
        <v>1366954.0672136724</v>
      </c>
      <c r="H42" s="2023">
        <v>20.819334501786571</v>
      </c>
      <c r="I42" s="2023">
        <v>13.851811468287465</v>
      </c>
      <c r="J42" s="2023">
        <v>11.874018810041662</v>
      </c>
      <c r="K42" s="2023">
        <v>15.235809652704873</v>
      </c>
      <c r="L42" s="2023">
        <v>14.602980579443141</v>
      </c>
      <c r="M42" s="2023">
        <v>37.061711978875451</v>
      </c>
      <c r="N42" s="2023">
        <v>14.947615590914801</v>
      </c>
      <c r="O42" s="2024">
        <v>47.990672430209749</v>
      </c>
      <c r="Q42" s="2026"/>
      <c r="R42" s="2026"/>
      <c r="S42" s="2026"/>
      <c r="T42" s="2026"/>
      <c r="U42" s="2026"/>
      <c r="V42" s="2025"/>
      <c r="W42" s="2025"/>
      <c r="X42" s="2025"/>
      <c r="Y42" s="2025"/>
      <c r="Z42" s="2025"/>
    </row>
    <row r="43" spans="1:26">
      <c r="A43" s="2029" t="s">
        <v>261</v>
      </c>
      <c r="B43" s="2030" t="s">
        <v>1607</v>
      </c>
      <c r="C43" s="2021">
        <v>506283.91800000001</v>
      </c>
      <c r="D43" s="2021">
        <v>215387.17543704575</v>
      </c>
      <c r="E43" s="2021">
        <v>715802.80683002505</v>
      </c>
      <c r="F43" s="2021">
        <v>1387481.6702670711</v>
      </c>
      <c r="G43" s="2021">
        <v>1527343.5655751596</v>
      </c>
      <c r="H43" s="2023">
        <v>5.8841572036556045</v>
      </c>
      <c r="I43" s="2023">
        <v>11.688960504881223</v>
      </c>
      <c r="J43" s="2023">
        <v>15.61092882093746</v>
      </c>
      <c r="K43" s="2023">
        <v>11.133470102242242</v>
      </c>
      <c r="L43" s="2023">
        <v>11.733349511034902</v>
      </c>
      <c r="M43" s="2023">
        <v>35.220390290629737</v>
      </c>
      <c r="N43" s="2023">
        <v>14.983727732171594</v>
      </c>
      <c r="O43" s="2024">
        <v>49.795881977198661</v>
      </c>
      <c r="Q43" s="2026"/>
      <c r="R43" s="2026"/>
      <c r="S43" s="2026"/>
      <c r="T43" s="2026"/>
      <c r="U43" s="2026"/>
      <c r="V43" s="2025"/>
      <c r="W43" s="2025"/>
      <c r="X43" s="2025"/>
      <c r="Y43" s="2025"/>
      <c r="Z43" s="2025"/>
    </row>
    <row r="44" spans="1:26">
      <c r="A44" s="2029" t="s">
        <v>262</v>
      </c>
      <c r="B44" s="2030" t="s">
        <v>1608</v>
      </c>
      <c r="C44" s="2021">
        <v>534514.81300000008</v>
      </c>
      <c r="D44" s="2021">
        <v>239922.21219570065</v>
      </c>
      <c r="E44" s="2021">
        <v>805989.31663231424</v>
      </c>
      <c r="F44" s="2021">
        <v>1525221.4220059151</v>
      </c>
      <c r="G44" s="2021">
        <v>1695011.1042007003</v>
      </c>
      <c r="H44" s="2023">
        <v>5.5760994960144359</v>
      </c>
      <c r="I44" s="2023">
        <v>11.39113167200901</v>
      </c>
      <c r="J44" s="2023">
        <v>12.599351237764139</v>
      </c>
      <c r="K44" s="2023">
        <v>9.9273204605528917</v>
      </c>
      <c r="L44" s="2023">
        <v>10.977722524558601</v>
      </c>
      <c r="M44" s="2023">
        <v>33.820925332195394</v>
      </c>
      <c r="N44" s="2023">
        <v>15.180853788996732</v>
      </c>
      <c r="O44" s="2024">
        <v>50.998220878807878</v>
      </c>
      <c r="Q44" s="2026"/>
      <c r="R44" s="2026"/>
      <c r="S44" s="2026"/>
      <c r="T44" s="2026"/>
      <c r="U44" s="2026"/>
      <c r="V44" s="2025"/>
      <c r="W44" s="2025"/>
      <c r="X44" s="2025"/>
      <c r="Y44" s="2025"/>
      <c r="Z44" s="2025"/>
    </row>
    <row r="45" spans="1:26">
      <c r="A45" s="2029" t="s">
        <v>143</v>
      </c>
      <c r="B45" s="2030" t="s">
        <v>1609</v>
      </c>
      <c r="C45" s="2021">
        <v>594610.10899999994</v>
      </c>
      <c r="D45" s="2021">
        <v>271724.3460753886</v>
      </c>
      <c r="E45" s="2021">
        <v>955838.31860652659</v>
      </c>
      <c r="F45" s="2021">
        <v>1758738.0269676587</v>
      </c>
      <c r="G45" s="2021">
        <v>1964539.5767162906</v>
      </c>
      <c r="H45" s="2023">
        <v>11.24296175492519</v>
      </c>
      <c r="I45" s="2023">
        <v>13.25518533221404</v>
      </c>
      <c r="J45" s="2023">
        <v>18.591934022194039</v>
      </c>
      <c r="K45" s="2023">
        <v>15.310341278489986</v>
      </c>
      <c r="L45" s="2023">
        <v>15.901280637491126</v>
      </c>
      <c r="M45" s="2023">
        <v>32.631928079932834</v>
      </c>
      <c r="N45" s="2023">
        <v>14.912106579571896</v>
      </c>
      <c r="O45" s="2024">
        <v>52.455965340495261</v>
      </c>
      <c r="Q45" s="2026"/>
      <c r="R45" s="2026"/>
      <c r="S45" s="2026"/>
      <c r="T45" s="2026"/>
      <c r="U45" s="2026"/>
      <c r="V45" s="2025"/>
      <c r="W45" s="2025"/>
      <c r="X45" s="2025"/>
      <c r="Y45" s="2025"/>
      <c r="Z45" s="2025"/>
    </row>
    <row r="46" spans="1:26">
      <c r="A46" s="2029" t="s">
        <v>0</v>
      </c>
      <c r="B46" s="2030" t="s">
        <v>1610</v>
      </c>
      <c r="C46" s="2021">
        <v>625900.69655854686</v>
      </c>
      <c r="D46" s="2021">
        <v>292195.21152112249</v>
      </c>
      <c r="E46" s="2021">
        <v>1053609.7094592666</v>
      </c>
      <c r="F46" s="2021">
        <v>1899089.2202835781</v>
      </c>
      <c r="G46" s="2021">
        <v>2130149.574364204</v>
      </c>
      <c r="H46" s="2023">
        <v>5.2623705996473404</v>
      </c>
      <c r="I46" s="2023">
        <v>7.5336883652134361</v>
      </c>
      <c r="J46" s="2023">
        <v>10.22886286828053</v>
      </c>
      <c r="K46" s="2023">
        <v>7.9802216796271352</v>
      </c>
      <c r="L46" s="2023">
        <v>8.4299649450040022</v>
      </c>
      <c r="M46" s="2023">
        <v>31.744125035246899</v>
      </c>
      <c r="N46" s="2023">
        <v>14.819413654957161</v>
      </c>
      <c r="O46" s="2024">
        <v>53.436461309795938</v>
      </c>
      <c r="Q46" s="2026"/>
      <c r="R46" s="2026"/>
      <c r="S46" s="2026"/>
      <c r="T46" s="2026"/>
      <c r="U46" s="2026"/>
      <c r="V46" s="2025"/>
      <c r="W46" s="2025"/>
      <c r="X46" s="2025"/>
      <c r="Y46" s="2025"/>
      <c r="Z46" s="2025"/>
    </row>
    <row r="47" spans="1:26">
      <c r="A47" s="2029" t="s">
        <v>353</v>
      </c>
      <c r="B47" s="2030" t="s">
        <v>1709</v>
      </c>
      <c r="C47" s="2021">
        <v>655571.00068371277</v>
      </c>
      <c r="D47" s="2021">
        <v>293409.64449994545</v>
      </c>
      <c r="E47" s="2021">
        <v>1122935.9240734424</v>
      </c>
      <c r="F47" s="2021">
        <v>1987823.7284420556</v>
      </c>
      <c r="G47" s="2021">
        <v>2247426.5690306509</v>
      </c>
      <c r="H47" s="2023">
        <v>4.7404171761279628</v>
      </c>
      <c r="I47" s="2023">
        <v>0.41562384698256949</v>
      </c>
      <c r="J47" s="2023">
        <v>6.5798762095458727</v>
      </c>
      <c r="K47" s="2023">
        <v>4.6724770595679246</v>
      </c>
      <c r="L47" s="2023">
        <v>5.505575574496973</v>
      </c>
      <c r="M47" s="2023">
        <v>31.640801102274697</v>
      </c>
      <c r="N47" s="2023">
        <v>14.161267343170552</v>
      </c>
      <c r="O47" s="2024">
        <v>54.197931554554742</v>
      </c>
      <c r="Q47" s="2026"/>
      <c r="R47" s="2026"/>
      <c r="S47" s="2026"/>
      <c r="T47" s="2026"/>
      <c r="U47" s="2026"/>
      <c r="V47" s="2025"/>
      <c r="W47" s="2025"/>
      <c r="X47" s="2025"/>
      <c r="Y47" s="2025"/>
      <c r="Z47" s="2025"/>
    </row>
    <row r="48" spans="1:26" ht="13.5" thickBot="1">
      <c r="A48" s="2031" t="s">
        <v>165</v>
      </c>
      <c r="B48" s="2032" t="s">
        <v>1710</v>
      </c>
      <c r="C48" s="2033">
        <v>702756.99991559703</v>
      </c>
      <c r="D48" s="2033">
        <v>350325.32478507271</v>
      </c>
      <c r="E48" s="2033">
        <v>1339539.1514624783</v>
      </c>
      <c r="F48" s="2033">
        <v>2293988.6434361055</v>
      </c>
      <c r="G48" s="2033">
        <v>2599233.7055918816</v>
      </c>
      <c r="H48" s="2034">
        <v>7.1976947092950496</v>
      </c>
      <c r="I48" s="2034">
        <v>19.398026394847378</v>
      </c>
      <c r="J48" s="2034">
        <v>19.289010418627385</v>
      </c>
      <c r="K48" s="2034">
        <v>15.402015310180687</v>
      </c>
      <c r="L48" s="2034">
        <v>15.653776697717461</v>
      </c>
      <c r="M48" s="2034">
        <v>29.371842011656234</v>
      </c>
      <c r="N48" s="2034">
        <v>14.641903379838455</v>
      </c>
      <c r="O48" s="2035">
        <v>55.986254608505313</v>
      </c>
      <c r="Q48" s="2026"/>
      <c r="R48" s="2026"/>
      <c r="S48" s="2026"/>
      <c r="T48" s="2026"/>
      <c r="U48" s="2026"/>
      <c r="V48" s="2025"/>
      <c r="W48" s="2025"/>
      <c r="X48" s="2025"/>
      <c r="Y48" s="2025"/>
      <c r="Z48" s="2025"/>
    </row>
    <row r="49" spans="1:1" ht="13.5" thickTop="1">
      <c r="A49" s="2064" t="s">
        <v>1711</v>
      </c>
    </row>
    <row r="50" spans="1:1">
      <c r="A50" s="2065" t="s">
        <v>1712</v>
      </c>
    </row>
    <row r="51" spans="1:1">
      <c r="A51" s="2065" t="s">
        <v>1713</v>
      </c>
    </row>
    <row r="52" spans="1:1">
      <c r="A52" s="2065" t="s">
        <v>1714</v>
      </c>
    </row>
    <row r="53" spans="1:1">
      <c r="A53" s="2065" t="s">
        <v>1715</v>
      </c>
    </row>
  </sheetData>
  <mergeCells count="6">
    <mergeCell ref="A1:O1"/>
    <mergeCell ref="A2:O2"/>
    <mergeCell ref="A4:B4"/>
    <mergeCell ref="C4:G4"/>
    <mergeCell ref="H4:L4"/>
    <mergeCell ref="M4:O4"/>
  </mergeCells>
  <printOptions horizontalCentered="1"/>
  <pageMargins left="1.5" right="1" top="1.5" bottom="1" header="0.3" footer="0.3"/>
  <pageSetup paperSize="9" scale="59" orientation="landscape" r:id="rId1"/>
</worksheet>
</file>

<file path=xl/worksheets/sheet62.xml><?xml version="1.0" encoding="utf-8"?>
<worksheet xmlns="http://schemas.openxmlformats.org/spreadsheetml/2006/main" xmlns:r="http://schemas.openxmlformats.org/officeDocument/2006/relationships">
  <sheetPr>
    <pageSetUpPr fitToPage="1"/>
  </sheetPr>
  <dimension ref="A1:M52"/>
  <sheetViews>
    <sheetView workbookViewId="0">
      <selection activeCell="P9" sqref="P9"/>
    </sheetView>
  </sheetViews>
  <sheetFormatPr defaultRowHeight="12"/>
  <cols>
    <col min="1" max="2" width="9.140625" style="2036"/>
    <col min="3" max="3" width="10.140625" style="2036" customWidth="1"/>
    <col min="4" max="7" width="9.85546875" style="2036" bestFit="1" customWidth="1"/>
    <col min="8" max="8" width="10.7109375" style="2036" customWidth="1"/>
    <col min="9" max="16384" width="9.140625" style="2036"/>
  </cols>
  <sheetData>
    <row r="1" spans="1:13" s="2056" customFormat="1" ht="23.25">
      <c r="A1" s="2570" t="s">
        <v>1716</v>
      </c>
      <c r="B1" s="2570"/>
      <c r="C1" s="2570"/>
      <c r="D1" s="2570"/>
      <c r="E1" s="2570"/>
      <c r="F1" s="2570"/>
      <c r="G1" s="2570"/>
      <c r="H1" s="2570"/>
      <c r="I1" s="2570"/>
      <c r="J1" s="2570"/>
      <c r="K1" s="2570"/>
      <c r="L1" s="2570"/>
      <c r="M1" s="2055"/>
    </row>
    <row r="2" spans="1:13" s="2058" customFormat="1" ht="26.25">
      <c r="A2" s="2571" t="s">
        <v>1717</v>
      </c>
      <c r="B2" s="2571"/>
      <c r="C2" s="2571"/>
      <c r="D2" s="2571"/>
      <c r="E2" s="2571"/>
      <c r="F2" s="2571"/>
      <c r="G2" s="2571"/>
      <c r="H2" s="2571"/>
      <c r="I2" s="2571"/>
      <c r="J2" s="2571"/>
      <c r="K2" s="2571"/>
      <c r="L2" s="2571"/>
      <c r="M2" s="2057"/>
    </row>
    <row r="3" spans="1:13" s="2061" customFormat="1" ht="10.5" customHeight="1" thickBot="1">
      <c r="A3" s="2059"/>
      <c r="B3" s="2059"/>
      <c r="C3" s="2059"/>
      <c r="D3" s="2059"/>
      <c r="E3" s="2059"/>
      <c r="F3" s="2059"/>
      <c r="G3" s="2059"/>
      <c r="H3" s="2059"/>
      <c r="I3" s="2059"/>
      <c r="J3" s="2059"/>
      <c r="K3" s="2059"/>
      <c r="L3" s="2059"/>
      <c r="M3" s="2060"/>
    </row>
    <row r="4" spans="1:13" ht="13.5" thickTop="1">
      <c r="A4" s="2572" t="s">
        <v>1531</v>
      </c>
      <c r="B4" s="2574" t="s">
        <v>1532</v>
      </c>
      <c r="C4" s="2576" t="s">
        <v>1533</v>
      </c>
      <c r="D4" s="2577"/>
      <c r="E4" s="2577"/>
      <c r="F4" s="2577"/>
      <c r="G4" s="2578"/>
      <c r="H4" s="2576" t="s">
        <v>1727</v>
      </c>
      <c r="I4" s="2577"/>
      <c r="J4" s="2577"/>
      <c r="K4" s="2577"/>
      <c r="L4" s="2579"/>
      <c r="M4" s="2017"/>
    </row>
    <row r="5" spans="1:13" ht="38.25">
      <c r="A5" s="2573"/>
      <c r="B5" s="2575"/>
      <c r="C5" s="2037" t="s">
        <v>1705</v>
      </c>
      <c r="D5" s="2037" t="s">
        <v>1706</v>
      </c>
      <c r="E5" s="2037" t="s">
        <v>1707</v>
      </c>
      <c r="F5" s="2037" t="s">
        <v>1723</v>
      </c>
      <c r="G5" s="2037" t="s">
        <v>1708</v>
      </c>
      <c r="H5" s="2037" t="s">
        <v>1705</v>
      </c>
      <c r="I5" s="2037" t="s">
        <v>1706</v>
      </c>
      <c r="J5" s="2037" t="s">
        <v>1707</v>
      </c>
      <c r="K5" s="2037" t="s">
        <v>1723</v>
      </c>
      <c r="L5" s="2038" t="s">
        <v>1708</v>
      </c>
      <c r="M5" s="2017"/>
    </row>
    <row r="6" spans="1:13" ht="15" customHeight="1">
      <c r="A6" s="2039" t="s">
        <v>1538</v>
      </c>
      <c r="B6" s="2040" t="s">
        <v>1539</v>
      </c>
      <c r="C6" s="2041">
        <v>78626.980906563113</v>
      </c>
      <c r="D6" s="2041">
        <v>12012.071489109672</v>
      </c>
      <c r="E6" s="2041">
        <v>41314.475291048933</v>
      </c>
      <c r="F6" s="2041">
        <v>139438.91010346508</v>
      </c>
      <c r="G6" s="2041">
        <v>143079.64148870981</v>
      </c>
      <c r="H6" s="2042" t="s">
        <v>270</v>
      </c>
      <c r="I6" s="2042" t="s">
        <v>270</v>
      </c>
      <c r="J6" s="2042" t="s">
        <v>270</v>
      </c>
      <c r="K6" s="2042" t="s">
        <v>270</v>
      </c>
      <c r="L6" s="2043" t="s">
        <v>270</v>
      </c>
      <c r="M6" s="2017"/>
    </row>
    <row r="7" spans="1:13" ht="15" customHeight="1">
      <c r="A7" s="2039" t="s">
        <v>1540</v>
      </c>
      <c r="B7" s="2040" t="s">
        <v>1541</v>
      </c>
      <c r="C7" s="2041">
        <v>79069.470409500485</v>
      </c>
      <c r="D7" s="2041">
        <v>12555.979561141499</v>
      </c>
      <c r="E7" s="2041">
        <v>45642.289306840488</v>
      </c>
      <c r="F7" s="2041">
        <v>143101.20758529031</v>
      </c>
      <c r="G7" s="2041">
        <v>148042.04113913394</v>
      </c>
      <c r="H7" s="2044">
        <v>0.56277056277056658</v>
      </c>
      <c r="I7" s="2044">
        <v>4.5280122793553375</v>
      </c>
      <c r="J7" s="2044">
        <v>10.475297060662925</v>
      </c>
      <c r="K7" s="2044">
        <v>2.6264530317310744</v>
      </c>
      <c r="L7" s="2045">
        <v>3.4682779456193487</v>
      </c>
      <c r="M7" s="2017"/>
    </row>
    <row r="8" spans="1:13" ht="15" customHeight="1">
      <c r="A8" s="2039" t="s">
        <v>1542</v>
      </c>
      <c r="B8" s="2040" t="s">
        <v>1543</v>
      </c>
      <c r="C8" s="2041">
        <v>75842.700803464904</v>
      </c>
      <c r="D8" s="2041">
        <v>14058.640844890444</v>
      </c>
      <c r="E8" s="2041">
        <v>49660.05097523205</v>
      </c>
      <c r="F8" s="2041">
        <v>142628.08781491098</v>
      </c>
      <c r="G8" s="2041">
        <v>149537.67727070779</v>
      </c>
      <c r="H8" s="2044">
        <v>-4.0809298321136538</v>
      </c>
      <c r="I8" s="2044">
        <v>11.967694566813506</v>
      </c>
      <c r="J8" s="2044">
        <v>8.8027172374752354</v>
      </c>
      <c r="K8" s="2044">
        <v>-0.33061899222433055</v>
      </c>
      <c r="L8" s="2045">
        <v>1.0102779724363558</v>
      </c>
      <c r="M8" s="2017"/>
    </row>
    <row r="9" spans="1:13" ht="15" customHeight="1">
      <c r="A9" s="2039" t="s">
        <v>1544</v>
      </c>
      <c r="B9" s="2040" t="s">
        <v>1545</v>
      </c>
      <c r="C9" s="2041">
        <v>75842.700803464904</v>
      </c>
      <c r="D9" s="2041">
        <v>15681.146280104031</v>
      </c>
      <c r="E9" s="2041">
        <v>52373.009014981981</v>
      </c>
      <c r="F9" s="2041">
        <v>146115.15575215127</v>
      </c>
      <c r="G9" s="2041">
        <v>154214.78216771031</v>
      </c>
      <c r="H9" s="2044">
        <v>0</v>
      </c>
      <c r="I9" s="2044">
        <v>11.540983606557376</v>
      </c>
      <c r="J9" s="2044">
        <v>5.4630593132153962</v>
      </c>
      <c r="K9" s="2044">
        <v>2.4448676208612454</v>
      </c>
      <c r="L9" s="2045">
        <v>3.1277100075157307</v>
      </c>
      <c r="M9" s="2017"/>
    </row>
    <row r="10" spans="1:13" ht="15" customHeight="1">
      <c r="A10" s="2039" t="s">
        <v>1546</v>
      </c>
      <c r="B10" s="2040" t="s">
        <v>1547</v>
      </c>
      <c r="C10" s="2041">
        <v>78150.453749553635</v>
      </c>
      <c r="D10" s="2041">
        <v>15340.051387473901</v>
      </c>
      <c r="E10" s="2041">
        <v>52902.681775123638</v>
      </c>
      <c r="F10" s="2041">
        <v>149453.27857649434</v>
      </c>
      <c r="G10" s="2041">
        <v>157499.9944798378</v>
      </c>
      <c r="H10" s="2044">
        <v>3.0428148281123697</v>
      </c>
      <c r="I10" s="2044">
        <v>-2.1751910640799679</v>
      </c>
      <c r="J10" s="2044">
        <v>1.0113468179575875</v>
      </c>
      <c r="K10" s="2044">
        <v>2.2845835581939014</v>
      </c>
      <c r="L10" s="2045">
        <v>2.1302836640879121</v>
      </c>
      <c r="M10" s="2017"/>
    </row>
    <row r="11" spans="1:13" ht="15" customHeight="1">
      <c r="A11" s="2039" t="s">
        <v>1548</v>
      </c>
      <c r="B11" s="2040" t="s">
        <v>1549</v>
      </c>
      <c r="C11" s="2041">
        <v>74426.734394065323</v>
      </c>
      <c r="D11" s="2041">
        <v>15487.551881584228</v>
      </c>
      <c r="E11" s="2041">
        <v>57372.603116806851</v>
      </c>
      <c r="F11" s="2041">
        <v>147473.18472268453</v>
      </c>
      <c r="G11" s="2041">
        <v>155131.18349688273</v>
      </c>
      <c r="H11" s="2044">
        <v>-4.7648083623693367</v>
      </c>
      <c r="I11" s="2044">
        <v>0.96153846153845279</v>
      </c>
      <c r="J11" s="2044">
        <v>8.4493284493284477</v>
      </c>
      <c r="K11" s="2044">
        <v>-1.3248915464884448</v>
      </c>
      <c r="L11" s="2045">
        <v>-1.5040070260182148</v>
      </c>
      <c r="M11" s="2017"/>
    </row>
    <row r="12" spans="1:13" ht="15" customHeight="1">
      <c r="A12" s="2039" t="s">
        <v>1550</v>
      </c>
      <c r="B12" s="2040" t="s">
        <v>1551</v>
      </c>
      <c r="C12" s="2041">
        <v>82139.66680680438</v>
      </c>
      <c r="D12" s="2041">
        <v>17202.245125616766</v>
      </c>
      <c r="E12" s="2041">
        <v>60847.773177248433</v>
      </c>
      <c r="F12" s="2041">
        <v>161438.97942610417</v>
      </c>
      <c r="G12" s="2041">
        <v>170692.71550169709</v>
      </c>
      <c r="H12" s="2044">
        <v>10.363120826854484</v>
      </c>
      <c r="I12" s="2044">
        <v>11.071428571428555</v>
      </c>
      <c r="J12" s="2044">
        <v>6.0571943256023388</v>
      </c>
      <c r="K12" s="2044">
        <v>9.4700570342205452</v>
      </c>
      <c r="L12" s="2045">
        <v>10.031208203299144</v>
      </c>
      <c r="M12" s="2017"/>
    </row>
    <row r="13" spans="1:13" ht="15" customHeight="1">
      <c r="A13" s="2039" t="s">
        <v>1552</v>
      </c>
      <c r="B13" s="2040" t="s">
        <v>1553</v>
      </c>
      <c r="C13" s="2041">
        <v>85883.808754735946</v>
      </c>
      <c r="D13" s="2041">
        <v>18981.469835822572</v>
      </c>
      <c r="E13" s="2041">
        <v>62733.924957265051</v>
      </c>
      <c r="F13" s="2041">
        <v>169385.63927303115</v>
      </c>
      <c r="G13" s="2041">
        <v>178222.76793291559</v>
      </c>
      <c r="H13" s="2044">
        <v>4.5582628874523294</v>
      </c>
      <c r="I13" s="2044">
        <v>10.342979635584129</v>
      </c>
      <c r="J13" s="2044">
        <v>3.0997876857749418</v>
      </c>
      <c r="K13" s="2044">
        <v>4.9223922717898603</v>
      </c>
      <c r="L13" s="2045">
        <v>4.4114667747163736</v>
      </c>
      <c r="M13" s="2017"/>
    </row>
    <row r="14" spans="1:13" ht="15" customHeight="1">
      <c r="A14" s="2039" t="s">
        <v>1554</v>
      </c>
      <c r="B14" s="2040" t="s">
        <v>1555</v>
      </c>
      <c r="C14" s="2041">
        <v>84944.369502345842</v>
      </c>
      <c r="D14" s="2041">
        <v>21147.883343067988</v>
      </c>
      <c r="E14" s="2041">
        <v>62695.168413840052</v>
      </c>
      <c r="F14" s="2041">
        <v>170244.26404149734</v>
      </c>
      <c r="G14" s="2041">
        <v>178948.97275980693</v>
      </c>
      <c r="H14" s="2044">
        <v>-1.0938490805326637</v>
      </c>
      <c r="I14" s="2044">
        <v>11.413307430791647</v>
      </c>
      <c r="J14" s="2044">
        <v>-6.1779242174637261E-2</v>
      </c>
      <c r="K14" s="2044">
        <v>0.50690529147054519</v>
      </c>
      <c r="L14" s="2045">
        <v>0.40747028862477919</v>
      </c>
      <c r="M14" s="2017"/>
    </row>
    <row r="15" spans="1:13" ht="15" customHeight="1">
      <c r="A15" s="2039" t="s">
        <v>1556</v>
      </c>
      <c r="B15" s="2040" t="s">
        <v>1557</v>
      </c>
      <c r="C15" s="2041">
        <v>93045.331171506899</v>
      </c>
      <c r="D15" s="2041">
        <v>22945.545615037583</v>
      </c>
      <c r="E15" s="2041">
        <v>67591.411733198256</v>
      </c>
      <c r="F15" s="2041">
        <v>185594.37214713797</v>
      </c>
      <c r="G15" s="2041">
        <v>194692.05597134412</v>
      </c>
      <c r="H15" s="2044">
        <v>9.5367847411444302</v>
      </c>
      <c r="I15" s="2044">
        <v>8.5004359197907462</v>
      </c>
      <c r="J15" s="2044">
        <v>7.8096023078508097</v>
      </c>
      <c r="K15" s="2044">
        <v>9.0165199938242893</v>
      </c>
      <c r="L15" s="2045">
        <v>8.7975264505531641</v>
      </c>
      <c r="M15" s="2017"/>
    </row>
    <row r="16" spans="1:13" ht="15" customHeight="1">
      <c r="A16" s="2039" t="s">
        <v>1558</v>
      </c>
      <c r="B16" s="2040" t="s">
        <v>1559</v>
      </c>
      <c r="C16" s="2041">
        <v>95237.356093750466</v>
      </c>
      <c r="D16" s="2041">
        <v>24955.239847290777</v>
      </c>
      <c r="E16" s="2041">
        <v>76247.039764781366</v>
      </c>
      <c r="F16" s="2041">
        <v>196020.53004994185</v>
      </c>
      <c r="G16" s="2041">
        <v>205170.15418791914</v>
      </c>
      <c r="H16" s="2044">
        <v>2.3558677202224061</v>
      </c>
      <c r="I16" s="2044">
        <v>8.7585375652872841</v>
      </c>
      <c r="J16" s="2044">
        <v>12.8058103975535</v>
      </c>
      <c r="K16" s="2044">
        <v>5.6177123164802083</v>
      </c>
      <c r="L16" s="2045">
        <v>5.3818827708703481</v>
      </c>
      <c r="M16" s="2017"/>
    </row>
    <row r="17" spans="1:13" ht="15" customHeight="1">
      <c r="A17" s="2039" t="s">
        <v>1560</v>
      </c>
      <c r="B17" s="2040" t="s">
        <v>1561</v>
      </c>
      <c r="C17" s="2041">
        <v>97810.660166403541</v>
      </c>
      <c r="D17" s="2041">
        <v>27706.358934080392</v>
      </c>
      <c r="E17" s="2041">
        <v>79914.811537897593</v>
      </c>
      <c r="F17" s="2041">
        <v>205239.26223677315</v>
      </c>
      <c r="G17" s="2041">
        <v>214537.70920353979</v>
      </c>
      <c r="H17" s="2044">
        <v>2.7019902464742387</v>
      </c>
      <c r="I17" s="2044">
        <v>11.024214167544002</v>
      </c>
      <c r="J17" s="2044">
        <v>4.8103792415169693</v>
      </c>
      <c r="K17" s="2044">
        <v>4.7029421788026724</v>
      </c>
      <c r="L17" s="2045">
        <v>4.5657493667625459</v>
      </c>
      <c r="M17" s="2017"/>
    </row>
    <row r="18" spans="1:13" ht="15" customHeight="1">
      <c r="A18" s="2039" t="s">
        <v>1562</v>
      </c>
      <c r="B18" s="2040" t="s">
        <v>1563</v>
      </c>
      <c r="C18" s="2041">
        <v>97128.629981293867</v>
      </c>
      <c r="D18" s="2041">
        <v>28329.39545305321</v>
      </c>
      <c r="E18" s="2041">
        <v>84551.524401837058</v>
      </c>
      <c r="F18" s="2041">
        <v>208566.02211289053</v>
      </c>
      <c r="G18" s="2041">
        <v>218184.31736194785</v>
      </c>
      <c r="H18" s="2044">
        <v>-0.6972963723476937</v>
      </c>
      <c r="I18" s="2044">
        <v>2.2487130858845887</v>
      </c>
      <c r="J18" s="2044">
        <v>5.8020694470894512</v>
      </c>
      <c r="K18" s="2044">
        <v>1.620917869154809</v>
      </c>
      <c r="L18" s="2045">
        <v>1.699751606347391</v>
      </c>
      <c r="M18" s="2017"/>
    </row>
    <row r="19" spans="1:13" ht="15" customHeight="1">
      <c r="A19" s="2039" t="s">
        <v>1564</v>
      </c>
      <c r="B19" s="2040" t="s">
        <v>1565</v>
      </c>
      <c r="C19" s="2041">
        <v>103497.03453182716</v>
      </c>
      <c r="D19" s="2041">
        <v>30941.64495428864</v>
      </c>
      <c r="E19" s="2041">
        <v>90212.981246647163</v>
      </c>
      <c r="F19" s="2041">
        <v>223115.58639036777</v>
      </c>
      <c r="G19" s="2041">
        <v>234977.21217838489</v>
      </c>
      <c r="H19" s="2044">
        <v>6.5566708309998631</v>
      </c>
      <c r="I19" s="2044">
        <v>9.2209856915739294</v>
      </c>
      <c r="J19" s="2044">
        <v>6.6958660826783358</v>
      </c>
      <c r="K19" s="2044">
        <v>6.9759993167065346</v>
      </c>
      <c r="L19" s="2045">
        <v>7.6966552956137377</v>
      </c>
      <c r="M19" s="2017"/>
    </row>
    <row r="20" spans="1:13" ht="15" customHeight="1">
      <c r="A20" s="2039" t="s">
        <v>1566</v>
      </c>
      <c r="B20" s="2040" t="s">
        <v>1567</v>
      </c>
      <c r="C20" s="2041">
        <v>109877.99178515388</v>
      </c>
      <c r="D20" s="2041">
        <v>32510.495947846703</v>
      </c>
      <c r="E20" s="2041">
        <v>94337.322120151308</v>
      </c>
      <c r="F20" s="2041">
        <v>234681.30981510249</v>
      </c>
      <c r="G20" s="2041">
        <v>245146.31633027398</v>
      </c>
      <c r="H20" s="2044">
        <v>6.1653527390337644</v>
      </c>
      <c r="I20" s="2044">
        <v>5.070354196991758</v>
      </c>
      <c r="J20" s="2044">
        <v>4.5717820390260329</v>
      </c>
      <c r="K20" s="2044">
        <v>5.1837362023193947</v>
      </c>
      <c r="L20" s="2045">
        <v>4.3276980170184061</v>
      </c>
      <c r="M20" s="2017"/>
    </row>
    <row r="21" spans="1:13" ht="15" customHeight="1">
      <c r="A21" s="2039" t="s">
        <v>1568</v>
      </c>
      <c r="B21" s="2040" t="s">
        <v>1569</v>
      </c>
      <c r="C21" s="2041">
        <v>116212.92246157136</v>
      </c>
      <c r="D21" s="2041">
        <v>33418.778102011893</v>
      </c>
      <c r="E21" s="2041">
        <v>98786.334353931292</v>
      </c>
      <c r="F21" s="2041">
        <v>245169.28773780187</v>
      </c>
      <c r="G21" s="2041">
        <v>256508.93595429903</v>
      </c>
      <c r="H21" s="2044">
        <v>5.7654226961157775</v>
      </c>
      <c r="I21" s="2044">
        <v>2.7938120526437302</v>
      </c>
      <c r="J21" s="2044">
        <v>4.7160679716067904</v>
      </c>
      <c r="K21" s="2044">
        <v>4.4690299073933488</v>
      </c>
      <c r="L21" s="2045">
        <v>4.6350358406841252</v>
      </c>
      <c r="M21" s="2017"/>
    </row>
    <row r="22" spans="1:13" ht="15" customHeight="1">
      <c r="A22" s="2039" t="s">
        <v>1570</v>
      </c>
      <c r="B22" s="2040" t="s">
        <v>1571</v>
      </c>
      <c r="C22" s="2041">
        <v>118715.09455172833</v>
      </c>
      <c r="D22" s="2041">
        <v>37607.385060889399</v>
      </c>
      <c r="E22" s="2041">
        <v>108435.16134212918</v>
      </c>
      <c r="F22" s="2041">
        <v>260925.74883780628</v>
      </c>
      <c r="G22" s="2041">
        <v>272839.39857673505</v>
      </c>
      <c r="H22" s="2044">
        <v>2.1530928206235984</v>
      </c>
      <c r="I22" s="2044">
        <v>12.533692722371995</v>
      </c>
      <c r="J22" s="2044">
        <v>9.7673702048991089</v>
      </c>
      <c r="K22" s="2044">
        <v>6.4267679061234162</v>
      </c>
      <c r="L22" s="2045">
        <v>6.366430300636992</v>
      </c>
      <c r="M22" s="2017"/>
    </row>
    <row r="23" spans="1:13" ht="15" customHeight="1">
      <c r="A23" s="2039" t="s">
        <v>1572</v>
      </c>
      <c r="B23" s="2040" t="s">
        <v>1573</v>
      </c>
      <c r="C23" s="2041">
        <v>117451.45580385641</v>
      </c>
      <c r="D23" s="2041">
        <v>43935.334283709708</v>
      </c>
      <c r="E23" s="2041">
        <v>115435.88754807717</v>
      </c>
      <c r="F23" s="2041">
        <v>272847.75176734605</v>
      </c>
      <c r="G23" s="2041">
        <v>284047.87413609307</v>
      </c>
      <c r="H23" s="2044">
        <v>-1.0644297194417049</v>
      </c>
      <c r="I23" s="2044">
        <v>16.826347305389206</v>
      </c>
      <c r="J23" s="2044">
        <v>6.4561403508771775</v>
      </c>
      <c r="K23" s="2044">
        <v>4.5691170697571124</v>
      </c>
      <c r="L23" s="2045">
        <v>4.1080854223499017</v>
      </c>
      <c r="M23" s="2017"/>
    </row>
    <row r="24" spans="1:13" ht="15" customHeight="1">
      <c r="A24" s="2039" t="s">
        <v>1574</v>
      </c>
      <c r="B24" s="2040" t="s">
        <v>1575</v>
      </c>
      <c r="C24" s="2041">
        <v>116723.39904183749</v>
      </c>
      <c r="D24" s="2041">
        <v>46025.884531106458</v>
      </c>
      <c r="E24" s="2041">
        <v>123907.78085527509</v>
      </c>
      <c r="F24" s="2041">
        <v>281394.00638885779</v>
      </c>
      <c r="G24" s="2041">
        <v>294974.48626291717</v>
      </c>
      <c r="H24" s="2044">
        <v>-0.61987887424297128</v>
      </c>
      <c r="I24" s="2044">
        <v>4.7582436357423603</v>
      </c>
      <c r="J24" s="2044">
        <v>7.3390463634366085</v>
      </c>
      <c r="K24" s="2044">
        <v>3.1322430059086628</v>
      </c>
      <c r="L24" s="2045">
        <v>3.8467501860580455</v>
      </c>
      <c r="M24" s="2017"/>
    </row>
    <row r="25" spans="1:13" ht="15" customHeight="1">
      <c r="A25" s="2039" t="s">
        <v>1576</v>
      </c>
      <c r="B25" s="2040" t="s">
        <v>1577</v>
      </c>
      <c r="C25" s="2041">
        <v>125598.15991679222</v>
      </c>
      <c r="D25" s="2041">
        <v>50180.71240160591</v>
      </c>
      <c r="E25" s="2041">
        <v>133414.56412335229</v>
      </c>
      <c r="F25" s="2041">
        <v>303113.69570053712</v>
      </c>
      <c r="G25" s="2041">
        <v>319219.14557697065</v>
      </c>
      <c r="H25" s="2044">
        <v>7.6032406079724666</v>
      </c>
      <c r="I25" s="2044">
        <v>9.0271548560710784</v>
      </c>
      <c r="J25" s="2044">
        <v>7.6724667349027555</v>
      </c>
      <c r="K25" s="2044">
        <v>7.7186040990741418</v>
      </c>
      <c r="L25" s="2045">
        <v>8.2192394404049196</v>
      </c>
      <c r="M25" s="2017"/>
    </row>
    <row r="26" spans="1:13" ht="15" customHeight="1">
      <c r="A26" s="2039" t="s">
        <v>1578</v>
      </c>
      <c r="B26" s="2040" t="s">
        <v>1579</v>
      </c>
      <c r="C26" s="2041">
        <v>125179.73649034459</v>
      </c>
      <c r="D26" s="2041">
        <v>52169.925383868525</v>
      </c>
      <c r="E26" s="2041">
        <v>141374.0854401149</v>
      </c>
      <c r="F26" s="2041">
        <v>311147.79853389156</v>
      </c>
      <c r="G26" s="2041">
        <v>330291.09353619505</v>
      </c>
      <c r="H26" s="2044">
        <v>-0.33314455142084398</v>
      </c>
      <c r="I26" s="2044">
        <v>3.9640987284966371</v>
      </c>
      <c r="J26" s="2044">
        <v>5.9660063120270763</v>
      </c>
      <c r="K26" s="2044">
        <v>2.6505245217595785</v>
      </c>
      <c r="L26" s="2045">
        <v>3.4684473386495966</v>
      </c>
      <c r="M26" s="2017"/>
    </row>
    <row r="27" spans="1:13" ht="15" customHeight="1">
      <c r="A27" s="2039" t="s">
        <v>1580</v>
      </c>
      <c r="B27" s="2040" t="s">
        <v>1581</v>
      </c>
      <c r="C27" s="2041">
        <v>129950.57282904421</v>
      </c>
      <c r="D27" s="2041">
        <v>56761.508547687779</v>
      </c>
      <c r="E27" s="2041">
        <v>149716.93531434707</v>
      </c>
      <c r="F27" s="2041">
        <v>328455.60400056961</v>
      </c>
      <c r="G27" s="2041">
        <v>347920.75535937451</v>
      </c>
      <c r="H27" s="2044">
        <v>3.8111889930904255</v>
      </c>
      <c r="I27" s="2044">
        <v>8.8012070748313249</v>
      </c>
      <c r="J27" s="2044">
        <v>5.9012582456394682</v>
      </c>
      <c r="K27" s="2044">
        <v>5.5625672263250152</v>
      </c>
      <c r="L27" s="2045">
        <v>5.3376134471054115</v>
      </c>
      <c r="M27" s="2017"/>
    </row>
    <row r="28" spans="1:13" ht="15" customHeight="1">
      <c r="A28" s="2039" t="s">
        <v>1582</v>
      </c>
      <c r="B28" s="2040" t="s">
        <v>1583</v>
      </c>
      <c r="C28" s="2041">
        <v>135620.90079215358</v>
      </c>
      <c r="D28" s="2041">
        <v>60442.919615101018</v>
      </c>
      <c r="E28" s="2041">
        <v>156883.98725076966</v>
      </c>
      <c r="F28" s="2041">
        <v>345193.42789991439</v>
      </c>
      <c r="G28" s="2041">
        <v>366224.75089499675</v>
      </c>
      <c r="H28" s="2044">
        <v>4.3634497637566625</v>
      </c>
      <c r="I28" s="2044">
        <v>6.485752689818554</v>
      </c>
      <c r="J28" s="2044">
        <v>4.7870682908213382</v>
      </c>
      <c r="K28" s="2044">
        <v>5.0959166765550918</v>
      </c>
      <c r="L28" s="2045">
        <v>5.2609668304254029</v>
      </c>
      <c r="M28" s="2017"/>
    </row>
    <row r="29" spans="1:13" ht="15" customHeight="1">
      <c r="A29" s="2039" t="s">
        <v>1584</v>
      </c>
      <c r="B29" s="2040" t="s">
        <v>1585</v>
      </c>
      <c r="C29" s="2041">
        <v>136775.72018060929</v>
      </c>
      <c r="D29" s="2041">
        <v>61824.063362794965</v>
      </c>
      <c r="E29" s="2041">
        <v>167338.78434496711</v>
      </c>
      <c r="F29" s="2041">
        <v>356273.68367716146</v>
      </c>
      <c r="G29" s="2041">
        <v>376999.38018619228</v>
      </c>
      <c r="H29" s="2044">
        <v>0.85150546981363107</v>
      </c>
      <c r="I29" s="2044">
        <v>2.2850381094907846</v>
      </c>
      <c r="J29" s="2044">
        <v>6.6640307130173113</v>
      </c>
      <c r="K29" s="2044">
        <v>3.2098686943888453</v>
      </c>
      <c r="L29" s="2045">
        <v>2.9420811304708252</v>
      </c>
      <c r="M29" s="2017"/>
    </row>
    <row r="30" spans="1:13" ht="15" customHeight="1">
      <c r="A30" s="2039" t="s">
        <v>1586</v>
      </c>
      <c r="B30" s="2040" t="s">
        <v>1587</v>
      </c>
      <c r="C30" s="2041">
        <v>140660.40045240559</v>
      </c>
      <c r="D30" s="2041">
        <v>65541.342278039228</v>
      </c>
      <c r="E30" s="2041">
        <v>176362.78209480259</v>
      </c>
      <c r="F30" s="2041">
        <v>372237.84727414971</v>
      </c>
      <c r="G30" s="2041">
        <v>393902.97722453886</v>
      </c>
      <c r="H30" s="2044">
        <v>2.8401826484018216</v>
      </c>
      <c r="I30" s="2044">
        <v>6.012673242505258</v>
      </c>
      <c r="J30" s="2044">
        <v>5.3926516707762318</v>
      </c>
      <c r="K30" s="2044">
        <v>4.4808708384574913</v>
      </c>
      <c r="L30" s="2045">
        <v>4.4837201138097953</v>
      </c>
      <c r="M30" s="2017"/>
    </row>
    <row r="31" spans="1:13" ht="15" customHeight="1">
      <c r="A31" s="2039" t="s">
        <v>1588</v>
      </c>
      <c r="B31" s="2040" t="s">
        <v>1589</v>
      </c>
      <c r="C31" s="2041">
        <v>147542.90472816044</v>
      </c>
      <c r="D31" s="2041">
        <v>71273.54154382745</v>
      </c>
      <c r="E31" s="2041">
        <v>186378.11832375743</v>
      </c>
      <c r="F31" s="2041">
        <v>394585.33357684634</v>
      </c>
      <c r="G31" s="2041">
        <v>417992.15262535156</v>
      </c>
      <c r="H31" s="2044">
        <v>4.8929935174496109</v>
      </c>
      <c r="I31" s="2044">
        <v>8.7459290068719042</v>
      </c>
      <c r="J31" s="2044">
        <v>5.6788263997622721</v>
      </c>
      <c r="K31" s="2044">
        <v>6.0035502747354741</v>
      </c>
      <c r="L31" s="2045">
        <v>6.1155098574136986</v>
      </c>
      <c r="M31" s="2017"/>
    </row>
    <row r="32" spans="1:13" ht="15" customHeight="1">
      <c r="A32" s="2039" t="s">
        <v>1590</v>
      </c>
      <c r="B32" s="2040" t="s">
        <v>1591</v>
      </c>
      <c r="C32" s="2041">
        <v>155624.54441688699</v>
      </c>
      <c r="D32" s="2041">
        <v>73561.066959313859</v>
      </c>
      <c r="E32" s="2041">
        <v>196268.87492884084</v>
      </c>
      <c r="F32" s="2041">
        <v>413428.4863050417</v>
      </c>
      <c r="G32" s="2041">
        <v>441518.4863050417</v>
      </c>
      <c r="H32" s="2044">
        <v>5.4774844670548646</v>
      </c>
      <c r="I32" s="2044">
        <v>3.2095015428407834</v>
      </c>
      <c r="J32" s="2044">
        <v>5.3068228684990686</v>
      </c>
      <c r="K32" s="2044">
        <v>4.7754316049675651</v>
      </c>
      <c r="L32" s="2045">
        <v>5.628415158496253</v>
      </c>
      <c r="M32" s="2017"/>
    </row>
    <row r="33" spans="1:13" ht="15" customHeight="1">
      <c r="A33" s="2046" t="s">
        <v>1592</v>
      </c>
      <c r="B33" s="2047" t="s">
        <v>1593</v>
      </c>
      <c r="C33" s="2041">
        <v>160421.43858296599</v>
      </c>
      <c r="D33" s="2041">
        <v>74196.671974272438</v>
      </c>
      <c r="E33" s="2041">
        <v>192781.87731808395</v>
      </c>
      <c r="F33" s="2041">
        <v>414091.9878753224</v>
      </c>
      <c r="G33" s="2041">
        <v>442048.9878753224</v>
      </c>
      <c r="H33" s="2044">
        <v>3.0823506562236673</v>
      </c>
      <c r="I33" s="2044">
        <v>0.86405083725895793</v>
      </c>
      <c r="J33" s="2044">
        <v>-1.7766431952193784</v>
      </c>
      <c r="K33" s="2044">
        <v>0.16048762779038839</v>
      </c>
      <c r="L33" s="2045">
        <v>0.12015387503257102</v>
      </c>
      <c r="M33" s="2017"/>
    </row>
    <row r="34" spans="1:13" ht="15" customHeight="1">
      <c r="A34" s="2046" t="s">
        <v>1594</v>
      </c>
      <c r="B34" s="2047" t="s">
        <v>1595</v>
      </c>
      <c r="C34" s="2041">
        <v>165761.284666969</v>
      </c>
      <c r="D34" s="2041">
        <v>76492.162426603871</v>
      </c>
      <c r="E34" s="2041">
        <v>199873.86758538266</v>
      </c>
      <c r="F34" s="2041">
        <v>429699.31467895547</v>
      </c>
      <c r="G34" s="2041">
        <v>459488.31467895547</v>
      </c>
      <c r="H34" s="2044">
        <v>3.3286362042199045</v>
      </c>
      <c r="I34" s="2044">
        <v>3.0937916637654439</v>
      </c>
      <c r="J34" s="2044">
        <v>3.6787639823618719</v>
      </c>
      <c r="K34" s="2044">
        <v>3.7690482454667062</v>
      </c>
      <c r="L34" s="2045">
        <v>3.9451118047920488</v>
      </c>
      <c r="M34" s="2017"/>
    </row>
    <row r="35" spans="1:13" ht="15" customHeight="1">
      <c r="A35" s="2046" t="s">
        <v>1596</v>
      </c>
      <c r="B35" s="2047" t="s">
        <v>1597</v>
      </c>
      <c r="C35" s="2041">
        <v>173734.16178938901</v>
      </c>
      <c r="D35" s="2041">
        <v>77587.952014547147</v>
      </c>
      <c r="E35" s="2041">
        <v>213504.20418678509</v>
      </c>
      <c r="F35" s="2041">
        <v>448654.31799072138</v>
      </c>
      <c r="G35" s="2041">
        <v>481004.31799072138</v>
      </c>
      <c r="H35" s="2044">
        <v>4.8098548092446975</v>
      </c>
      <c r="I35" s="2044">
        <v>1.4325514577976861</v>
      </c>
      <c r="J35" s="2044">
        <v>6.8194690812093199</v>
      </c>
      <c r="K35" s="2044">
        <v>4.4112249343306189</v>
      </c>
      <c r="L35" s="2045">
        <v>4.6826007592378289</v>
      </c>
      <c r="M35" s="2017"/>
    </row>
    <row r="36" spans="1:13" ht="15" customHeight="1">
      <c r="A36" s="2046" t="s">
        <v>1598</v>
      </c>
      <c r="B36" s="2047" t="s">
        <v>1599</v>
      </c>
      <c r="C36" s="2041">
        <v>179810.26380747999</v>
      </c>
      <c r="D36" s="2041">
        <v>79925.197869365889</v>
      </c>
      <c r="E36" s="2041">
        <v>220609.49650828767</v>
      </c>
      <c r="F36" s="2041">
        <v>463164.95818513352</v>
      </c>
      <c r="G36" s="2041">
        <v>497738.95818513352</v>
      </c>
      <c r="H36" s="2044">
        <v>3.4973559347854604</v>
      </c>
      <c r="I36" s="2044">
        <v>3.0123824564676198</v>
      </c>
      <c r="J36" s="2044">
        <v>3.3279402382570851</v>
      </c>
      <c r="K36" s="2044">
        <v>3.234258450781752</v>
      </c>
      <c r="L36" s="2045">
        <v>3.479103943248802</v>
      </c>
      <c r="M36" s="2017"/>
    </row>
    <row r="37" spans="1:13" ht="15" customHeight="1">
      <c r="A37" s="2046" t="s">
        <v>1600</v>
      </c>
      <c r="B37" s="2047" t="s">
        <v>1601</v>
      </c>
      <c r="C37" s="2041">
        <v>183014.86291024796</v>
      </c>
      <c r="D37" s="2041">
        <v>83498.817995737962</v>
      </c>
      <c r="E37" s="2041">
        <v>233025.95185515314</v>
      </c>
      <c r="F37" s="2041">
        <v>480434.63276113902</v>
      </c>
      <c r="G37" s="2041">
        <v>514485.63276113902</v>
      </c>
      <c r="H37" s="2044">
        <v>1.7822114460602165</v>
      </c>
      <c r="I37" s="2044">
        <v>4.4712058545203632</v>
      </c>
      <c r="J37" s="2044">
        <v>5.6282506163097139</v>
      </c>
      <c r="K37" s="2044">
        <v>3.7286228741645289</v>
      </c>
      <c r="L37" s="2045">
        <v>3.364549690276931</v>
      </c>
      <c r="M37" s="2017"/>
    </row>
    <row r="38" spans="1:13" ht="15" customHeight="1">
      <c r="A38" s="2046" t="s">
        <v>1092</v>
      </c>
      <c r="B38" s="2047" t="s">
        <v>1602</v>
      </c>
      <c r="C38" s="2041">
        <v>184796</v>
      </c>
      <c r="D38" s="2041">
        <v>86792</v>
      </c>
      <c r="E38" s="2041">
        <v>243538.597963924</v>
      </c>
      <c r="F38" s="2041">
        <v>493650.597963924</v>
      </c>
      <c r="G38" s="2041">
        <v>532038.15500201739</v>
      </c>
      <c r="H38" s="2044">
        <v>0.97321991308734823</v>
      </c>
      <c r="I38" s="2044">
        <v>3.9439863740707466</v>
      </c>
      <c r="J38" s="2044">
        <v>4.5113628010434752</v>
      </c>
      <c r="K38" s="2044">
        <v>2.7508352440852661</v>
      </c>
      <c r="L38" s="2045">
        <v>3.4116642182362824</v>
      </c>
      <c r="M38" s="2017"/>
    </row>
    <row r="39" spans="1:13" ht="15" customHeight="1">
      <c r="A39" s="2046" t="s">
        <v>351</v>
      </c>
      <c r="B39" s="2047" t="s">
        <v>1603</v>
      </c>
      <c r="C39" s="2041">
        <v>195559</v>
      </c>
      <c r="D39" s="2041">
        <v>88305.364239155664</v>
      </c>
      <c r="E39" s="2041">
        <v>261438.43457535707</v>
      </c>
      <c r="F39" s="2041">
        <v>522259.94863582763</v>
      </c>
      <c r="G39" s="2041">
        <v>564516.89724162384</v>
      </c>
      <c r="H39" s="2044">
        <v>5.8242602653737094</v>
      </c>
      <c r="I39" s="2044">
        <v>1.7436678946857569</v>
      </c>
      <c r="J39" s="2044">
        <v>7.3498972077044726</v>
      </c>
      <c r="K39" s="2044">
        <v>5.7954656167547967</v>
      </c>
      <c r="L39" s="2045">
        <v>6.1045889160869109</v>
      </c>
      <c r="M39" s="2017"/>
    </row>
    <row r="40" spans="1:13" ht="15" customHeight="1">
      <c r="A40" s="2046" t="s">
        <v>257</v>
      </c>
      <c r="B40" s="2047" t="s">
        <v>1604</v>
      </c>
      <c r="C40" s="2041">
        <v>201463.61287728726</v>
      </c>
      <c r="D40" s="2041">
        <v>87783.747077234264</v>
      </c>
      <c r="E40" s="2041">
        <v>277129.91653539066</v>
      </c>
      <c r="F40" s="2041">
        <v>542652.3579459379</v>
      </c>
      <c r="G40" s="2041">
        <v>590107.20076322649</v>
      </c>
      <c r="H40" s="2044">
        <v>3.0193511304962897</v>
      </c>
      <c r="I40" s="2044">
        <v>-0.59069702776913857</v>
      </c>
      <c r="J40" s="2044">
        <v>6.0019797722246153</v>
      </c>
      <c r="K40" s="2044">
        <v>3.9046473625588902</v>
      </c>
      <c r="L40" s="2045">
        <v>4.5331333121547885</v>
      </c>
      <c r="M40" s="2017"/>
    </row>
    <row r="41" spans="1:13" ht="15" customHeight="1">
      <c r="A41" s="2048" t="s">
        <v>259</v>
      </c>
      <c r="B41" s="2049" t="s">
        <v>1605</v>
      </c>
      <c r="C41" s="2041">
        <v>205516.63317777673</v>
      </c>
      <c r="D41" s="2041">
        <v>91294.846725207201</v>
      </c>
      <c r="E41" s="2041">
        <v>293274.96116391628</v>
      </c>
      <c r="F41" s="2041">
        <v>565759.14684109436</v>
      </c>
      <c r="G41" s="2041">
        <v>618529.14684109436</v>
      </c>
      <c r="H41" s="2044">
        <v>2.0117877579005778</v>
      </c>
      <c r="I41" s="2044">
        <v>3.9997149414045623</v>
      </c>
      <c r="J41" s="2044">
        <v>5.8258035907371379</v>
      </c>
      <c r="K41" s="2044">
        <v>4.258120057309057</v>
      </c>
      <c r="L41" s="2045">
        <v>4.8164038739245711</v>
      </c>
      <c r="M41" s="2017"/>
    </row>
    <row r="42" spans="1:13" ht="15" customHeight="1">
      <c r="A42" s="2048" t="s">
        <v>260</v>
      </c>
      <c r="B42" s="2049" t="s">
        <v>1606</v>
      </c>
      <c r="C42" s="2041">
        <v>214786.44196496901</v>
      </c>
      <c r="D42" s="2041">
        <v>95249.664658931841</v>
      </c>
      <c r="E42" s="2041">
        <v>303319.10485805623</v>
      </c>
      <c r="F42" s="2041">
        <v>587533.85648127354</v>
      </c>
      <c r="G42" s="2041">
        <v>639694.08038127352</v>
      </c>
      <c r="H42" s="2044">
        <v>4.5104907782202162</v>
      </c>
      <c r="I42" s="2044">
        <v>4.3319180387349121</v>
      </c>
      <c r="J42" s="2044">
        <v>3.4248214216030988</v>
      </c>
      <c r="K42" s="2044">
        <v>3.8487596288558308</v>
      </c>
      <c r="L42" s="2045">
        <v>3.4218166837037529</v>
      </c>
      <c r="M42" s="2017"/>
    </row>
    <row r="43" spans="1:13" ht="15" customHeight="1">
      <c r="A43" s="2048" t="s">
        <v>261</v>
      </c>
      <c r="B43" s="2049" t="s">
        <v>1607</v>
      </c>
      <c r="C43" s="2041">
        <v>224730.25193357887</v>
      </c>
      <c r="D43" s="2041">
        <v>98111.539716782761</v>
      </c>
      <c r="E43" s="2041">
        <v>318519.82831618399</v>
      </c>
      <c r="F43" s="2041">
        <v>614636.5175408381</v>
      </c>
      <c r="G43" s="2041">
        <v>670279.35685763427</v>
      </c>
      <c r="H43" s="2044">
        <v>4.6296264688027406</v>
      </c>
      <c r="I43" s="2044">
        <v>3.0046038147206673</v>
      </c>
      <c r="J43" s="2044">
        <v>5.0114625866515041</v>
      </c>
      <c r="K43" s="2044">
        <v>4.6129530682506896</v>
      </c>
      <c r="L43" s="2045">
        <v>4.7812348768541284</v>
      </c>
      <c r="M43" s="2017"/>
    </row>
    <row r="44" spans="1:13" ht="15" customHeight="1">
      <c r="A44" s="2048" t="s">
        <v>262</v>
      </c>
      <c r="B44" s="2049" t="s">
        <v>1608</v>
      </c>
      <c r="C44" s="2041">
        <v>227193.40598418922</v>
      </c>
      <c r="D44" s="2041">
        <v>100733.43130718786</v>
      </c>
      <c r="E44" s="2041">
        <v>336762.66640075634</v>
      </c>
      <c r="F44" s="2041">
        <v>637770.93824996613</v>
      </c>
      <c r="G44" s="2041">
        <v>697954.23325501289</v>
      </c>
      <c r="H44" s="2044">
        <v>1.0960491653515021</v>
      </c>
      <c r="I44" s="2044">
        <v>2.6723580100502744</v>
      </c>
      <c r="J44" s="2044">
        <v>5.7273791025855019</v>
      </c>
      <c r="K44" s="2044">
        <v>3.763919007235188</v>
      </c>
      <c r="L44" s="2045">
        <v>4.1288570376271707</v>
      </c>
      <c r="M44" s="2017"/>
    </row>
    <row r="45" spans="1:13" ht="15" customHeight="1">
      <c r="A45" s="2048" t="s">
        <v>143</v>
      </c>
      <c r="B45" s="2049" t="s">
        <v>1609</v>
      </c>
      <c r="C45" s="2041">
        <v>237521.88337743731</v>
      </c>
      <c r="D45" s="2041">
        <v>107840.13093118003</v>
      </c>
      <c r="E45" s="2041">
        <v>357694.4891595642</v>
      </c>
      <c r="F45" s="2041">
        <v>674226.6660424897</v>
      </c>
      <c r="G45" s="2041">
        <v>739754.35801057459</v>
      </c>
      <c r="H45" s="2044">
        <v>4.5461167099043678</v>
      </c>
      <c r="I45" s="2044">
        <v>7.054956365300626</v>
      </c>
      <c r="J45" s="2044">
        <v>6.2156007322671627</v>
      </c>
      <c r="K45" s="2044">
        <v>5.7161161799810856</v>
      </c>
      <c r="L45" s="2045">
        <v>5.9889492410728309</v>
      </c>
      <c r="M45" s="2017"/>
    </row>
    <row r="46" spans="1:13" ht="15" customHeight="1">
      <c r="A46" s="2048" t="s">
        <v>0</v>
      </c>
      <c r="B46" s="2049" t="s">
        <v>1610</v>
      </c>
      <c r="C46" s="2041">
        <v>240137.93476914888</v>
      </c>
      <c r="D46" s="2041">
        <v>109398.62083393373</v>
      </c>
      <c r="E46" s="2041">
        <v>374256.7169811505</v>
      </c>
      <c r="F46" s="2041">
        <v>694269.35930188361</v>
      </c>
      <c r="G46" s="2041">
        <v>764335.69579875399</v>
      </c>
      <c r="H46" s="2044">
        <v>1.1013938398065477</v>
      </c>
      <c r="I46" s="2044">
        <v>1.4451854697285853</v>
      </c>
      <c r="J46" s="2044">
        <v>4.6302720124374162</v>
      </c>
      <c r="K46" s="2044">
        <v>2.9726936457495299</v>
      </c>
      <c r="L46" s="2045">
        <v>3.3229054377301992</v>
      </c>
      <c r="M46" s="2017"/>
    </row>
    <row r="47" spans="1:13" ht="15" customHeight="1">
      <c r="A47" s="2048" t="s">
        <v>353</v>
      </c>
      <c r="B47" s="2049" t="s">
        <v>1709</v>
      </c>
      <c r="C47" s="2041">
        <v>240205.94054131387</v>
      </c>
      <c r="D47" s="2041">
        <v>102466.1740847695</v>
      </c>
      <c r="E47" s="2041">
        <v>381948.6745217038</v>
      </c>
      <c r="F47" s="2041">
        <v>694344.14925911056</v>
      </c>
      <c r="G47" s="2041">
        <v>767491.57583046064</v>
      </c>
      <c r="H47" s="2044">
        <v>2.8319462408290974E-2</v>
      </c>
      <c r="I47" s="2044">
        <v>-6.3368685055798153</v>
      </c>
      <c r="J47" s="2044">
        <v>2.0552623885012906</v>
      </c>
      <c r="K47" s="2044">
        <v>1.0772469823834285E-2</v>
      </c>
      <c r="L47" s="2045">
        <v>0.41289188102207675</v>
      </c>
      <c r="M47" s="2017"/>
    </row>
    <row r="48" spans="1:13" ht="15" customHeight="1" thickBot="1">
      <c r="A48" s="2050" t="s">
        <v>165</v>
      </c>
      <c r="B48" s="2051" t="s">
        <v>1710</v>
      </c>
      <c r="C48" s="2052">
        <v>252901.43714914311</v>
      </c>
      <c r="D48" s="2052">
        <v>113620.76061922936</v>
      </c>
      <c r="E48" s="2052">
        <v>408296.14343442343</v>
      </c>
      <c r="F48" s="2052">
        <v>742538.55945945263</v>
      </c>
      <c r="G48" s="2052">
        <v>825048.85663193557</v>
      </c>
      <c r="H48" s="2053">
        <v>5.2852550520688339</v>
      </c>
      <c r="I48" s="2053">
        <v>10.886115963724535</v>
      </c>
      <c r="J48" s="2053">
        <v>6.8981700082382247</v>
      </c>
      <c r="K48" s="2053">
        <v>6.940997522880707</v>
      </c>
      <c r="L48" s="2054">
        <v>7.4994022884479676</v>
      </c>
      <c r="M48" s="2017"/>
    </row>
    <row r="49" spans="1:13" ht="27.75" customHeight="1" thickTop="1">
      <c r="A49" s="2569" t="s">
        <v>1718</v>
      </c>
      <c r="B49" s="2569"/>
      <c r="C49" s="2569"/>
      <c r="D49" s="2569"/>
      <c r="E49" s="2569"/>
      <c r="F49" s="2569"/>
      <c r="G49" s="2569"/>
      <c r="H49" s="2569"/>
      <c r="I49" s="2569"/>
      <c r="J49" s="2569"/>
      <c r="K49" s="2569"/>
      <c r="L49" s="2569"/>
      <c r="M49" s="2017"/>
    </row>
    <row r="50" spans="1:13" ht="12.75">
      <c r="A50" s="2017" t="s">
        <v>1719</v>
      </c>
      <c r="B50" s="2017"/>
      <c r="C50" s="2017"/>
      <c r="D50" s="2017"/>
      <c r="E50" s="2017"/>
      <c r="F50" s="2017"/>
      <c r="G50" s="2017"/>
      <c r="H50" s="2017"/>
      <c r="I50" s="2017"/>
      <c r="J50" s="2017"/>
      <c r="K50" s="2017"/>
      <c r="L50" s="2017"/>
      <c r="M50" s="2017"/>
    </row>
    <row r="51" spans="1:13" ht="12.75">
      <c r="A51" s="2017" t="s">
        <v>1715</v>
      </c>
      <c r="B51" s="2017"/>
      <c r="C51" s="2017"/>
      <c r="D51" s="2017"/>
      <c r="E51" s="2017"/>
      <c r="F51" s="2017"/>
      <c r="G51" s="2017"/>
      <c r="H51" s="2017"/>
      <c r="I51" s="2017"/>
      <c r="J51" s="2017"/>
      <c r="K51" s="2017"/>
      <c r="L51" s="2017"/>
      <c r="M51" s="2017"/>
    </row>
    <row r="52" spans="1:13" ht="12.75">
      <c r="A52" s="2017"/>
      <c r="B52" s="2017"/>
      <c r="C52" s="2017"/>
      <c r="D52" s="2017"/>
      <c r="E52" s="2017"/>
      <c r="F52" s="2017"/>
      <c r="G52" s="2017"/>
      <c r="H52" s="2017"/>
      <c r="I52" s="2017"/>
      <c r="J52" s="2017"/>
      <c r="K52" s="2017"/>
      <c r="L52" s="2017"/>
      <c r="M52" s="2017"/>
    </row>
  </sheetData>
  <mergeCells count="7">
    <mergeCell ref="A49:L49"/>
    <mergeCell ref="A1:L1"/>
    <mergeCell ref="A2:L2"/>
    <mergeCell ref="A4:A5"/>
    <mergeCell ref="B4:B5"/>
    <mergeCell ref="C4:G4"/>
    <mergeCell ref="H4:L4"/>
  </mergeCells>
  <printOptions horizontalCentered="1"/>
  <pageMargins left="1.5" right="1" top="1.5" bottom="1" header="0.3" footer="0.3"/>
  <pageSetup paperSize="9" scale="63" orientation="portrait" r:id="rId1"/>
</worksheet>
</file>

<file path=xl/worksheets/sheet63.xml><?xml version="1.0" encoding="utf-8"?>
<worksheet xmlns="http://schemas.openxmlformats.org/spreadsheetml/2006/main" xmlns:r="http://schemas.openxmlformats.org/officeDocument/2006/relationships">
  <sheetPr>
    <pageSetUpPr fitToPage="1"/>
  </sheetPr>
  <dimension ref="A1:H55"/>
  <sheetViews>
    <sheetView workbookViewId="0">
      <selection sqref="A1:H1"/>
    </sheetView>
  </sheetViews>
  <sheetFormatPr defaultRowHeight="12.75"/>
  <cols>
    <col min="1" max="1" width="9.140625" style="1749" customWidth="1"/>
    <col min="2" max="2" width="9.7109375" style="1749" customWidth="1"/>
    <col min="3" max="7" width="9.5703125" style="1749" customWidth="1"/>
    <col min="8" max="8" width="11.5703125" style="1749" customWidth="1"/>
    <col min="9" max="183" width="9.140625" style="1749"/>
    <col min="184" max="184" width="17.42578125" style="1749" bestFit="1" customWidth="1"/>
    <col min="185" max="185" width="10" style="1749" customWidth="1"/>
    <col min="186" max="186" width="11.85546875" style="1749" customWidth="1"/>
    <col min="187" max="187" width="12.5703125" style="1749" customWidth="1"/>
    <col min="188" max="188" width="12" style="1749" customWidth="1"/>
    <col min="189" max="189" width="10.85546875" style="1749" customWidth="1"/>
    <col min="190" max="190" width="13.28515625" style="1749" customWidth="1"/>
    <col min="191" max="191" width="9.140625" style="1749" customWidth="1"/>
    <col min="192" max="256" width="9.140625" style="1749"/>
    <col min="257" max="258" width="9.7109375" style="1749" customWidth="1"/>
    <col min="259" max="259" width="11.28515625" style="1749" customWidth="1"/>
    <col min="260" max="260" width="11.42578125" style="1749" customWidth="1"/>
    <col min="261" max="261" width="12.7109375" style="1749" customWidth="1"/>
    <col min="262" max="262" width="11.42578125" style="1749" customWidth="1"/>
    <col min="263" max="264" width="12.7109375" style="1749" customWidth="1"/>
    <col min="265" max="439" width="9.140625" style="1749"/>
    <col min="440" max="440" width="17.42578125" style="1749" bestFit="1" customWidth="1"/>
    <col min="441" max="441" width="10" style="1749" customWidth="1"/>
    <col min="442" max="442" width="11.85546875" style="1749" customWidth="1"/>
    <col min="443" max="443" width="12.5703125" style="1749" customWidth="1"/>
    <col min="444" max="444" width="12" style="1749" customWidth="1"/>
    <col min="445" max="445" width="10.85546875" style="1749" customWidth="1"/>
    <col min="446" max="446" width="13.28515625" style="1749" customWidth="1"/>
    <col min="447" max="447" width="9.140625" style="1749" customWidth="1"/>
    <col min="448" max="512" width="9.140625" style="1749"/>
    <col min="513" max="514" width="9.7109375" style="1749" customWidth="1"/>
    <col min="515" max="515" width="11.28515625" style="1749" customWidth="1"/>
    <col min="516" max="516" width="11.42578125" style="1749" customWidth="1"/>
    <col min="517" max="517" width="12.7109375" style="1749" customWidth="1"/>
    <col min="518" max="518" width="11.42578125" style="1749" customWidth="1"/>
    <col min="519" max="520" width="12.7109375" style="1749" customWidth="1"/>
    <col min="521" max="695" width="9.140625" style="1749"/>
    <col min="696" max="696" width="17.42578125" style="1749" bestFit="1" customWidth="1"/>
    <col min="697" max="697" width="10" style="1749" customWidth="1"/>
    <col min="698" max="698" width="11.85546875" style="1749" customWidth="1"/>
    <col min="699" max="699" width="12.5703125" style="1749" customWidth="1"/>
    <col min="700" max="700" width="12" style="1749" customWidth="1"/>
    <col min="701" max="701" width="10.85546875" style="1749" customWidth="1"/>
    <col min="702" max="702" width="13.28515625" style="1749" customWidth="1"/>
    <col min="703" max="703" width="9.140625" style="1749" customWidth="1"/>
    <col min="704" max="768" width="9.140625" style="1749"/>
    <col min="769" max="770" width="9.7109375" style="1749" customWidth="1"/>
    <col min="771" max="771" width="11.28515625" style="1749" customWidth="1"/>
    <col min="772" max="772" width="11.42578125" style="1749" customWidth="1"/>
    <col min="773" max="773" width="12.7109375" style="1749" customWidth="1"/>
    <col min="774" max="774" width="11.42578125" style="1749" customWidth="1"/>
    <col min="775" max="776" width="12.7109375" style="1749" customWidth="1"/>
    <col min="777" max="951" width="9.140625" style="1749"/>
    <col min="952" max="952" width="17.42578125" style="1749" bestFit="1" customWidth="1"/>
    <col min="953" max="953" width="10" style="1749" customWidth="1"/>
    <col min="954" max="954" width="11.85546875" style="1749" customWidth="1"/>
    <col min="955" max="955" width="12.5703125" style="1749" customWidth="1"/>
    <col min="956" max="956" width="12" style="1749" customWidth="1"/>
    <col min="957" max="957" width="10.85546875" style="1749" customWidth="1"/>
    <col min="958" max="958" width="13.28515625" style="1749" customWidth="1"/>
    <col min="959" max="959" width="9.140625" style="1749" customWidth="1"/>
    <col min="960" max="1024" width="9.140625" style="1749"/>
    <col min="1025" max="1026" width="9.7109375" style="1749" customWidth="1"/>
    <col min="1027" max="1027" width="11.28515625" style="1749" customWidth="1"/>
    <col min="1028" max="1028" width="11.42578125" style="1749" customWidth="1"/>
    <col min="1029" max="1029" width="12.7109375" style="1749" customWidth="1"/>
    <col min="1030" max="1030" width="11.42578125" style="1749" customWidth="1"/>
    <col min="1031" max="1032" width="12.7109375" style="1749" customWidth="1"/>
    <col min="1033" max="1207" width="9.140625" style="1749"/>
    <col min="1208" max="1208" width="17.42578125" style="1749" bestFit="1" customWidth="1"/>
    <col min="1209" max="1209" width="10" style="1749" customWidth="1"/>
    <col min="1210" max="1210" width="11.85546875" style="1749" customWidth="1"/>
    <col min="1211" max="1211" width="12.5703125" style="1749" customWidth="1"/>
    <col min="1212" max="1212" width="12" style="1749" customWidth="1"/>
    <col min="1213" max="1213" width="10.85546875" style="1749" customWidth="1"/>
    <col min="1214" max="1214" width="13.28515625" style="1749" customWidth="1"/>
    <col min="1215" max="1215" width="9.140625" style="1749" customWidth="1"/>
    <col min="1216" max="1280" width="9.140625" style="1749"/>
    <col min="1281" max="1282" width="9.7109375" style="1749" customWidth="1"/>
    <col min="1283" max="1283" width="11.28515625" style="1749" customWidth="1"/>
    <col min="1284" max="1284" width="11.42578125" style="1749" customWidth="1"/>
    <col min="1285" max="1285" width="12.7109375" style="1749" customWidth="1"/>
    <col min="1286" max="1286" width="11.42578125" style="1749" customWidth="1"/>
    <col min="1287" max="1288" width="12.7109375" style="1749" customWidth="1"/>
    <col min="1289" max="1463" width="9.140625" style="1749"/>
    <col min="1464" max="1464" width="17.42578125" style="1749" bestFit="1" customWidth="1"/>
    <col min="1465" max="1465" width="10" style="1749" customWidth="1"/>
    <col min="1466" max="1466" width="11.85546875" style="1749" customWidth="1"/>
    <col min="1467" max="1467" width="12.5703125" style="1749" customWidth="1"/>
    <col min="1468" max="1468" width="12" style="1749" customWidth="1"/>
    <col min="1469" max="1469" width="10.85546875" style="1749" customWidth="1"/>
    <col min="1470" max="1470" width="13.28515625" style="1749" customWidth="1"/>
    <col min="1471" max="1471" width="9.140625" style="1749" customWidth="1"/>
    <col min="1472" max="1536" width="9.140625" style="1749"/>
    <col min="1537" max="1538" width="9.7109375" style="1749" customWidth="1"/>
    <col min="1539" max="1539" width="11.28515625" style="1749" customWidth="1"/>
    <col min="1540" max="1540" width="11.42578125" style="1749" customWidth="1"/>
    <col min="1541" max="1541" width="12.7109375" style="1749" customWidth="1"/>
    <col min="1542" max="1542" width="11.42578125" style="1749" customWidth="1"/>
    <col min="1543" max="1544" width="12.7109375" style="1749" customWidth="1"/>
    <col min="1545" max="1719" width="9.140625" style="1749"/>
    <col min="1720" max="1720" width="17.42578125" style="1749" bestFit="1" customWidth="1"/>
    <col min="1721" max="1721" width="10" style="1749" customWidth="1"/>
    <col min="1722" max="1722" width="11.85546875" style="1749" customWidth="1"/>
    <col min="1723" max="1723" width="12.5703125" style="1749" customWidth="1"/>
    <col min="1724" max="1724" width="12" style="1749" customWidth="1"/>
    <col min="1725" max="1725" width="10.85546875" style="1749" customWidth="1"/>
    <col min="1726" max="1726" width="13.28515625" style="1749" customWidth="1"/>
    <col min="1727" max="1727" width="9.140625" style="1749" customWidth="1"/>
    <col min="1728" max="1792" width="9.140625" style="1749"/>
    <col min="1793" max="1794" width="9.7109375" style="1749" customWidth="1"/>
    <col min="1795" max="1795" width="11.28515625" style="1749" customWidth="1"/>
    <col min="1796" max="1796" width="11.42578125" style="1749" customWidth="1"/>
    <col min="1797" max="1797" width="12.7109375" style="1749" customWidth="1"/>
    <col min="1798" max="1798" width="11.42578125" style="1749" customWidth="1"/>
    <col min="1799" max="1800" width="12.7109375" style="1749" customWidth="1"/>
    <col min="1801" max="1975" width="9.140625" style="1749"/>
    <col min="1976" max="1976" width="17.42578125" style="1749" bestFit="1" customWidth="1"/>
    <col min="1977" max="1977" width="10" style="1749" customWidth="1"/>
    <col min="1978" max="1978" width="11.85546875" style="1749" customWidth="1"/>
    <col min="1979" max="1979" width="12.5703125" style="1749" customWidth="1"/>
    <col min="1980" max="1980" width="12" style="1749" customWidth="1"/>
    <col min="1981" max="1981" width="10.85546875" style="1749" customWidth="1"/>
    <col min="1982" max="1982" width="13.28515625" style="1749" customWidth="1"/>
    <col min="1983" max="1983" width="9.140625" style="1749" customWidth="1"/>
    <col min="1984" max="2048" width="9.140625" style="1749"/>
    <col min="2049" max="2050" width="9.7109375" style="1749" customWidth="1"/>
    <col min="2051" max="2051" width="11.28515625" style="1749" customWidth="1"/>
    <col min="2052" max="2052" width="11.42578125" style="1749" customWidth="1"/>
    <col min="2053" max="2053" width="12.7109375" style="1749" customWidth="1"/>
    <col min="2054" max="2054" width="11.42578125" style="1749" customWidth="1"/>
    <col min="2055" max="2056" width="12.7109375" style="1749" customWidth="1"/>
    <col min="2057" max="2231" width="9.140625" style="1749"/>
    <col min="2232" max="2232" width="17.42578125" style="1749" bestFit="1" customWidth="1"/>
    <col min="2233" max="2233" width="10" style="1749" customWidth="1"/>
    <col min="2234" max="2234" width="11.85546875" style="1749" customWidth="1"/>
    <col min="2235" max="2235" width="12.5703125" style="1749" customWidth="1"/>
    <col min="2236" max="2236" width="12" style="1749" customWidth="1"/>
    <col min="2237" max="2237" width="10.85546875" style="1749" customWidth="1"/>
    <col min="2238" max="2238" width="13.28515625" style="1749" customWidth="1"/>
    <col min="2239" max="2239" width="9.140625" style="1749" customWidth="1"/>
    <col min="2240" max="2304" width="9.140625" style="1749"/>
    <col min="2305" max="2306" width="9.7109375" style="1749" customWidth="1"/>
    <col min="2307" max="2307" width="11.28515625" style="1749" customWidth="1"/>
    <col min="2308" max="2308" width="11.42578125" style="1749" customWidth="1"/>
    <col min="2309" max="2309" width="12.7109375" style="1749" customWidth="1"/>
    <col min="2310" max="2310" width="11.42578125" style="1749" customWidth="1"/>
    <col min="2311" max="2312" width="12.7109375" style="1749" customWidth="1"/>
    <col min="2313" max="2487" width="9.140625" style="1749"/>
    <col min="2488" max="2488" width="17.42578125" style="1749" bestFit="1" customWidth="1"/>
    <col min="2489" max="2489" width="10" style="1749" customWidth="1"/>
    <col min="2490" max="2490" width="11.85546875" style="1749" customWidth="1"/>
    <col min="2491" max="2491" width="12.5703125" style="1749" customWidth="1"/>
    <col min="2492" max="2492" width="12" style="1749" customWidth="1"/>
    <col min="2493" max="2493" width="10.85546875" style="1749" customWidth="1"/>
    <col min="2494" max="2494" width="13.28515625" style="1749" customWidth="1"/>
    <col min="2495" max="2495" width="9.140625" style="1749" customWidth="1"/>
    <col min="2496" max="2560" width="9.140625" style="1749"/>
    <col min="2561" max="2562" width="9.7109375" style="1749" customWidth="1"/>
    <col min="2563" max="2563" width="11.28515625" style="1749" customWidth="1"/>
    <col min="2564" max="2564" width="11.42578125" style="1749" customWidth="1"/>
    <col min="2565" max="2565" width="12.7109375" style="1749" customWidth="1"/>
    <col min="2566" max="2566" width="11.42578125" style="1749" customWidth="1"/>
    <col min="2567" max="2568" width="12.7109375" style="1749" customWidth="1"/>
    <col min="2569" max="2743" width="9.140625" style="1749"/>
    <col min="2744" max="2744" width="17.42578125" style="1749" bestFit="1" customWidth="1"/>
    <col min="2745" max="2745" width="10" style="1749" customWidth="1"/>
    <col min="2746" max="2746" width="11.85546875" style="1749" customWidth="1"/>
    <col min="2747" max="2747" width="12.5703125" style="1749" customWidth="1"/>
    <col min="2748" max="2748" width="12" style="1749" customWidth="1"/>
    <col min="2749" max="2749" width="10.85546875" style="1749" customWidth="1"/>
    <col min="2750" max="2750" width="13.28515625" style="1749" customWidth="1"/>
    <col min="2751" max="2751" width="9.140625" style="1749" customWidth="1"/>
    <col min="2752" max="2816" width="9.140625" style="1749"/>
    <col min="2817" max="2818" width="9.7109375" style="1749" customWidth="1"/>
    <col min="2819" max="2819" width="11.28515625" style="1749" customWidth="1"/>
    <col min="2820" max="2820" width="11.42578125" style="1749" customWidth="1"/>
    <col min="2821" max="2821" width="12.7109375" style="1749" customWidth="1"/>
    <col min="2822" max="2822" width="11.42578125" style="1749" customWidth="1"/>
    <col min="2823" max="2824" width="12.7109375" style="1749" customWidth="1"/>
    <col min="2825" max="2999" width="9.140625" style="1749"/>
    <col min="3000" max="3000" width="17.42578125" style="1749" bestFit="1" customWidth="1"/>
    <col min="3001" max="3001" width="10" style="1749" customWidth="1"/>
    <col min="3002" max="3002" width="11.85546875" style="1749" customWidth="1"/>
    <col min="3003" max="3003" width="12.5703125" style="1749" customWidth="1"/>
    <col min="3004" max="3004" width="12" style="1749" customWidth="1"/>
    <col min="3005" max="3005" width="10.85546875" style="1749" customWidth="1"/>
    <col min="3006" max="3006" width="13.28515625" style="1749" customWidth="1"/>
    <col min="3007" max="3007" width="9.140625" style="1749" customWidth="1"/>
    <col min="3008" max="3072" width="9.140625" style="1749"/>
    <col min="3073" max="3074" width="9.7109375" style="1749" customWidth="1"/>
    <col min="3075" max="3075" width="11.28515625" style="1749" customWidth="1"/>
    <col min="3076" max="3076" width="11.42578125" style="1749" customWidth="1"/>
    <col min="3077" max="3077" width="12.7109375" style="1749" customWidth="1"/>
    <col min="3078" max="3078" width="11.42578125" style="1749" customWidth="1"/>
    <col min="3079" max="3080" width="12.7109375" style="1749" customWidth="1"/>
    <col min="3081" max="3255" width="9.140625" style="1749"/>
    <col min="3256" max="3256" width="17.42578125" style="1749" bestFit="1" customWidth="1"/>
    <col min="3257" max="3257" width="10" style="1749" customWidth="1"/>
    <col min="3258" max="3258" width="11.85546875" style="1749" customWidth="1"/>
    <col min="3259" max="3259" width="12.5703125" style="1749" customWidth="1"/>
    <col min="3260" max="3260" width="12" style="1749" customWidth="1"/>
    <col min="3261" max="3261" width="10.85546875" style="1749" customWidth="1"/>
    <col min="3262" max="3262" width="13.28515625" style="1749" customWidth="1"/>
    <col min="3263" max="3263" width="9.140625" style="1749" customWidth="1"/>
    <col min="3264" max="3328" width="9.140625" style="1749"/>
    <col min="3329" max="3330" width="9.7109375" style="1749" customWidth="1"/>
    <col min="3331" max="3331" width="11.28515625" style="1749" customWidth="1"/>
    <col min="3332" max="3332" width="11.42578125" style="1749" customWidth="1"/>
    <col min="3333" max="3333" width="12.7109375" style="1749" customWidth="1"/>
    <col min="3334" max="3334" width="11.42578125" style="1749" customWidth="1"/>
    <col min="3335" max="3336" width="12.7109375" style="1749" customWidth="1"/>
    <col min="3337" max="3511" width="9.140625" style="1749"/>
    <col min="3512" max="3512" width="17.42578125" style="1749" bestFit="1" customWidth="1"/>
    <col min="3513" max="3513" width="10" style="1749" customWidth="1"/>
    <col min="3514" max="3514" width="11.85546875" style="1749" customWidth="1"/>
    <col min="3515" max="3515" width="12.5703125" style="1749" customWidth="1"/>
    <col min="3516" max="3516" width="12" style="1749" customWidth="1"/>
    <col min="3517" max="3517" width="10.85546875" style="1749" customWidth="1"/>
    <col min="3518" max="3518" width="13.28515625" style="1749" customWidth="1"/>
    <col min="3519" max="3519" width="9.140625" style="1749" customWidth="1"/>
    <col min="3520" max="3584" width="9.140625" style="1749"/>
    <col min="3585" max="3586" width="9.7109375" style="1749" customWidth="1"/>
    <col min="3587" max="3587" width="11.28515625" style="1749" customWidth="1"/>
    <col min="3588" max="3588" width="11.42578125" style="1749" customWidth="1"/>
    <col min="3589" max="3589" width="12.7109375" style="1749" customWidth="1"/>
    <col min="3590" max="3590" width="11.42578125" style="1749" customWidth="1"/>
    <col min="3591" max="3592" width="12.7109375" style="1749" customWidth="1"/>
    <col min="3593" max="3767" width="9.140625" style="1749"/>
    <col min="3768" max="3768" width="17.42578125" style="1749" bestFit="1" customWidth="1"/>
    <col min="3769" max="3769" width="10" style="1749" customWidth="1"/>
    <col min="3770" max="3770" width="11.85546875" style="1749" customWidth="1"/>
    <col min="3771" max="3771" width="12.5703125" style="1749" customWidth="1"/>
    <col min="3772" max="3772" width="12" style="1749" customWidth="1"/>
    <col min="3773" max="3773" width="10.85546875" style="1749" customWidth="1"/>
    <col min="3774" max="3774" width="13.28515625" style="1749" customWidth="1"/>
    <col min="3775" max="3775" width="9.140625" style="1749" customWidth="1"/>
    <col min="3776" max="3840" width="9.140625" style="1749"/>
    <col min="3841" max="3842" width="9.7109375" style="1749" customWidth="1"/>
    <col min="3843" max="3843" width="11.28515625" style="1749" customWidth="1"/>
    <col min="3844" max="3844" width="11.42578125" style="1749" customWidth="1"/>
    <col min="3845" max="3845" width="12.7109375" style="1749" customWidth="1"/>
    <col min="3846" max="3846" width="11.42578125" style="1749" customWidth="1"/>
    <col min="3847" max="3848" width="12.7109375" style="1749" customWidth="1"/>
    <col min="3849" max="4023" width="9.140625" style="1749"/>
    <col min="4024" max="4024" width="17.42578125" style="1749" bestFit="1" customWidth="1"/>
    <col min="4025" max="4025" width="10" style="1749" customWidth="1"/>
    <col min="4026" max="4026" width="11.85546875" style="1749" customWidth="1"/>
    <col min="4027" max="4027" width="12.5703125" style="1749" customWidth="1"/>
    <col min="4028" max="4028" width="12" style="1749" customWidth="1"/>
    <col min="4029" max="4029" width="10.85546875" style="1749" customWidth="1"/>
    <col min="4030" max="4030" width="13.28515625" style="1749" customWidth="1"/>
    <col min="4031" max="4031" width="9.140625" style="1749" customWidth="1"/>
    <col min="4032" max="4096" width="9.140625" style="1749"/>
    <col min="4097" max="4098" width="9.7109375" style="1749" customWidth="1"/>
    <col min="4099" max="4099" width="11.28515625" style="1749" customWidth="1"/>
    <col min="4100" max="4100" width="11.42578125" style="1749" customWidth="1"/>
    <col min="4101" max="4101" width="12.7109375" style="1749" customWidth="1"/>
    <col min="4102" max="4102" width="11.42578125" style="1749" customWidth="1"/>
    <col min="4103" max="4104" width="12.7109375" style="1749" customWidth="1"/>
    <col min="4105" max="4279" width="9.140625" style="1749"/>
    <col min="4280" max="4280" width="17.42578125" style="1749" bestFit="1" customWidth="1"/>
    <col min="4281" max="4281" width="10" style="1749" customWidth="1"/>
    <col min="4282" max="4282" width="11.85546875" style="1749" customWidth="1"/>
    <col min="4283" max="4283" width="12.5703125" style="1749" customWidth="1"/>
    <col min="4284" max="4284" width="12" style="1749" customWidth="1"/>
    <col min="4285" max="4285" width="10.85546875" style="1749" customWidth="1"/>
    <col min="4286" max="4286" width="13.28515625" style="1749" customWidth="1"/>
    <col min="4287" max="4287" width="9.140625" style="1749" customWidth="1"/>
    <col min="4288" max="4352" width="9.140625" style="1749"/>
    <col min="4353" max="4354" width="9.7109375" style="1749" customWidth="1"/>
    <col min="4355" max="4355" width="11.28515625" style="1749" customWidth="1"/>
    <col min="4356" max="4356" width="11.42578125" style="1749" customWidth="1"/>
    <col min="4357" max="4357" width="12.7109375" style="1749" customWidth="1"/>
    <col min="4358" max="4358" width="11.42578125" style="1749" customWidth="1"/>
    <col min="4359" max="4360" width="12.7109375" style="1749" customWidth="1"/>
    <col min="4361" max="4535" width="9.140625" style="1749"/>
    <col min="4536" max="4536" width="17.42578125" style="1749" bestFit="1" customWidth="1"/>
    <col min="4537" max="4537" width="10" style="1749" customWidth="1"/>
    <col min="4538" max="4538" width="11.85546875" style="1749" customWidth="1"/>
    <col min="4539" max="4539" width="12.5703125" style="1749" customWidth="1"/>
    <col min="4540" max="4540" width="12" style="1749" customWidth="1"/>
    <col min="4541" max="4541" width="10.85546875" style="1749" customWidth="1"/>
    <col min="4542" max="4542" width="13.28515625" style="1749" customWidth="1"/>
    <col min="4543" max="4543" width="9.140625" style="1749" customWidth="1"/>
    <col min="4544" max="4608" width="9.140625" style="1749"/>
    <col min="4609" max="4610" width="9.7109375" style="1749" customWidth="1"/>
    <col min="4611" max="4611" width="11.28515625" style="1749" customWidth="1"/>
    <col min="4612" max="4612" width="11.42578125" style="1749" customWidth="1"/>
    <col min="4613" max="4613" width="12.7109375" style="1749" customWidth="1"/>
    <col min="4614" max="4614" width="11.42578125" style="1749" customWidth="1"/>
    <col min="4615" max="4616" width="12.7109375" style="1749" customWidth="1"/>
    <col min="4617" max="4791" width="9.140625" style="1749"/>
    <col min="4792" max="4792" width="17.42578125" style="1749" bestFit="1" customWidth="1"/>
    <col min="4793" max="4793" width="10" style="1749" customWidth="1"/>
    <col min="4794" max="4794" width="11.85546875" style="1749" customWidth="1"/>
    <col min="4795" max="4795" width="12.5703125" style="1749" customWidth="1"/>
    <col min="4796" max="4796" width="12" style="1749" customWidth="1"/>
    <col min="4797" max="4797" width="10.85546875" style="1749" customWidth="1"/>
    <col min="4798" max="4798" width="13.28515625" style="1749" customWidth="1"/>
    <col min="4799" max="4799" width="9.140625" style="1749" customWidth="1"/>
    <col min="4800" max="4864" width="9.140625" style="1749"/>
    <col min="4865" max="4866" width="9.7109375" style="1749" customWidth="1"/>
    <col min="4867" max="4867" width="11.28515625" style="1749" customWidth="1"/>
    <col min="4868" max="4868" width="11.42578125" style="1749" customWidth="1"/>
    <col min="4869" max="4869" width="12.7109375" style="1749" customWidth="1"/>
    <col min="4870" max="4870" width="11.42578125" style="1749" customWidth="1"/>
    <col min="4871" max="4872" width="12.7109375" style="1749" customWidth="1"/>
    <col min="4873" max="5047" width="9.140625" style="1749"/>
    <col min="5048" max="5048" width="17.42578125" style="1749" bestFit="1" customWidth="1"/>
    <col min="5049" max="5049" width="10" style="1749" customWidth="1"/>
    <col min="5050" max="5050" width="11.85546875" style="1749" customWidth="1"/>
    <col min="5051" max="5051" width="12.5703125" style="1749" customWidth="1"/>
    <col min="5052" max="5052" width="12" style="1749" customWidth="1"/>
    <col min="5053" max="5053" width="10.85546875" style="1749" customWidth="1"/>
    <col min="5054" max="5054" width="13.28515625" style="1749" customWidth="1"/>
    <col min="5055" max="5055" width="9.140625" style="1749" customWidth="1"/>
    <col min="5056" max="5120" width="9.140625" style="1749"/>
    <col min="5121" max="5122" width="9.7109375" style="1749" customWidth="1"/>
    <col min="5123" max="5123" width="11.28515625" style="1749" customWidth="1"/>
    <col min="5124" max="5124" width="11.42578125" style="1749" customWidth="1"/>
    <col min="5125" max="5125" width="12.7109375" style="1749" customWidth="1"/>
    <col min="5126" max="5126" width="11.42578125" style="1749" customWidth="1"/>
    <col min="5127" max="5128" width="12.7109375" style="1749" customWidth="1"/>
    <col min="5129" max="5303" width="9.140625" style="1749"/>
    <col min="5304" max="5304" width="17.42578125" style="1749" bestFit="1" customWidth="1"/>
    <col min="5305" max="5305" width="10" style="1749" customWidth="1"/>
    <col min="5306" max="5306" width="11.85546875" style="1749" customWidth="1"/>
    <col min="5307" max="5307" width="12.5703125" style="1749" customWidth="1"/>
    <col min="5308" max="5308" width="12" style="1749" customWidth="1"/>
    <col min="5309" max="5309" width="10.85546875" style="1749" customWidth="1"/>
    <col min="5310" max="5310" width="13.28515625" style="1749" customWidth="1"/>
    <col min="5311" max="5311" width="9.140625" style="1749" customWidth="1"/>
    <col min="5312" max="5376" width="9.140625" style="1749"/>
    <col min="5377" max="5378" width="9.7109375" style="1749" customWidth="1"/>
    <col min="5379" max="5379" width="11.28515625" style="1749" customWidth="1"/>
    <col min="5380" max="5380" width="11.42578125" style="1749" customWidth="1"/>
    <col min="5381" max="5381" width="12.7109375" style="1749" customWidth="1"/>
    <col min="5382" max="5382" width="11.42578125" style="1749" customWidth="1"/>
    <col min="5383" max="5384" width="12.7109375" style="1749" customWidth="1"/>
    <col min="5385" max="5559" width="9.140625" style="1749"/>
    <col min="5560" max="5560" width="17.42578125" style="1749" bestFit="1" customWidth="1"/>
    <col min="5561" max="5561" width="10" style="1749" customWidth="1"/>
    <col min="5562" max="5562" width="11.85546875" style="1749" customWidth="1"/>
    <col min="5563" max="5563" width="12.5703125" style="1749" customWidth="1"/>
    <col min="5564" max="5564" width="12" style="1749" customWidth="1"/>
    <col min="5565" max="5565" width="10.85546875" style="1749" customWidth="1"/>
    <col min="5566" max="5566" width="13.28515625" style="1749" customWidth="1"/>
    <col min="5567" max="5567" width="9.140625" style="1749" customWidth="1"/>
    <col min="5568" max="5632" width="9.140625" style="1749"/>
    <col min="5633" max="5634" width="9.7109375" style="1749" customWidth="1"/>
    <col min="5635" max="5635" width="11.28515625" style="1749" customWidth="1"/>
    <col min="5636" max="5636" width="11.42578125" style="1749" customWidth="1"/>
    <col min="5637" max="5637" width="12.7109375" style="1749" customWidth="1"/>
    <col min="5638" max="5638" width="11.42578125" style="1749" customWidth="1"/>
    <col min="5639" max="5640" width="12.7109375" style="1749" customWidth="1"/>
    <col min="5641" max="5815" width="9.140625" style="1749"/>
    <col min="5816" max="5816" width="17.42578125" style="1749" bestFit="1" customWidth="1"/>
    <col min="5817" max="5817" width="10" style="1749" customWidth="1"/>
    <col min="5818" max="5818" width="11.85546875" style="1749" customWidth="1"/>
    <col min="5819" max="5819" width="12.5703125" style="1749" customWidth="1"/>
    <col min="5820" max="5820" width="12" style="1749" customWidth="1"/>
    <col min="5821" max="5821" width="10.85546875" style="1749" customWidth="1"/>
    <col min="5822" max="5822" width="13.28515625" style="1749" customWidth="1"/>
    <col min="5823" max="5823" width="9.140625" style="1749" customWidth="1"/>
    <col min="5824" max="5888" width="9.140625" style="1749"/>
    <col min="5889" max="5890" width="9.7109375" style="1749" customWidth="1"/>
    <col min="5891" max="5891" width="11.28515625" style="1749" customWidth="1"/>
    <col min="5892" max="5892" width="11.42578125" style="1749" customWidth="1"/>
    <col min="5893" max="5893" width="12.7109375" style="1749" customWidth="1"/>
    <col min="5894" max="5894" width="11.42578125" style="1749" customWidth="1"/>
    <col min="5895" max="5896" width="12.7109375" style="1749" customWidth="1"/>
    <col min="5897" max="6071" width="9.140625" style="1749"/>
    <col min="6072" max="6072" width="17.42578125" style="1749" bestFit="1" customWidth="1"/>
    <col min="6073" max="6073" width="10" style="1749" customWidth="1"/>
    <col min="6074" max="6074" width="11.85546875" style="1749" customWidth="1"/>
    <col min="6075" max="6075" width="12.5703125" style="1749" customWidth="1"/>
    <col min="6076" max="6076" width="12" style="1749" customWidth="1"/>
    <col min="6077" max="6077" width="10.85546875" style="1749" customWidth="1"/>
    <col min="6078" max="6078" width="13.28515625" style="1749" customWidth="1"/>
    <col min="6079" max="6079" width="9.140625" style="1749" customWidth="1"/>
    <col min="6080" max="6144" width="9.140625" style="1749"/>
    <col min="6145" max="6146" width="9.7109375" style="1749" customWidth="1"/>
    <col min="6147" max="6147" width="11.28515625" style="1749" customWidth="1"/>
    <col min="6148" max="6148" width="11.42578125" style="1749" customWidth="1"/>
    <col min="6149" max="6149" width="12.7109375" style="1749" customWidth="1"/>
    <col min="6150" max="6150" width="11.42578125" style="1749" customWidth="1"/>
    <col min="6151" max="6152" width="12.7109375" style="1749" customWidth="1"/>
    <col min="6153" max="6327" width="9.140625" style="1749"/>
    <col min="6328" max="6328" width="17.42578125" style="1749" bestFit="1" customWidth="1"/>
    <col min="6329" max="6329" width="10" style="1749" customWidth="1"/>
    <col min="6330" max="6330" width="11.85546875" style="1749" customWidth="1"/>
    <col min="6331" max="6331" width="12.5703125" style="1749" customWidth="1"/>
    <col min="6332" max="6332" width="12" style="1749" customWidth="1"/>
    <col min="6333" max="6333" width="10.85546875" style="1749" customWidth="1"/>
    <col min="6334" max="6334" width="13.28515625" style="1749" customWidth="1"/>
    <col min="6335" max="6335" width="9.140625" style="1749" customWidth="1"/>
    <col min="6336" max="6400" width="9.140625" style="1749"/>
    <col min="6401" max="6402" width="9.7109375" style="1749" customWidth="1"/>
    <col min="6403" max="6403" width="11.28515625" style="1749" customWidth="1"/>
    <col min="6404" max="6404" width="11.42578125" style="1749" customWidth="1"/>
    <col min="6405" max="6405" width="12.7109375" style="1749" customWidth="1"/>
    <col min="6406" max="6406" width="11.42578125" style="1749" customWidth="1"/>
    <col min="6407" max="6408" width="12.7109375" style="1749" customWidth="1"/>
    <col min="6409" max="6583" width="9.140625" style="1749"/>
    <col min="6584" max="6584" width="17.42578125" style="1749" bestFit="1" customWidth="1"/>
    <col min="6585" max="6585" width="10" style="1749" customWidth="1"/>
    <col min="6586" max="6586" width="11.85546875" style="1749" customWidth="1"/>
    <col min="6587" max="6587" width="12.5703125" style="1749" customWidth="1"/>
    <col min="6588" max="6588" width="12" style="1749" customWidth="1"/>
    <col min="6589" max="6589" width="10.85546875" style="1749" customWidth="1"/>
    <col min="6590" max="6590" width="13.28515625" style="1749" customWidth="1"/>
    <col min="6591" max="6591" width="9.140625" style="1749" customWidth="1"/>
    <col min="6592" max="6656" width="9.140625" style="1749"/>
    <col min="6657" max="6658" width="9.7109375" style="1749" customWidth="1"/>
    <col min="6659" max="6659" width="11.28515625" style="1749" customWidth="1"/>
    <col min="6660" max="6660" width="11.42578125" style="1749" customWidth="1"/>
    <col min="6661" max="6661" width="12.7109375" style="1749" customWidth="1"/>
    <col min="6662" max="6662" width="11.42578125" style="1749" customWidth="1"/>
    <col min="6663" max="6664" width="12.7109375" style="1749" customWidth="1"/>
    <col min="6665" max="6839" width="9.140625" style="1749"/>
    <col min="6840" max="6840" width="17.42578125" style="1749" bestFit="1" customWidth="1"/>
    <col min="6841" max="6841" width="10" style="1749" customWidth="1"/>
    <col min="6842" max="6842" width="11.85546875" style="1749" customWidth="1"/>
    <col min="6843" max="6843" width="12.5703125" style="1749" customWidth="1"/>
    <col min="6844" max="6844" width="12" style="1749" customWidth="1"/>
    <col min="6845" max="6845" width="10.85546875" style="1749" customWidth="1"/>
    <col min="6846" max="6846" width="13.28515625" style="1749" customWidth="1"/>
    <col min="6847" max="6847" width="9.140625" style="1749" customWidth="1"/>
    <col min="6848" max="6912" width="9.140625" style="1749"/>
    <col min="6913" max="6914" width="9.7109375" style="1749" customWidth="1"/>
    <col min="6915" max="6915" width="11.28515625" style="1749" customWidth="1"/>
    <col min="6916" max="6916" width="11.42578125" style="1749" customWidth="1"/>
    <col min="6917" max="6917" width="12.7109375" style="1749" customWidth="1"/>
    <col min="6918" max="6918" width="11.42578125" style="1749" customWidth="1"/>
    <col min="6919" max="6920" width="12.7109375" style="1749" customWidth="1"/>
    <col min="6921" max="7095" width="9.140625" style="1749"/>
    <col min="7096" max="7096" width="17.42578125" style="1749" bestFit="1" customWidth="1"/>
    <col min="7097" max="7097" width="10" style="1749" customWidth="1"/>
    <col min="7098" max="7098" width="11.85546875" style="1749" customWidth="1"/>
    <col min="7099" max="7099" width="12.5703125" style="1749" customWidth="1"/>
    <col min="7100" max="7100" width="12" style="1749" customWidth="1"/>
    <col min="7101" max="7101" width="10.85546875" style="1749" customWidth="1"/>
    <col min="7102" max="7102" width="13.28515625" style="1749" customWidth="1"/>
    <col min="7103" max="7103" width="9.140625" style="1749" customWidth="1"/>
    <col min="7104" max="7168" width="9.140625" style="1749"/>
    <col min="7169" max="7170" width="9.7109375" style="1749" customWidth="1"/>
    <col min="7171" max="7171" width="11.28515625" style="1749" customWidth="1"/>
    <col min="7172" max="7172" width="11.42578125" style="1749" customWidth="1"/>
    <col min="7173" max="7173" width="12.7109375" style="1749" customWidth="1"/>
    <col min="7174" max="7174" width="11.42578125" style="1749" customWidth="1"/>
    <col min="7175" max="7176" width="12.7109375" style="1749" customWidth="1"/>
    <col min="7177" max="7351" width="9.140625" style="1749"/>
    <col min="7352" max="7352" width="17.42578125" style="1749" bestFit="1" customWidth="1"/>
    <col min="7353" max="7353" width="10" style="1749" customWidth="1"/>
    <col min="7354" max="7354" width="11.85546875" style="1749" customWidth="1"/>
    <col min="7355" max="7355" width="12.5703125" style="1749" customWidth="1"/>
    <col min="7356" max="7356" width="12" style="1749" customWidth="1"/>
    <col min="7357" max="7357" width="10.85546875" style="1749" customWidth="1"/>
    <col min="7358" max="7358" width="13.28515625" style="1749" customWidth="1"/>
    <col min="7359" max="7359" width="9.140625" style="1749" customWidth="1"/>
    <col min="7360" max="7424" width="9.140625" style="1749"/>
    <col min="7425" max="7426" width="9.7109375" style="1749" customWidth="1"/>
    <col min="7427" max="7427" width="11.28515625" style="1749" customWidth="1"/>
    <col min="7428" max="7428" width="11.42578125" style="1749" customWidth="1"/>
    <col min="7429" max="7429" width="12.7109375" style="1749" customWidth="1"/>
    <col min="7430" max="7430" width="11.42578125" style="1749" customWidth="1"/>
    <col min="7431" max="7432" width="12.7109375" style="1749" customWidth="1"/>
    <col min="7433" max="7607" width="9.140625" style="1749"/>
    <col min="7608" max="7608" width="17.42578125" style="1749" bestFit="1" customWidth="1"/>
    <col min="7609" max="7609" width="10" style="1749" customWidth="1"/>
    <col min="7610" max="7610" width="11.85546875" style="1749" customWidth="1"/>
    <col min="7611" max="7611" width="12.5703125" style="1749" customWidth="1"/>
    <col min="7612" max="7612" width="12" style="1749" customWidth="1"/>
    <col min="7613" max="7613" width="10.85546875" style="1749" customWidth="1"/>
    <col min="7614" max="7614" width="13.28515625" style="1749" customWidth="1"/>
    <col min="7615" max="7615" width="9.140625" style="1749" customWidth="1"/>
    <col min="7616" max="7680" width="9.140625" style="1749"/>
    <col min="7681" max="7682" width="9.7109375" style="1749" customWidth="1"/>
    <col min="7683" max="7683" width="11.28515625" style="1749" customWidth="1"/>
    <col min="7684" max="7684" width="11.42578125" style="1749" customWidth="1"/>
    <col min="7685" max="7685" width="12.7109375" style="1749" customWidth="1"/>
    <col min="7686" max="7686" width="11.42578125" style="1749" customWidth="1"/>
    <col min="7687" max="7688" width="12.7109375" style="1749" customWidth="1"/>
    <col min="7689" max="7863" width="9.140625" style="1749"/>
    <col min="7864" max="7864" width="17.42578125" style="1749" bestFit="1" customWidth="1"/>
    <col min="7865" max="7865" width="10" style="1749" customWidth="1"/>
    <col min="7866" max="7866" width="11.85546875" style="1749" customWidth="1"/>
    <col min="7867" max="7867" width="12.5703125" style="1749" customWidth="1"/>
    <col min="7868" max="7868" width="12" style="1749" customWidth="1"/>
    <col min="7869" max="7869" width="10.85546875" style="1749" customWidth="1"/>
    <col min="7870" max="7870" width="13.28515625" style="1749" customWidth="1"/>
    <col min="7871" max="7871" width="9.140625" style="1749" customWidth="1"/>
    <col min="7872" max="7936" width="9.140625" style="1749"/>
    <col min="7937" max="7938" width="9.7109375" style="1749" customWidth="1"/>
    <col min="7939" max="7939" width="11.28515625" style="1749" customWidth="1"/>
    <col min="7940" max="7940" width="11.42578125" style="1749" customWidth="1"/>
    <col min="7941" max="7941" width="12.7109375" style="1749" customWidth="1"/>
    <col min="7942" max="7942" width="11.42578125" style="1749" customWidth="1"/>
    <col min="7943" max="7944" width="12.7109375" style="1749" customWidth="1"/>
    <col min="7945" max="8119" width="9.140625" style="1749"/>
    <col min="8120" max="8120" width="17.42578125" style="1749" bestFit="1" customWidth="1"/>
    <col min="8121" max="8121" width="10" style="1749" customWidth="1"/>
    <col min="8122" max="8122" width="11.85546875" style="1749" customWidth="1"/>
    <col min="8123" max="8123" width="12.5703125" style="1749" customWidth="1"/>
    <col min="8124" max="8124" width="12" style="1749" customWidth="1"/>
    <col min="8125" max="8125" width="10.85546875" style="1749" customWidth="1"/>
    <col min="8126" max="8126" width="13.28515625" style="1749" customWidth="1"/>
    <col min="8127" max="8127" width="9.140625" style="1749" customWidth="1"/>
    <col min="8128" max="8192" width="9.140625" style="1749"/>
    <col min="8193" max="8194" width="9.7109375" style="1749" customWidth="1"/>
    <col min="8195" max="8195" width="11.28515625" style="1749" customWidth="1"/>
    <col min="8196" max="8196" width="11.42578125" style="1749" customWidth="1"/>
    <col min="8197" max="8197" width="12.7109375" style="1749" customWidth="1"/>
    <col min="8198" max="8198" width="11.42578125" style="1749" customWidth="1"/>
    <col min="8199" max="8200" width="12.7109375" style="1749" customWidth="1"/>
    <col min="8201" max="8375" width="9.140625" style="1749"/>
    <col min="8376" max="8376" width="17.42578125" style="1749" bestFit="1" customWidth="1"/>
    <col min="8377" max="8377" width="10" style="1749" customWidth="1"/>
    <col min="8378" max="8378" width="11.85546875" style="1749" customWidth="1"/>
    <col min="8379" max="8379" width="12.5703125" style="1749" customWidth="1"/>
    <col min="8380" max="8380" width="12" style="1749" customWidth="1"/>
    <col min="8381" max="8381" width="10.85546875" style="1749" customWidth="1"/>
    <col min="8382" max="8382" width="13.28515625" style="1749" customWidth="1"/>
    <col min="8383" max="8383" width="9.140625" style="1749" customWidth="1"/>
    <col min="8384" max="8448" width="9.140625" style="1749"/>
    <col min="8449" max="8450" width="9.7109375" style="1749" customWidth="1"/>
    <col min="8451" max="8451" width="11.28515625" style="1749" customWidth="1"/>
    <col min="8452" max="8452" width="11.42578125" style="1749" customWidth="1"/>
    <col min="8453" max="8453" width="12.7109375" style="1749" customWidth="1"/>
    <col min="8454" max="8454" width="11.42578125" style="1749" customWidth="1"/>
    <col min="8455" max="8456" width="12.7109375" style="1749" customWidth="1"/>
    <col min="8457" max="8631" width="9.140625" style="1749"/>
    <col min="8632" max="8632" width="17.42578125" style="1749" bestFit="1" customWidth="1"/>
    <col min="8633" max="8633" width="10" style="1749" customWidth="1"/>
    <col min="8634" max="8634" width="11.85546875" style="1749" customWidth="1"/>
    <col min="8635" max="8635" width="12.5703125" style="1749" customWidth="1"/>
    <col min="8636" max="8636" width="12" style="1749" customWidth="1"/>
    <col min="8637" max="8637" width="10.85546875" style="1749" customWidth="1"/>
    <col min="8638" max="8638" width="13.28515625" style="1749" customWidth="1"/>
    <col min="8639" max="8639" width="9.140625" style="1749" customWidth="1"/>
    <col min="8640" max="8704" width="9.140625" style="1749"/>
    <col min="8705" max="8706" width="9.7109375" style="1749" customWidth="1"/>
    <col min="8707" max="8707" width="11.28515625" style="1749" customWidth="1"/>
    <col min="8708" max="8708" width="11.42578125" style="1749" customWidth="1"/>
    <col min="8709" max="8709" width="12.7109375" style="1749" customWidth="1"/>
    <col min="8710" max="8710" width="11.42578125" style="1749" customWidth="1"/>
    <col min="8711" max="8712" width="12.7109375" style="1749" customWidth="1"/>
    <col min="8713" max="8887" width="9.140625" style="1749"/>
    <col min="8888" max="8888" width="17.42578125" style="1749" bestFit="1" customWidth="1"/>
    <col min="8889" max="8889" width="10" style="1749" customWidth="1"/>
    <col min="8890" max="8890" width="11.85546875" style="1749" customWidth="1"/>
    <col min="8891" max="8891" width="12.5703125" style="1749" customWidth="1"/>
    <col min="8892" max="8892" width="12" style="1749" customWidth="1"/>
    <col min="8893" max="8893" width="10.85546875" style="1749" customWidth="1"/>
    <col min="8894" max="8894" width="13.28515625" style="1749" customWidth="1"/>
    <col min="8895" max="8895" width="9.140625" style="1749" customWidth="1"/>
    <col min="8896" max="8960" width="9.140625" style="1749"/>
    <col min="8961" max="8962" width="9.7109375" style="1749" customWidth="1"/>
    <col min="8963" max="8963" width="11.28515625" style="1749" customWidth="1"/>
    <col min="8964" max="8964" width="11.42578125" style="1749" customWidth="1"/>
    <col min="8965" max="8965" width="12.7109375" style="1749" customWidth="1"/>
    <col min="8966" max="8966" width="11.42578125" style="1749" customWidth="1"/>
    <col min="8967" max="8968" width="12.7109375" style="1749" customWidth="1"/>
    <col min="8969" max="9143" width="9.140625" style="1749"/>
    <col min="9144" max="9144" width="17.42578125" style="1749" bestFit="1" customWidth="1"/>
    <col min="9145" max="9145" width="10" style="1749" customWidth="1"/>
    <col min="9146" max="9146" width="11.85546875" style="1749" customWidth="1"/>
    <col min="9147" max="9147" width="12.5703125" style="1749" customWidth="1"/>
    <col min="9148" max="9148" width="12" style="1749" customWidth="1"/>
    <col min="9149" max="9149" width="10.85546875" style="1749" customWidth="1"/>
    <col min="9150" max="9150" width="13.28515625" style="1749" customWidth="1"/>
    <col min="9151" max="9151" width="9.140625" style="1749" customWidth="1"/>
    <col min="9152" max="9216" width="9.140625" style="1749"/>
    <col min="9217" max="9218" width="9.7109375" style="1749" customWidth="1"/>
    <col min="9219" max="9219" width="11.28515625" style="1749" customWidth="1"/>
    <col min="9220" max="9220" width="11.42578125" style="1749" customWidth="1"/>
    <col min="9221" max="9221" width="12.7109375" style="1749" customWidth="1"/>
    <col min="9222" max="9222" width="11.42578125" style="1749" customWidth="1"/>
    <col min="9223" max="9224" width="12.7109375" style="1749" customWidth="1"/>
    <col min="9225" max="9399" width="9.140625" style="1749"/>
    <col min="9400" max="9400" width="17.42578125" style="1749" bestFit="1" customWidth="1"/>
    <col min="9401" max="9401" width="10" style="1749" customWidth="1"/>
    <col min="9402" max="9402" width="11.85546875" style="1749" customWidth="1"/>
    <col min="9403" max="9403" width="12.5703125" style="1749" customWidth="1"/>
    <col min="9404" max="9404" width="12" style="1749" customWidth="1"/>
    <col min="9405" max="9405" width="10.85546875" style="1749" customWidth="1"/>
    <col min="9406" max="9406" width="13.28515625" style="1749" customWidth="1"/>
    <col min="9407" max="9407" width="9.140625" style="1749" customWidth="1"/>
    <col min="9408" max="9472" width="9.140625" style="1749"/>
    <col min="9473" max="9474" width="9.7109375" style="1749" customWidth="1"/>
    <col min="9475" max="9475" width="11.28515625" style="1749" customWidth="1"/>
    <col min="9476" max="9476" width="11.42578125" style="1749" customWidth="1"/>
    <col min="9477" max="9477" width="12.7109375" style="1749" customWidth="1"/>
    <col min="9478" max="9478" width="11.42578125" style="1749" customWidth="1"/>
    <col min="9479" max="9480" width="12.7109375" style="1749" customWidth="1"/>
    <col min="9481" max="9655" width="9.140625" style="1749"/>
    <col min="9656" max="9656" width="17.42578125" style="1749" bestFit="1" customWidth="1"/>
    <col min="9657" max="9657" width="10" style="1749" customWidth="1"/>
    <col min="9658" max="9658" width="11.85546875" style="1749" customWidth="1"/>
    <col min="9659" max="9659" width="12.5703125" style="1749" customWidth="1"/>
    <col min="9660" max="9660" width="12" style="1749" customWidth="1"/>
    <col min="9661" max="9661" width="10.85546875" style="1749" customWidth="1"/>
    <col min="9662" max="9662" width="13.28515625" style="1749" customWidth="1"/>
    <col min="9663" max="9663" width="9.140625" style="1749" customWidth="1"/>
    <col min="9664" max="9728" width="9.140625" style="1749"/>
    <col min="9729" max="9730" width="9.7109375" style="1749" customWidth="1"/>
    <col min="9731" max="9731" width="11.28515625" style="1749" customWidth="1"/>
    <col min="9732" max="9732" width="11.42578125" style="1749" customWidth="1"/>
    <col min="9733" max="9733" width="12.7109375" style="1749" customWidth="1"/>
    <col min="9734" max="9734" width="11.42578125" style="1749" customWidth="1"/>
    <col min="9735" max="9736" width="12.7109375" style="1749" customWidth="1"/>
    <col min="9737" max="9911" width="9.140625" style="1749"/>
    <col min="9912" max="9912" width="17.42578125" style="1749" bestFit="1" customWidth="1"/>
    <col min="9913" max="9913" width="10" style="1749" customWidth="1"/>
    <col min="9914" max="9914" width="11.85546875" style="1749" customWidth="1"/>
    <col min="9915" max="9915" width="12.5703125" style="1749" customWidth="1"/>
    <col min="9916" max="9916" width="12" style="1749" customWidth="1"/>
    <col min="9917" max="9917" width="10.85546875" style="1749" customWidth="1"/>
    <col min="9918" max="9918" width="13.28515625" style="1749" customWidth="1"/>
    <col min="9919" max="9919" width="9.140625" style="1749" customWidth="1"/>
    <col min="9920" max="9984" width="9.140625" style="1749"/>
    <col min="9985" max="9986" width="9.7109375" style="1749" customWidth="1"/>
    <col min="9987" max="9987" width="11.28515625" style="1749" customWidth="1"/>
    <col min="9988" max="9988" width="11.42578125" style="1749" customWidth="1"/>
    <col min="9989" max="9989" width="12.7109375" style="1749" customWidth="1"/>
    <col min="9990" max="9990" width="11.42578125" style="1749" customWidth="1"/>
    <col min="9991" max="9992" width="12.7109375" style="1749" customWidth="1"/>
    <col min="9993" max="10167" width="9.140625" style="1749"/>
    <col min="10168" max="10168" width="17.42578125" style="1749" bestFit="1" customWidth="1"/>
    <col min="10169" max="10169" width="10" style="1749" customWidth="1"/>
    <col min="10170" max="10170" width="11.85546875" style="1749" customWidth="1"/>
    <col min="10171" max="10171" width="12.5703125" style="1749" customWidth="1"/>
    <col min="10172" max="10172" width="12" style="1749" customWidth="1"/>
    <col min="10173" max="10173" width="10.85546875" style="1749" customWidth="1"/>
    <col min="10174" max="10174" width="13.28515625" style="1749" customWidth="1"/>
    <col min="10175" max="10175" width="9.140625" style="1749" customWidth="1"/>
    <col min="10176" max="10240" width="9.140625" style="1749"/>
    <col min="10241" max="10242" width="9.7109375" style="1749" customWidth="1"/>
    <col min="10243" max="10243" width="11.28515625" style="1749" customWidth="1"/>
    <col min="10244" max="10244" width="11.42578125" style="1749" customWidth="1"/>
    <col min="10245" max="10245" width="12.7109375" style="1749" customWidth="1"/>
    <col min="10246" max="10246" width="11.42578125" style="1749" customWidth="1"/>
    <col min="10247" max="10248" width="12.7109375" style="1749" customWidth="1"/>
    <col min="10249" max="10423" width="9.140625" style="1749"/>
    <col min="10424" max="10424" width="17.42578125" style="1749" bestFit="1" customWidth="1"/>
    <col min="10425" max="10425" width="10" style="1749" customWidth="1"/>
    <col min="10426" max="10426" width="11.85546875" style="1749" customWidth="1"/>
    <col min="10427" max="10427" width="12.5703125" style="1749" customWidth="1"/>
    <col min="10428" max="10428" width="12" style="1749" customWidth="1"/>
    <col min="10429" max="10429" width="10.85546875" style="1749" customWidth="1"/>
    <col min="10430" max="10430" width="13.28515625" style="1749" customWidth="1"/>
    <col min="10431" max="10431" width="9.140625" style="1749" customWidth="1"/>
    <col min="10432" max="10496" width="9.140625" style="1749"/>
    <col min="10497" max="10498" width="9.7109375" style="1749" customWidth="1"/>
    <col min="10499" max="10499" width="11.28515625" style="1749" customWidth="1"/>
    <col min="10500" max="10500" width="11.42578125" style="1749" customWidth="1"/>
    <col min="10501" max="10501" width="12.7109375" style="1749" customWidth="1"/>
    <col min="10502" max="10502" width="11.42578125" style="1749" customWidth="1"/>
    <col min="10503" max="10504" width="12.7109375" style="1749" customWidth="1"/>
    <col min="10505" max="10679" width="9.140625" style="1749"/>
    <col min="10680" max="10680" width="17.42578125" style="1749" bestFit="1" customWidth="1"/>
    <col min="10681" max="10681" width="10" style="1749" customWidth="1"/>
    <col min="10682" max="10682" width="11.85546875" style="1749" customWidth="1"/>
    <col min="10683" max="10683" width="12.5703125" style="1749" customWidth="1"/>
    <col min="10684" max="10684" width="12" style="1749" customWidth="1"/>
    <col min="10685" max="10685" width="10.85546875" style="1749" customWidth="1"/>
    <col min="10686" max="10686" width="13.28515625" style="1749" customWidth="1"/>
    <col min="10687" max="10687" width="9.140625" style="1749" customWidth="1"/>
    <col min="10688" max="10752" width="9.140625" style="1749"/>
    <col min="10753" max="10754" width="9.7109375" style="1749" customWidth="1"/>
    <col min="10755" max="10755" width="11.28515625" style="1749" customWidth="1"/>
    <col min="10756" max="10756" width="11.42578125" style="1749" customWidth="1"/>
    <col min="10757" max="10757" width="12.7109375" style="1749" customWidth="1"/>
    <col min="10758" max="10758" width="11.42578125" style="1749" customWidth="1"/>
    <col min="10759" max="10760" width="12.7109375" style="1749" customWidth="1"/>
    <col min="10761" max="10935" width="9.140625" style="1749"/>
    <col min="10936" max="10936" width="17.42578125" style="1749" bestFit="1" customWidth="1"/>
    <col min="10937" max="10937" width="10" style="1749" customWidth="1"/>
    <col min="10938" max="10938" width="11.85546875" style="1749" customWidth="1"/>
    <col min="10939" max="10939" width="12.5703125" style="1749" customWidth="1"/>
    <col min="10940" max="10940" width="12" style="1749" customWidth="1"/>
    <col min="10941" max="10941" width="10.85546875" style="1749" customWidth="1"/>
    <col min="10942" max="10942" width="13.28515625" style="1749" customWidth="1"/>
    <col min="10943" max="10943" width="9.140625" style="1749" customWidth="1"/>
    <col min="10944" max="11008" width="9.140625" style="1749"/>
    <col min="11009" max="11010" width="9.7109375" style="1749" customWidth="1"/>
    <col min="11011" max="11011" width="11.28515625" style="1749" customWidth="1"/>
    <col min="11012" max="11012" width="11.42578125" style="1749" customWidth="1"/>
    <col min="11013" max="11013" width="12.7109375" style="1749" customWidth="1"/>
    <col min="11014" max="11014" width="11.42578125" style="1749" customWidth="1"/>
    <col min="11015" max="11016" width="12.7109375" style="1749" customWidth="1"/>
    <col min="11017" max="11191" width="9.140625" style="1749"/>
    <col min="11192" max="11192" width="17.42578125" style="1749" bestFit="1" customWidth="1"/>
    <col min="11193" max="11193" width="10" style="1749" customWidth="1"/>
    <col min="11194" max="11194" width="11.85546875" style="1749" customWidth="1"/>
    <col min="11195" max="11195" width="12.5703125" style="1749" customWidth="1"/>
    <col min="11196" max="11196" width="12" style="1749" customWidth="1"/>
    <col min="11197" max="11197" width="10.85546875" style="1749" customWidth="1"/>
    <col min="11198" max="11198" width="13.28515625" style="1749" customWidth="1"/>
    <col min="11199" max="11199" width="9.140625" style="1749" customWidth="1"/>
    <col min="11200" max="11264" width="9.140625" style="1749"/>
    <col min="11265" max="11266" width="9.7109375" style="1749" customWidth="1"/>
    <col min="11267" max="11267" width="11.28515625" style="1749" customWidth="1"/>
    <col min="11268" max="11268" width="11.42578125" style="1749" customWidth="1"/>
    <col min="11269" max="11269" width="12.7109375" style="1749" customWidth="1"/>
    <col min="11270" max="11270" width="11.42578125" style="1749" customWidth="1"/>
    <col min="11271" max="11272" width="12.7109375" style="1749" customWidth="1"/>
    <col min="11273" max="11447" width="9.140625" style="1749"/>
    <col min="11448" max="11448" width="17.42578125" style="1749" bestFit="1" customWidth="1"/>
    <col min="11449" max="11449" width="10" style="1749" customWidth="1"/>
    <col min="11450" max="11450" width="11.85546875" style="1749" customWidth="1"/>
    <col min="11451" max="11451" width="12.5703125" style="1749" customWidth="1"/>
    <col min="11452" max="11452" width="12" style="1749" customWidth="1"/>
    <col min="11453" max="11453" width="10.85546875" style="1749" customWidth="1"/>
    <col min="11454" max="11454" width="13.28515625" style="1749" customWidth="1"/>
    <col min="11455" max="11455" width="9.140625" style="1749" customWidth="1"/>
    <col min="11456" max="11520" width="9.140625" style="1749"/>
    <col min="11521" max="11522" width="9.7109375" style="1749" customWidth="1"/>
    <col min="11523" max="11523" width="11.28515625" style="1749" customWidth="1"/>
    <col min="11524" max="11524" width="11.42578125" style="1749" customWidth="1"/>
    <col min="11525" max="11525" width="12.7109375" style="1749" customWidth="1"/>
    <col min="11526" max="11526" width="11.42578125" style="1749" customWidth="1"/>
    <col min="11527" max="11528" width="12.7109375" style="1749" customWidth="1"/>
    <col min="11529" max="11703" width="9.140625" style="1749"/>
    <col min="11704" max="11704" width="17.42578125" style="1749" bestFit="1" customWidth="1"/>
    <col min="11705" max="11705" width="10" style="1749" customWidth="1"/>
    <col min="11706" max="11706" width="11.85546875" style="1749" customWidth="1"/>
    <col min="11707" max="11707" width="12.5703125" style="1749" customWidth="1"/>
    <col min="11708" max="11708" width="12" style="1749" customWidth="1"/>
    <col min="11709" max="11709" width="10.85546875" style="1749" customWidth="1"/>
    <col min="11710" max="11710" width="13.28515625" style="1749" customWidth="1"/>
    <col min="11711" max="11711" width="9.140625" style="1749" customWidth="1"/>
    <col min="11712" max="11776" width="9.140625" style="1749"/>
    <col min="11777" max="11778" width="9.7109375" style="1749" customWidth="1"/>
    <col min="11779" max="11779" width="11.28515625" style="1749" customWidth="1"/>
    <col min="11780" max="11780" width="11.42578125" style="1749" customWidth="1"/>
    <col min="11781" max="11781" width="12.7109375" style="1749" customWidth="1"/>
    <col min="11782" max="11782" width="11.42578125" style="1749" customWidth="1"/>
    <col min="11783" max="11784" width="12.7109375" style="1749" customWidth="1"/>
    <col min="11785" max="11959" width="9.140625" style="1749"/>
    <col min="11960" max="11960" width="17.42578125" style="1749" bestFit="1" customWidth="1"/>
    <col min="11961" max="11961" width="10" style="1749" customWidth="1"/>
    <col min="11962" max="11962" width="11.85546875" style="1749" customWidth="1"/>
    <col min="11963" max="11963" width="12.5703125" style="1749" customWidth="1"/>
    <col min="11964" max="11964" width="12" style="1749" customWidth="1"/>
    <col min="11965" max="11965" width="10.85546875" style="1749" customWidth="1"/>
    <col min="11966" max="11966" width="13.28515625" style="1749" customWidth="1"/>
    <col min="11967" max="11967" width="9.140625" style="1749" customWidth="1"/>
    <col min="11968" max="12032" width="9.140625" style="1749"/>
    <col min="12033" max="12034" width="9.7109375" style="1749" customWidth="1"/>
    <col min="12035" max="12035" width="11.28515625" style="1749" customWidth="1"/>
    <col min="12036" max="12036" width="11.42578125" style="1749" customWidth="1"/>
    <col min="12037" max="12037" width="12.7109375" style="1749" customWidth="1"/>
    <col min="12038" max="12038" width="11.42578125" style="1749" customWidth="1"/>
    <col min="12039" max="12040" width="12.7109375" style="1749" customWidth="1"/>
    <col min="12041" max="12215" width="9.140625" style="1749"/>
    <col min="12216" max="12216" width="17.42578125" style="1749" bestFit="1" customWidth="1"/>
    <col min="12217" max="12217" width="10" style="1749" customWidth="1"/>
    <col min="12218" max="12218" width="11.85546875" style="1749" customWidth="1"/>
    <col min="12219" max="12219" width="12.5703125" style="1749" customWidth="1"/>
    <col min="12220" max="12220" width="12" style="1749" customWidth="1"/>
    <col min="12221" max="12221" width="10.85546875" style="1749" customWidth="1"/>
    <col min="12222" max="12222" width="13.28515625" style="1749" customWidth="1"/>
    <col min="12223" max="12223" width="9.140625" style="1749" customWidth="1"/>
    <col min="12224" max="12288" width="9.140625" style="1749"/>
    <col min="12289" max="12290" width="9.7109375" style="1749" customWidth="1"/>
    <col min="12291" max="12291" width="11.28515625" style="1749" customWidth="1"/>
    <col min="12292" max="12292" width="11.42578125" style="1749" customWidth="1"/>
    <col min="12293" max="12293" width="12.7109375" style="1749" customWidth="1"/>
    <col min="12294" max="12294" width="11.42578125" style="1749" customWidth="1"/>
    <col min="12295" max="12296" width="12.7109375" style="1749" customWidth="1"/>
    <col min="12297" max="12471" width="9.140625" style="1749"/>
    <col min="12472" max="12472" width="17.42578125" style="1749" bestFit="1" customWidth="1"/>
    <col min="12473" max="12473" width="10" style="1749" customWidth="1"/>
    <col min="12474" max="12474" width="11.85546875" style="1749" customWidth="1"/>
    <col min="12475" max="12475" width="12.5703125" style="1749" customWidth="1"/>
    <col min="12476" max="12476" width="12" style="1749" customWidth="1"/>
    <col min="12477" max="12477" width="10.85546875" style="1749" customWidth="1"/>
    <col min="12478" max="12478" width="13.28515625" style="1749" customWidth="1"/>
    <col min="12479" max="12479" width="9.140625" style="1749" customWidth="1"/>
    <col min="12480" max="12544" width="9.140625" style="1749"/>
    <col min="12545" max="12546" width="9.7109375" style="1749" customWidth="1"/>
    <col min="12547" max="12547" width="11.28515625" style="1749" customWidth="1"/>
    <col min="12548" max="12548" width="11.42578125" style="1749" customWidth="1"/>
    <col min="12549" max="12549" width="12.7109375" style="1749" customWidth="1"/>
    <col min="12550" max="12550" width="11.42578125" style="1749" customWidth="1"/>
    <col min="12551" max="12552" width="12.7109375" style="1749" customWidth="1"/>
    <col min="12553" max="12727" width="9.140625" style="1749"/>
    <col min="12728" max="12728" width="17.42578125" style="1749" bestFit="1" customWidth="1"/>
    <col min="12729" max="12729" width="10" style="1749" customWidth="1"/>
    <col min="12730" max="12730" width="11.85546875" style="1749" customWidth="1"/>
    <col min="12731" max="12731" width="12.5703125" style="1749" customWidth="1"/>
    <col min="12732" max="12732" width="12" style="1749" customWidth="1"/>
    <col min="12733" max="12733" width="10.85546875" style="1749" customWidth="1"/>
    <col min="12734" max="12734" width="13.28515625" style="1749" customWidth="1"/>
    <col min="12735" max="12735" width="9.140625" style="1749" customWidth="1"/>
    <col min="12736" max="12800" width="9.140625" style="1749"/>
    <col min="12801" max="12802" width="9.7109375" style="1749" customWidth="1"/>
    <col min="12803" max="12803" width="11.28515625" style="1749" customWidth="1"/>
    <col min="12804" max="12804" width="11.42578125" style="1749" customWidth="1"/>
    <col min="12805" max="12805" width="12.7109375" style="1749" customWidth="1"/>
    <col min="12806" max="12806" width="11.42578125" style="1749" customWidth="1"/>
    <col min="12807" max="12808" width="12.7109375" style="1749" customWidth="1"/>
    <col min="12809" max="12983" width="9.140625" style="1749"/>
    <col min="12984" max="12984" width="17.42578125" style="1749" bestFit="1" customWidth="1"/>
    <col min="12985" max="12985" width="10" style="1749" customWidth="1"/>
    <col min="12986" max="12986" width="11.85546875" style="1749" customWidth="1"/>
    <col min="12987" max="12987" width="12.5703125" style="1749" customWidth="1"/>
    <col min="12988" max="12988" width="12" style="1749" customWidth="1"/>
    <col min="12989" max="12989" width="10.85546875" style="1749" customWidth="1"/>
    <col min="12990" max="12990" width="13.28515625" style="1749" customWidth="1"/>
    <col min="12991" max="12991" width="9.140625" style="1749" customWidth="1"/>
    <col min="12992" max="13056" width="9.140625" style="1749"/>
    <col min="13057" max="13058" width="9.7109375" style="1749" customWidth="1"/>
    <col min="13059" max="13059" width="11.28515625" style="1749" customWidth="1"/>
    <col min="13060" max="13060" width="11.42578125" style="1749" customWidth="1"/>
    <col min="13061" max="13061" width="12.7109375" style="1749" customWidth="1"/>
    <col min="13062" max="13062" width="11.42578125" style="1749" customWidth="1"/>
    <col min="13063" max="13064" width="12.7109375" style="1749" customWidth="1"/>
    <col min="13065" max="13239" width="9.140625" style="1749"/>
    <col min="13240" max="13240" width="17.42578125" style="1749" bestFit="1" customWidth="1"/>
    <col min="13241" max="13241" width="10" style="1749" customWidth="1"/>
    <col min="13242" max="13242" width="11.85546875" style="1749" customWidth="1"/>
    <col min="13243" max="13243" width="12.5703125" style="1749" customWidth="1"/>
    <col min="13244" max="13244" width="12" style="1749" customWidth="1"/>
    <col min="13245" max="13245" width="10.85546875" style="1749" customWidth="1"/>
    <col min="13246" max="13246" width="13.28515625" style="1749" customWidth="1"/>
    <col min="13247" max="13247" width="9.140625" style="1749" customWidth="1"/>
    <col min="13248" max="13312" width="9.140625" style="1749"/>
    <col min="13313" max="13314" width="9.7109375" style="1749" customWidth="1"/>
    <col min="13315" max="13315" width="11.28515625" style="1749" customWidth="1"/>
    <col min="13316" max="13316" width="11.42578125" style="1749" customWidth="1"/>
    <col min="13317" max="13317" width="12.7109375" style="1749" customWidth="1"/>
    <col min="13318" max="13318" width="11.42578125" style="1749" customWidth="1"/>
    <col min="13319" max="13320" width="12.7109375" style="1749" customWidth="1"/>
    <col min="13321" max="13495" width="9.140625" style="1749"/>
    <col min="13496" max="13496" width="17.42578125" style="1749" bestFit="1" customWidth="1"/>
    <col min="13497" max="13497" width="10" style="1749" customWidth="1"/>
    <col min="13498" max="13498" width="11.85546875" style="1749" customWidth="1"/>
    <col min="13499" max="13499" width="12.5703125" style="1749" customWidth="1"/>
    <col min="13500" max="13500" width="12" style="1749" customWidth="1"/>
    <col min="13501" max="13501" width="10.85546875" style="1749" customWidth="1"/>
    <col min="13502" max="13502" width="13.28515625" style="1749" customWidth="1"/>
    <col min="13503" max="13503" width="9.140625" style="1749" customWidth="1"/>
    <col min="13504" max="13568" width="9.140625" style="1749"/>
    <col min="13569" max="13570" width="9.7109375" style="1749" customWidth="1"/>
    <col min="13571" max="13571" width="11.28515625" style="1749" customWidth="1"/>
    <col min="13572" max="13572" width="11.42578125" style="1749" customWidth="1"/>
    <col min="13573" max="13573" width="12.7109375" style="1749" customWidth="1"/>
    <col min="13574" max="13574" width="11.42578125" style="1749" customWidth="1"/>
    <col min="13575" max="13576" width="12.7109375" style="1749" customWidth="1"/>
    <col min="13577" max="13751" width="9.140625" style="1749"/>
    <col min="13752" max="13752" width="17.42578125" style="1749" bestFit="1" customWidth="1"/>
    <col min="13753" max="13753" width="10" style="1749" customWidth="1"/>
    <col min="13754" max="13754" width="11.85546875" style="1749" customWidth="1"/>
    <col min="13755" max="13755" width="12.5703125" style="1749" customWidth="1"/>
    <col min="13756" max="13756" width="12" style="1749" customWidth="1"/>
    <col min="13757" max="13757" width="10.85546875" style="1749" customWidth="1"/>
    <col min="13758" max="13758" width="13.28515625" style="1749" customWidth="1"/>
    <col min="13759" max="13759" width="9.140625" style="1749" customWidth="1"/>
    <col min="13760" max="13824" width="9.140625" style="1749"/>
    <col min="13825" max="13826" width="9.7109375" style="1749" customWidth="1"/>
    <col min="13827" max="13827" width="11.28515625" style="1749" customWidth="1"/>
    <col min="13828" max="13828" width="11.42578125" style="1749" customWidth="1"/>
    <col min="13829" max="13829" width="12.7109375" style="1749" customWidth="1"/>
    <col min="13830" max="13830" width="11.42578125" style="1749" customWidth="1"/>
    <col min="13831" max="13832" width="12.7109375" style="1749" customWidth="1"/>
    <col min="13833" max="14007" width="9.140625" style="1749"/>
    <col min="14008" max="14008" width="17.42578125" style="1749" bestFit="1" customWidth="1"/>
    <col min="14009" max="14009" width="10" style="1749" customWidth="1"/>
    <col min="14010" max="14010" width="11.85546875" style="1749" customWidth="1"/>
    <col min="14011" max="14011" width="12.5703125" style="1749" customWidth="1"/>
    <col min="14012" max="14012" width="12" style="1749" customWidth="1"/>
    <col min="14013" max="14013" width="10.85546875" style="1749" customWidth="1"/>
    <col min="14014" max="14014" width="13.28515625" style="1749" customWidth="1"/>
    <col min="14015" max="14015" width="9.140625" style="1749" customWidth="1"/>
    <col min="14016" max="14080" width="9.140625" style="1749"/>
    <col min="14081" max="14082" width="9.7109375" style="1749" customWidth="1"/>
    <col min="14083" max="14083" width="11.28515625" style="1749" customWidth="1"/>
    <col min="14084" max="14084" width="11.42578125" style="1749" customWidth="1"/>
    <col min="14085" max="14085" width="12.7109375" style="1749" customWidth="1"/>
    <col min="14086" max="14086" width="11.42578125" style="1749" customWidth="1"/>
    <col min="14087" max="14088" width="12.7109375" style="1749" customWidth="1"/>
    <col min="14089" max="14263" width="9.140625" style="1749"/>
    <col min="14264" max="14264" width="17.42578125" style="1749" bestFit="1" customWidth="1"/>
    <col min="14265" max="14265" width="10" style="1749" customWidth="1"/>
    <col min="14266" max="14266" width="11.85546875" style="1749" customWidth="1"/>
    <col min="14267" max="14267" width="12.5703125" style="1749" customWidth="1"/>
    <col min="14268" max="14268" width="12" style="1749" customWidth="1"/>
    <col min="14269" max="14269" width="10.85546875" style="1749" customWidth="1"/>
    <col min="14270" max="14270" width="13.28515625" style="1749" customWidth="1"/>
    <col min="14271" max="14271" width="9.140625" style="1749" customWidth="1"/>
    <col min="14272" max="14336" width="9.140625" style="1749"/>
    <col min="14337" max="14338" width="9.7109375" style="1749" customWidth="1"/>
    <col min="14339" max="14339" width="11.28515625" style="1749" customWidth="1"/>
    <col min="14340" max="14340" width="11.42578125" style="1749" customWidth="1"/>
    <col min="14341" max="14341" width="12.7109375" style="1749" customWidth="1"/>
    <col min="14342" max="14342" width="11.42578125" style="1749" customWidth="1"/>
    <col min="14343" max="14344" width="12.7109375" style="1749" customWidth="1"/>
    <col min="14345" max="14519" width="9.140625" style="1749"/>
    <col min="14520" max="14520" width="17.42578125" style="1749" bestFit="1" customWidth="1"/>
    <col min="14521" max="14521" width="10" style="1749" customWidth="1"/>
    <col min="14522" max="14522" width="11.85546875" style="1749" customWidth="1"/>
    <col min="14523" max="14523" width="12.5703125" style="1749" customWidth="1"/>
    <col min="14524" max="14524" width="12" style="1749" customWidth="1"/>
    <col min="14525" max="14525" width="10.85546875" style="1749" customWidth="1"/>
    <col min="14526" max="14526" width="13.28515625" style="1749" customWidth="1"/>
    <col min="14527" max="14527" width="9.140625" style="1749" customWidth="1"/>
    <col min="14528" max="14592" width="9.140625" style="1749"/>
    <col min="14593" max="14594" width="9.7109375" style="1749" customWidth="1"/>
    <col min="14595" max="14595" width="11.28515625" style="1749" customWidth="1"/>
    <col min="14596" max="14596" width="11.42578125" style="1749" customWidth="1"/>
    <col min="14597" max="14597" width="12.7109375" style="1749" customWidth="1"/>
    <col min="14598" max="14598" width="11.42578125" style="1749" customWidth="1"/>
    <col min="14599" max="14600" width="12.7109375" style="1749" customWidth="1"/>
    <col min="14601" max="14775" width="9.140625" style="1749"/>
    <col min="14776" max="14776" width="17.42578125" style="1749" bestFit="1" customWidth="1"/>
    <col min="14777" max="14777" width="10" style="1749" customWidth="1"/>
    <col min="14778" max="14778" width="11.85546875" style="1749" customWidth="1"/>
    <col min="14779" max="14779" width="12.5703125" style="1749" customWidth="1"/>
    <col min="14780" max="14780" width="12" style="1749" customWidth="1"/>
    <col min="14781" max="14781" width="10.85546875" style="1749" customWidth="1"/>
    <col min="14782" max="14782" width="13.28515625" style="1749" customWidth="1"/>
    <col min="14783" max="14783" width="9.140625" style="1749" customWidth="1"/>
    <col min="14784" max="14848" width="9.140625" style="1749"/>
    <col min="14849" max="14850" width="9.7109375" style="1749" customWidth="1"/>
    <col min="14851" max="14851" width="11.28515625" style="1749" customWidth="1"/>
    <col min="14852" max="14852" width="11.42578125" style="1749" customWidth="1"/>
    <col min="14853" max="14853" width="12.7109375" style="1749" customWidth="1"/>
    <col min="14854" max="14854" width="11.42578125" style="1749" customWidth="1"/>
    <col min="14855" max="14856" width="12.7109375" style="1749" customWidth="1"/>
    <col min="14857" max="15031" width="9.140625" style="1749"/>
    <col min="15032" max="15032" width="17.42578125" style="1749" bestFit="1" customWidth="1"/>
    <col min="15033" max="15033" width="10" style="1749" customWidth="1"/>
    <col min="15034" max="15034" width="11.85546875" style="1749" customWidth="1"/>
    <col min="15035" max="15035" width="12.5703125" style="1749" customWidth="1"/>
    <col min="15036" max="15036" width="12" style="1749" customWidth="1"/>
    <col min="15037" max="15037" width="10.85546875" style="1749" customWidth="1"/>
    <col min="15038" max="15038" width="13.28515625" style="1749" customWidth="1"/>
    <col min="15039" max="15039" width="9.140625" style="1749" customWidth="1"/>
    <col min="15040" max="15104" width="9.140625" style="1749"/>
    <col min="15105" max="15106" width="9.7109375" style="1749" customWidth="1"/>
    <col min="15107" max="15107" width="11.28515625" style="1749" customWidth="1"/>
    <col min="15108" max="15108" width="11.42578125" style="1749" customWidth="1"/>
    <col min="15109" max="15109" width="12.7109375" style="1749" customWidth="1"/>
    <col min="15110" max="15110" width="11.42578125" style="1749" customWidth="1"/>
    <col min="15111" max="15112" width="12.7109375" style="1749" customWidth="1"/>
    <col min="15113" max="15287" width="9.140625" style="1749"/>
    <col min="15288" max="15288" width="17.42578125" style="1749" bestFit="1" customWidth="1"/>
    <col min="15289" max="15289" width="10" style="1749" customWidth="1"/>
    <col min="15290" max="15290" width="11.85546875" style="1749" customWidth="1"/>
    <col min="15291" max="15291" width="12.5703125" style="1749" customWidth="1"/>
    <col min="15292" max="15292" width="12" style="1749" customWidth="1"/>
    <col min="15293" max="15293" width="10.85546875" style="1749" customWidth="1"/>
    <col min="15294" max="15294" width="13.28515625" style="1749" customWidth="1"/>
    <col min="15295" max="15295" width="9.140625" style="1749" customWidth="1"/>
    <col min="15296" max="15360" width="9.140625" style="1749"/>
    <col min="15361" max="15362" width="9.7109375" style="1749" customWidth="1"/>
    <col min="15363" max="15363" width="11.28515625" style="1749" customWidth="1"/>
    <col min="15364" max="15364" width="11.42578125" style="1749" customWidth="1"/>
    <col min="15365" max="15365" width="12.7109375" style="1749" customWidth="1"/>
    <col min="15366" max="15366" width="11.42578125" style="1749" customWidth="1"/>
    <col min="15367" max="15368" width="12.7109375" style="1749" customWidth="1"/>
    <col min="15369" max="15543" width="9.140625" style="1749"/>
    <col min="15544" max="15544" width="17.42578125" style="1749" bestFit="1" customWidth="1"/>
    <col min="15545" max="15545" width="10" style="1749" customWidth="1"/>
    <col min="15546" max="15546" width="11.85546875" style="1749" customWidth="1"/>
    <col min="15547" max="15547" width="12.5703125" style="1749" customWidth="1"/>
    <col min="15548" max="15548" width="12" style="1749" customWidth="1"/>
    <col min="15549" max="15549" width="10.85546875" style="1749" customWidth="1"/>
    <col min="15550" max="15550" width="13.28515625" style="1749" customWidth="1"/>
    <col min="15551" max="15551" width="9.140625" style="1749" customWidth="1"/>
    <col min="15552" max="15616" width="9.140625" style="1749"/>
    <col min="15617" max="15618" width="9.7109375" style="1749" customWidth="1"/>
    <col min="15619" max="15619" width="11.28515625" style="1749" customWidth="1"/>
    <col min="15620" max="15620" width="11.42578125" style="1749" customWidth="1"/>
    <col min="15621" max="15621" width="12.7109375" style="1749" customWidth="1"/>
    <col min="15622" max="15622" width="11.42578125" style="1749" customWidth="1"/>
    <col min="15623" max="15624" width="12.7109375" style="1749" customWidth="1"/>
    <col min="15625" max="15799" width="9.140625" style="1749"/>
    <col min="15800" max="15800" width="17.42578125" style="1749" bestFit="1" customWidth="1"/>
    <col min="15801" max="15801" width="10" style="1749" customWidth="1"/>
    <col min="15802" max="15802" width="11.85546875" style="1749" customWidth="1"/>
    <col min="15803" max="15803" width="12.5703125" style="1749" customWidth="1"/>
    <col min="15804" max="15804" width="12" style="1749" customWidth="1"/>
    <col min="15805" max="15805" width="10.85546875" style="1749" customWidth="1"/>
    <col min="15806" max="15806" width="13.28515625" style="1749" customWidth="1"/>
    <col min="15807" max="15807" width="9.140625" style="1749" customWidth="1"/>
    <col min="15808" max="15872" width="9.140625" style="1749"/>
    <col min="15873" max="15874" width="9.7109375" style="1749" customWidth="1"/>
    <col min="15875" max="15875" width="11.28515625" style="1749" customWidth="1"/>
    <col min="15876" max="15876" width="11.42578125" style="1749" customWidth="1"/>
    <col min="15877" max="15877" width="12.7109375" style="1749" customWidth="1"/>
    <col min="15878" max="15878" width="11.42578125" style="1749" customWidth="1"/>
    <col min="15879" max="15880" width="12.7109375" style="1749" customWidth="1"/>
    <col min="15881" max="16055" width="9.140625" style="1749"/>
    <col min="16056" max="16056" width="17.42578125" style="1749" bestFit="1" customWidth="1"/>
    <col min="16057" max="16057" width="10" style="1749" customWidth="1"/>
    <col min="16058" max="16058" width="11.85546875" style="1749" customWidth="1"/>
    <col min="16059" max="16059" width="12.5703125" style="1749" customWidth="1"/>
    <col min="16060" max="16060" width="12" style="1749" customWidth="1"/>
    <col min="16061" max="16061" width="10.85546875" style="1749" customWidth="1"/>
    <col min="16062" max="16062" width="13.28515625" style="1749" customWidth="1"/>
    <col min="16063" max="16063" width="9.140625" style="1749" customWidth="1"/>
    <col min="16064" max="16128" width="9.140625" style="1749"/>
    <col min="16129" max="16130" width="9.7109375" style="1749" customWidth="1"/>
    <col min="16131" max="16131" width="11.28515625" style="1749" customWidth="1"/>
    <col min="16132" max="16132" width="11.42578125" style="1749" customWidth="1"/>
    <col min="16133" max="16133" width="12.7109375" style="1749" customWidth="1"/>
    <col min="16134" max="16134" width="11.42578125" style="1749" customWidth="1"/>
    <col min="16135" max="16136" width="12.7109375" style="1749" customWidth="1"/>
    <col min="16137" max="16311" width="9.140625" style="1749"/>
    <col min="16312" max="16312" width="17.42578125" style="1749" bestFit="1" customWidth="1"/>
    <col min="16313" max="16313" width="10" style="1749" customWidth="1"/>
    <col min="16314" max="16314" width="11.85546875" style="1749" customWidth="1"/>
    <col min="16315" max="16315" width="12.5703125" style="1749" customWidth="1"/>
    <col min="16316" max="16316" width="12" style="1749" customWidth="1"/>
    <col min="16317" max="16317" width="10.85546875" style="1749" customWidth="1"/>
    <col min="16318" max="16318" width="13.28515625" style="1749" customWidth="1"/>
    <col min="16319" max="16319" width="9.140625" style="1749" customWidth="1"/>
    <col min="16320" max="16384" width="9.140625" style="1749"/>
  </cols>
  <sheetData>
    <row r="1" spans="1:8" s="1899" customFormat="1" ht="15.75">
      <c r="A1" s="2263" t="s">
        <v>1653</v>
      </c>
      <c r="B1" s="2263"/>
      <c r="C1" s="2263"/>
      <c r="D1" s="2263"/>
      <c r="E1" s="2263"/>
      <c r="F1" s="2263"/>
      <c r="G1" s="2263"/>
      <c r="H1" s="2263"/>
    </row>
    <row r="2" spans="1:8" s="1900" customFormat="1" ht="18.75">
      <c r="A2" s="2580" t="s">
        <v>1522</v>
      </c>
      <c r="B2" s="2580"/>
      <c r="C2" s="2580"/>
      <c r="D2" s="2580"/>
      <c r="E2" s="2580"/>
      <c r="F2" s="2580"/>
      <c r="G2" s="2580"/>
      <c r="H2" s="2580"/>
    </row>
    <row r="3" spans="1:8" s="1750" customFormat="1" ht="13.5" thickBot="1">
      <c r="A3" s="2548" t="s">
        <v>1615</v>
      </c>
      <c r="B3" s="2548"/>
      <c r="C3" s="2548"/>
      <c r="D3" s="2548"/>
      <c r="E3" s="2548"/>
      <c r="F3" s="2548"/>
      <c r="G3" s="2548"/>
      <c r="H3" s="2548"/>
    </row>
    <row r="4" spans="1:8" s="1750" customFormat="1" ht="12.75" customHeight="1" thickTop="1">
      <c r="A4" s="2581" t="s">
        <v>1531</v>
      </c>
      <c r="B4" s="2583" t="s">
        <v>1532</v>
      </c>
      <c r="C4" s="2585" t="s">
        <v>54</v>
      </c>
      <c r="D4" s="2585"/>
      <c r="E4" s="2585"/>
      <c r="F4" s="2585" t="s">
        <v>1616</v>
      </c>
      <c r="G4" s="2585"/>
      <c r="H4" s="2586"/>
    </row>
    <row r="5" spans="1:8" s="1753" customFormat="1" ht="28.5" customHeight="1">
      <c r="A5" s="2582"/>
      <c r="B5" s="2584"/>
      <c r="C5" s="1751" t="s">
        <v>1617</v>
      </c>
      <c r="D5" s="1751" t="s">
        <v>1618</v>
      </c>
      <c r="E5" s="1751" t="s">
        <v>1619</v>
      </c>
      <c r="F5" s="1751" t="s">
        <v>1617</v>
      </c>
      <c r="G5" s="1751" t="s">
        <v>1618</v>
      </c>
      <c r="H5" s="1752" t="s">
        <v>1619</v>
      </c>
    </row>
    <row r="6" spans="1:8">
      <c r="A6" s="1754" t="s">
        <v>1620</v>
      </c>
      <c r="B6" s="1755" t="s">
        <v>1621</v>
      </c>
      <c r="C6" s="1756">
        <v>3.0172314482558074</v>
      </c>
      <c r="D6" s="1756">
        <v>2.4966526060064673</v>
      </c>
      <c r="E6" s="1756">
        <v>3.5907264427834082</v>
      </c>
      <c r="F6" s="1756" t="s">
        <v>270</v>
      </c>
      <c r="G6" s="1756" t="s">
        <v>270</v>
      </c>
      <c r="H6" s="1757" t="s">
        <v>270</v>
      </c>
    </row>
    <row r="7" spans="1:8">
      <c r="A7" s="1754" t="s">
        <v>1622</v>
      </c>
      <c r="B7" s="1755" t="s">
        <v>1623</v>
      </c>
      <c r="C7" s="1756">
        <v>3.575241088137346</v>
      </c>
      <c r="D7" s="1756">
        <v>3.052442819824198</v>
      </c>
      <c r="E7" s="1756">
        <v>3.9496337028765831</v>
      </c>
      <c r="F7" s="1756">
        <v>18.494094651045529</v>
      </c>
      <c r="G7" s="1756">
        <v>22.261415644315363</v>
      </c>
      <c r="H7" s="1757">
        <v>9.9953941301906184</v>
      </c>
    </row>
    <row r="8" spans="1:8">
      <c r="A8" s="1754" t="s">
        <v>1538</v>
      </c>
      <c r="B8" s="1755" t="s">
        <v>1539</v>
      </c>
      <c r="C8" s="1756">
        <v>4.1732918756884221</v>
      </c>
      <c r="D8" s="1756">
        <v>3.5329725640377072</v>
      </c>
      <c r="E8" s="1756">
        <v>4.6995460844465189</v>
      </c>
      <c r="F8" s="1756">
        <v>16.727565297216145</v>
      </c>
      <c r="G8" s="1756">
        <v>15.742465054306408</v>
      </c>
      <c r="H8" s="1757">
        <v>18.986884303315591</v>
      </c>
    </row>
    <row r="9" spans="1:8">
      <c r="A9" s="1754" t="s">
        <v>1540</v>
      </c>
      <c r="B9" s="1755" t="s">
        <v>1541</v>
      </c>
      <c r="C9" s="1756">
        <v>4.1444134318015893</v>
      </c>
      <c r="D9" s="1756">
        <v>3.3883723100042209</v>
      </c>
      <c r="E9" s="1756">
        <v>5.0412884582784478</v>
      </c>
      <c r="F9" s="1756">
        <v>-0.69198236660761836</v>
      </c>
      <c r="G9" s="1756">
        <v>-4.0928779211415076</v>
      </c>
      <c r="H9" s="1757">
        <v>7.2718166327371279</v>
      </c>
    </row>
    <row r="10" spans="1:8">
      <c r="A10" s="1754" t="s">
        <v>1542</v>
      </c>
      <c r="B10" s="1755" t="s">
        <v>1543</v>
      </c>
      <c r="C10" s="1756">
        <v>4.25645463897271</v>
      </c>
      <c r="D10" s="1756">
        <v>3.3794396561876079</v>
      </c>
      <c r="E10" s="1756">
        <v>5.3973975525384708</v>
      </c>
      <c r="F10" s="1756">
        <v>2.7034273731328966</v>
      </c>
      <c r="G10" s="1756">
        <v>-0.26362669150138629</v>
      </c>
      <c r="H10" s="1757">
        <v>7.0638507835282951</v>
      </c>
    </row>
    <row r="11" spans="1:8">
      <c r="A11" s="1754" t="s">
        <v>1544</v>
      </c>
      <c r="B11" s="1755" t="s">
        <v>1545</v>
      </c>
      <c r="C11" s="1756">
        <v>4.7317954368411348</v>
      </c>
      <c r="D11" s="1756">
        <v>3.9067779098164488</v>
      </c>
      <c r="E11" s="1756">
        <v>5.6018992352834163</v>
      </c>
      <c r="F11" s="1756">
        <v>11.167528804750717</v>
      </c>
      <c r="G11" s="1756">
        <v>15.604310396941329</v>
      </c>
      <c r="H11" s="1757">
        <v>3.7888941986266218</v>
      </c>
    </row>
    <row r="12" spans="1:8">
      <c r="A12" s="1754" t="s">
        <v>1546</v>
      </c>
      <c r="B12" s="1755" t="s">
        <v>1547</v>
      </c>
      <c r="C12" s="1756">
        <v>4.894378644001284</v>
      </c>
      <c r="D12" s="1756">
        <v>3.9660005536734819</v>
      </c>
      <c r="E12" s="1756">
        <v>6.0531726081997483</v>
      </c>
      <c r="F12" s="1756">
        <v>3.4359728633722995</v>
      </c>
      <c r="G12" s="1756">
        <v>1.5158948172668403</v>
      </c>
      <c r="H12" s="1757">
        <v>8.0557209968004742</v>
      </c>
    </row>
    <row r="13" spans="1:8">
      <c r="A13" s="1754" t="s">
        <v>1548</v>
      </c>
      <c r="B13" s="1755" t="s">
        <v>1549</v>
      </c>
      <c r="C13" s="1756">
        <v>5.373144524994653</v>
      </c>
      <c r="D13" s="1756">
        <v>4.4048298551976988</v>
      </c>
      <c r="E13" s="1756">
        <v>6.5143794907749477</v>
      </c>
      <c r="F13" s="1756">
        <v>9.7819542748324153</v>
      </c>
      <c r="G13" s="1756">
        <v>11.064781650566189</v>
      </c>
      <c r="H13" s="1757">
        <v>7.6192587330227326</v>
      </c>
    </row>
    <row r="14" spans="1:8">
      <c r="A14" s="1754" t="s">
        <v>1550</v>
      </c>
      <c r="B14" s="1755" t="s">
        <v>1551</v>
      </c>
      <c r="C14" s="1756">
        <v>6.0923511605039273</v>
      </c>
      <c r="D14" s="1756">
        <v>4.9954171446290943</v>
      </c>
      <c r="E14" s="1756">
        <v>7.384864399182228</v>
      </c>
      <c r="F14" s="1756">
        <v>13.385209204101784</v>
      </c>
      <c r="G14" s="1756">
        <v>13.407720816605504</v>
      </c>
      <c r="H14" s="1757">
        <v>13.362514567043249</v>
      </c>
    </row>
    <row r="15" spans="1:8">
      <c r="A15" s="1754" t="s">
        <v>1552</v>
      </c>
      <c r="B15" s="1755" t="s">
        <v>1553</v>
      </c>
      <c r="C15" s="1756">
        <v>6.7270971361412153</v>
      </c>
      <c r="D15" s="1756">
        <v>5.5440422060166545</v>
      </c>
      <c r="E15" s="1756">
        <v>8.078532865882643</v>
      </c>
      <c r="F15" s="1756">
        <v>10.418735869203985</v>
      </c>
      <c r="G15" s="1756">
        <v>10.982567531470806</v>
      </c>
      <c r="H15" s="1757">
        <v>9.3931104107643364</v>
      </c>
    </row>
    <row r="16" spans="1:8">
      <c r="A16" s="1754" t="s">
        <v>1554</v>
      </c>
      <c r="B16" s="1755" t="s">
        <v>1555</v>
      </c>
      <c r="C16" s="1756">
        <v>7.6801948367665496</v>
      </c>
      <c r="D16" s="1756">
        <v>6.4318835656545454</v>
      </c>
      <c r="E16" s="1756">
        <v>8.9346983986957049</v>
      </c>
      <c r="F16" s="1756">
        <v>14.168038328223844</v>
      </c>
      <c r="G16" s="1756">
        <v>16.01433262312402</v>
      </c>
      <c r="H16" s="1757">
        <v>10.598032427754703</v>
      </c>
    </row>
    <row r="17" spans="1:8">
      <c r="A17" s="1754" t="s">
        <v>1556</v>
      </c>
      <c r="B17" s="1755" t="s">
        <v>1557</v>
      </c>
      <c r="C17" s="1756">
        <v>8.1592035753416567</v>
      </c>
      <c r="D17" s="1756">
        <v>6.7878313754822228</v>
      </c>
      <c r="E17" s="1756">
        <v>9.6890270960399878</v>
      </c>
      <c r="F17" s="1756">
        <v>6.2369347230880123</v>
      </c>
      <c r="G17" s="1756">
        <v>5.5341146367821921</v>
      </c>
      <c r="H17" s="1757">
        <v>8.4426878634694447</v>
      </c>
    </row>
    <row r="18" spans="1:8">
      <c r="A18" s="1754" t="s">
        <v>1558</v>
      </c>
      <c r="B18" s="1755" t="s">
        <v>1559</v>
      </c>
      <c r="C18" s="1756">
        <v>8.4972226376984068</v>
      </c>
      <c r="D18" s="1756">
        <v>6.8569388876901955</v>
      </c>
      <c r="E18" s="1756">
        <v>10.647491404772833</v>
      </c>
      <c r="F18" s="1756">
        <v>4.1427948112275885</v>
      </c>
      <c r="G18" s="1756">
        <v>1.0181088536994451</v>
      </c>
      <c r="H18" s="1757">
        <v>9.8922657479674285</v>
      </c>
    </row>
    <row r="19" spans="1:8">
      <c r="A19" s="1754" t="s">
        <v>1560</v>
      </c>
      <c r="B19" s="1755" t="s">
        <v>1561</v>
      </c>
      <c r="C19" s="1756">
        <v>9.8435977729799546</v>
      </c>
      <c r="D19" s="1756">
        <v>8.1343433907274036</v>
      </c>
      <c r="E19" s="1756">
        <v>11.792918012759355</v>
      </c>
      <c r="F19" s="1756">
        <v>15.8448847663268</v>
      </c>
      <c r="G19" s="1756">
        <v>18.629369810053987</v>
      </c>
      <c r="H19" s="1757">
        <v>10.757713384704616</v>
      </c>
    </row>
    <row r="20" spans="1:8">
      <c r="A20" s="1754" t="s">
        <v>1562</v>
      </c>
      <c r="B20" s="1755" t="s">
        <v>1563</v>
      </c>
      <c r="C20" s="1756">
        <v>11.150036825645062</v>
      </c>
      <c r="D20" s="1756">
        <v>9.3646664058998095</v>
      </c>
      <c r="E20" s="1756">
        <v>12.917094070011025</v>
      </c>
      <c r="F20" s="1756">
        <v>13.27196704695919</v>
      </c>
      <c r="G20" s="1756">
        <v>15.125043978041177</v>
      </c>
      <c r="H20" s="1757">
        <v>9.532636926970639</v>
      </c>
    </row>
    <row r="21" spans="1:8">
      <c r="A21" s="1754" t="s">
        <v>1564</v>
      </c>
      <c r="B21" s="1755" t="s">
        <v>1565</v>
      </c>
      <c r="C21" s="1756">
        <v>12.353175019557968</v>
      </c>
      <c r="D21" s="1756">
        <v>10.495817882837498</v>
      </c>
      <c r="E21" s="1756">
        <v>14.081143008190901</v>
      </c>
      <c r="F21" s="1756">
        <v>10.790441437338501</v>
      </c>
      <c r="G21" s="1756">
        <v>12.078929754775402</v>
      </c>
      <c r="H21" s="1757">
        <v>9.0116935889039524</v>
      </c>
    </row>
    <row r="22" spans="1:8">
      <c r="A22" s="1754" t="s">
        <v>1566</v>
      </c>
      <c r="B22" s="1755" t="s">
        <v>1567</v>
      </c>
      <c r="C22" s="1756">
        <v>13.380259430593842</v>
      </c>
      <c r="D22" s="1756">
        <v>11.115674596019849</v>
      </c>
      <c r="E22" s="1756">
        <v>15.887330113386264</v>
      </c>
      <c r="F22" s="1756">
        <v>8.3143354595863457</v>
      </c>
      <c r="G22" s="1756">
        <v>5.9057495099636128</v>
      </c>
      <c r="H22" s="1757">
        <v>12.826992128016286</v>
      </c>
    </row>
    <row r="23" spans="1:8">
      <c r="A23" s="1754" t="s">
        <v>1568</v>
      </c>
      <c r="B23" s="1755" t="s">
        <v>1569</v>
      </c>
      <c r="C23" s="1756">
        <v>14.678445432651719</v>
      </c>
      <c r="D23" s="1756">
        <v>12.333946124877523</v>
      </c>
      <c r="E23" s="1756">
        <v>17.167378969374948</v>
      </c>
      <c r="F23" s="1756">
        <v>9.7022483666466854</v>
      </c>
      <c r="G23" s="1756">
        <v>10.95994236187785</v>
      </c>
      <c r="H23" s="1757">
        <v>8.0570419752916393</v>
      </c>
    </row>
    <row r="24" spans="1:8">
      <c r="A24" s="1758" t="s">
        <v>1570</v>
      </c>
      <c r="B24" s="1759" t="s">
        <v>1571</v>
      </c>
      <c r="C24" s="1756">
        <v>16.118735143508651</v>
      </c>
      <c r="D24" s="1756">
        <v>13.563660049704328</v>
      </c>
      <c r="E24" s="1756">
        <v>18.763442575466343</v>
      </c>
      <c r="F24" s="1756">
        <v>9.812276902655185</v>
      </c>
      <c r="G24" s="1756">
        <v>9.9701580692531024</v>
      </c>
      <c r="H24" s="1757">
        <v>9.2970721327852601</v>
      </c>
    </row>
    <row r="25" spans="1:8">
      <c r="A25" s="1754" t="s">
        <v>1572</v>
      </c>
      <c r="B25" s="1755" t="s">
        <v>1573</v>
      </c>
      <c r="C25" s="1756">
        <v>19.512336924588599</v>
      </c>
      <c r="D25" s="1756">
        <v>16.889321239612578</v>
      </c>
      <c r="E25" s="1756">
        <v>21.538946935360819</v>
      </c>
      <c r="F25" s="1756">
        <v>21.053772215164329</v>
      </c>
      <c r="G25" s="1756">
        <v>24.518906974380755</v>
      </c>
      <c r="H25" s="1757">
        <v>14.792084921151513</v>
      </c>
    </row>
    <row r="26" spans="1:8">
      <c r="A26" s="1754" t="s">
        <v>1574</v>
      </c>
      <c r="B26" s="1755" t="s">
        <v>1575</v>
      </c>
      <c r="C26" s="1756">
        <v>21.241748814456301</v>
      </c>
      <c r="D26" s="1756">
        <v>17.95469700959104</v>
      </c>
      <c r="E26" s="1756">
        <v>24.446777803797325</v>
      </c>
      <c r="F26" s="1756">
        <v>8.8631715234907205</v>
      </c>
      <c r="G26" s="1756">
        <v>6.307984523852312</v>
      </c>
      <c r="H26" s="1757">
        <v>13.500339070257297</v>
      </c>
    </row>
    <row r="27" spans="1:8">
      <c r="A27" s="1758" t="s">
        <v>1576</v>
      </c>
      <c r="B27" s="1759" t="s">
        <v>1577</v>
      </c>
      <c r="C27" s="1756">
        <v>23.142863124940963</v>
      </c>
      <c r="D27" s="1756">
        <v>19.58796576789987</v>
      </c>
      <c r="E27" s="1756">
        <v>26.651723731458642</v>
      </c>
      <c r="F27" s="1756">
        <v>8.94989544924303</v>
      </c>
      <c r="G27" s="1756">
        <v>9.0966099702844758</v>
      </c>
      <c r="H27" s="1757">
        <v>9.0193723907402727</v>
      </c>
    </row>
    <row r="28" spans="1:8">
      <c r="A28" s="1758" t="s">
        <v>1578</v>
      </c>
      <c r="B28" s="1759" t="s">
        <v>1579</v>
      </c>
      <c r="C28" s="1756">
        <v>24.915089407891525</v>
      </c>
      <c r="D28" s="1756">
        <v>21.026327890516349</v>
      </c>
      <c r="E28" s="1756">
        <v>28.768938841777903</v>
      </c>
      <c r="F28" s="1756">
        <v>7.6577659098741435</v>
      </c>
      <c r="G28" s="1756">
        <v>7.3430908531279186</v>
      </c>
      <c r="H28" s="1757">
        <v>7.9440081686731077</v>
      </c>
    </row>
    <row r="29" spans="1:8">
      <c r="A29" s="1758" t="s">
        <v>1580</v>
      </c>
      <c r="B29" s="1759" t="s">
        <v>1581</v>
      </c>
      <c r="C29" s="1756">
        <v>26.941811466159187</v>
      </c>
      <c r="D29" s="1756">
        <v>22.903161024060857</v>
      </c>
      <c r="E29" s="1756">
        <v>30.68996959643939</v>
      </c>
      <c r="F29" s="1756">
        <v>8.1345164975636237</v>
      </c>
      <c r="G29" s="1756">
        <v>8.9261098909763916</v>
      </c>
      <c r="H29" s="1757">
        <v>6.677447385969586</v>
      </c>
    </row>
    <row r="30" spans="1:8">
      <c r="A30" s="1758" t="s">
        <v>1582</v>
      </c>
      <c r="B30" s="1759" t="s">
        <v>1583</v>
      </c>
      <c r="C30" s="1756">
        <v>29.121671388969002</v>
      </c>
      <c r="D30" s="1756">
        <v>24.7775592343807</v>
      </c>
      <c r="E30" s="1756">
        <v>33.147724661620913</v>
      </c>
      <c r="F30" s="1756">
        <v>8.090992417298537</v>
      </c>
      <c r="G30" s="1756">
        <v>8.1840153346112174</v>
      </c>
      <c r="H30" s="1757">
        <v>8.0083333333333258</v>
      </c>
    </row>
    <row r="31" spans="1:8">
      <c r="A31" s="1754" t="s">
        <v>1584</v>
      </c>
      <c r="B31" s="1755" t="s">
        <v>1585</v>
      </c>
      <c r="C31" s="1756">
        <v>31.546232374174561</v>
      </c>
      <c r="D31" s="1756">
        <v>26.703493851705257</v>
      </c>
      <c r="E31" s="1756">
        <v>36.137439199807382</v>
      </c>
      <c r="F31" s="1756">
        <v>8.3256244218316482</v>
      </c>
      <c r="G31" s="1756">
        <v>7.7728988521685665</v>
      </c>
      <c r="H31" s="1757">
        <v>9.0193657896766979</v>
      </c>
    </row>
    <row r="32" spans="1:8">
      <c r="A32" s="1754" t="s">
        <v>1586</v>
      </c>
      <c r="B32" s="1755" t="s">
        <v>1587</v>
      </c>
      <c r="C32" s="1756">
        <v>35.135929610603903</v>
      </c>
      <c r="D32" s="1756">
        <v>31.0306432842868</v>
      </c>
      <c r="E32" s="1756">
        <v>38.237144619697112</v>
      </c>
      <c r="F32" s="1756">
        <v>11.379163108454307</v>
      </c>
      <c r="G32" s="1756">
        <v>16.204431736954959</v>
      </c>
      <c r="H32" s="1757">
        <v>5.8103326256192815</v>
      </c>
    </row>
    <row r="33" spans="1:8">
      <c r="A33" s="1754" t="s">
        <v>1588</v>
      </c>
      <c r="B33" s="1755" t="s">
        <v>1589</v>
      </c>
      <c r="C33" s="1756">
        <v>36.328005428329966</v>
      </c>
      <c r="D33" s="1756">
        <v>31.173799970411025</v>
      </c>
      <c r="E33" s="1756">
        <v>40.94041944165015</v>
      </c>
      <c r="F33" s="1756">
        <v>3.3927544565842283</v>
      </c>
      <c r="G33" s="1756">
        <v>0.46133973057760613</v>
      </c>
      <c r="H33" s="1757">
        <v>7.0697612199852813</v>
      </c>
    </row>
    <row r="34" spans="1:8">
      <c r="A34" s="1754" t="s">
        <v>1590</v>
      </c>
      <c r="B34" s="1755" t="s">
        <v>1591</v>
      </c>
      <c r="C34" s="1756">
        <v>37.212521195154963</v>
      </c>
      <c r="D34" s="1756">
        <v>30.465651563049864</v>
      </c>
      <c r="E34" s="1756">
        <v>44.247263665666502</v>
      </c>
      <c r="F34" s="1756">
        <v>2.4348041033246801</v>
      </c>
      <c r="G34" s="1756">
        <v>-2.2716140093068873</v>
      </c>
      <c r="H34" s="1757">
        <v>8.0772113943028643</v>
      </c>
    </row>
    <row r="35" spans="1:8">
      <c r="A35" s="1754" t="s">
        <v>1592</v>
      </c>
      <c r="B35" s="1755" t="s">
        <v>1593</v>
      </c>
      <c r="C35" s="1756">
        <v>38.28785889137113</v>
      </c>
      <c r="D35" s="1756">
        <v>31.57463869155885</v>
      </c>
      <c r="E35" s="1756">
        <v>45.183307738357882</v>
      </c>
      <c r="F35" s="1756">
        <v>2.8897200772200762</v>
      </c>
      <c r="G35" s="1756">
        <v>3.6401227993233505</v>
      </c>
      <c r="H35" s="1757">
        <v>2.1154846540662078</v>
      </c>
    </row>
    <row r="36" spans="1:8">
      <c r="A36" s="1754" t="s">
        <v>1594</v>
      </c>
      <c r="B36" s="1755" t="s">
        <v>1595</v>
      </c>
      <c r="C36" s="1756">
        <v>40.106279630275303</v>
      </c>
      <c r="D36" s="1756">
        <v>32.9871179946512</v>
      </c>
      <c r="E36" s="1756">
        <v>47.431348011297075</v>
      </c>
      <c r="F36" s="1756">
        <v>4.7493403693931384</v>
      </c>
      <c r="G36" s="1756">
        <v>4.473461491959867</v>
      </c>
      <c r="H36" s="1757">
        <v>4.9753778230599437</v>
      </c>
    </row>
    <row r="37" spans="1:8">
      <c r="A37" s="1754" t="s">
        <v>1596</v>
      </c>
      <c r="B37" s="1755" t="s">
        <v>1597</v>
      </c>
      <c r="C37" s="1756">
        <v>41.695714053910059</v>
      </c>
      <c r="D37" s="1756">
        <v>34.08083507664027</v>
      </c>
      <c r="E37" s="1756">
        <v>49.653813309572563</v>
      </c>
      <c r="F37" s="1756">
        <v>3.9630562552476931</v>
      </c>
      <c r="G37" s="1756">
        <v>3.3155884735562893</v>
      </c>
      <c r="H37" s="1757">
        <v>4.6856465005931085</v>
      </c>
    </row>
    <row r="38" spans="1:8">
      <c r="A38" s="1754" t="s">
        <v>1598</v>
      </c>
      <c r="B38" s="1755" t="s">
        <v>1599</v>
      </c>
      <c r="C38" s="1756">
        <v>43.588218600695519</v>
      </c>
      <c r="D38" s="1756">
        <v>35.432234193652945</v>
      </c>
      <c r="E38" s="1756">
        <v>52.206195781009768</v>
      </c>
      <c r="F38" s="1756">
        <v>4.5388467129704679</v>
      </c>
      <c r="G38" s="1756">
        <v>3.9652758330999802</v>
      </c>
      <c r="H38" s="1757">
        <v>5.1403553953128949</v>
      </c>
    </row>
    <row r="39" spans="1:8">
      <c r="A39" s="1754" t="s">
        <v>1600</v>
      </c>
      <c r="B39" s="1755" t="s">
        <v>1601</v>
      </c>
      <c r="C39" s="1756">
        <v>47.058932751739768</v>
      </c>
      <c r="D39" s="1756">
        <v>38.198021369572956</v>
      </c>
      <c r="E39" s="1756">
        <v>56.433739092919303</v>
      </c>
      <c r="F39" s="1756">
        <v>7.9625051503914079</v>
      </c>
      <c r="G39" s="1756">
        <v>7.8058503474653946</v>
      </c>
      <c r="H39" s="1757">
        <v>8.0977808259442838</v>
      </c>
    </row>
    <row r="40" spans="1:8">
      <c r="A40" s="1754" t="s">
        <v>1092</v>
      </c>
      <c r="B40" s="1755" t="s">
        <v>1602</v>
      </c>
      <c r="C40" s="1756">
        <v>49.835409784092413</v>
      </c>
      <c r="D40" s="1756">
        <v>40.871882865443062</v>
      </c>
      <c r="E40" s="1756">
        <v>59.198992308472356</v>
      </c>
      <c r="F40" s="1756">
        <v>5.9000000000000199</v>
      </c>
      <c r="G40" s="1756">
        <v>7</v>
      </c>
      <c r="H40" s="1757">
        <v>4.9000000000000199</v>
      </c>
    </row>
    <row r="41" spans="1:8">
      <c r="A41" s="1754" t="s">
        <v>351</v>
      </c>
      <c r="B41" s="1755" t="s">
        <v>1603</v>
      </c>
      <c r="C41" s="1756">
        <v>53.17659400946593</v>
      </c>
      <c r="D41" s="1756">
        <v>44.691685002400355</v>
      </c>
      <c r="E41" s="1756">
        <v>61.625643089467886</v>
      </c>
      <c r="F41" s="1756">
        <v>6.7044381491973439</v>
      </c>
      <c r="G41" s="1756">
        <v>9.3457943925233593</v>
      </c>
      <c r="H41" s="1757">
        <v>4.0991420400381458</v>
      </c>
    </row>
    <row r="42" spans="1:8">
      <c r="A42" s="1754" t="s">
        <v>257</v>
      </c>
      <c r="B42" s="1755" t="s">
        <v>1604</v>
      </c>
      <c r="C42" s="1756">
        <v>59.867197773444531</v>
      </c>
      <c r="D42" s="1756">
        <v>52.44588334042367</v>
      </c>
      <c r="E42" s="1756">
        <v>67.156149520573976</v>
      </c>
      <c r="F42" s="1756">
        <v>12.630639531789086</v>
      </c>
      <c r="G42" s="1756">
        <v>17.115386301821857</v>
      </c>
      <c r="H42" s="1757">
        <v>8.8837703542190951</v>
      </c>
    </row>
    <row r="43" spans="1:8">
      <c r="A43" s="1754" t="s">
        <v>259</v>
      </c>
      <c r="B43" s="1755" t="s">
        <v>1605</v>
      </c>
      <c r="C43" s="1756">
        <v>65.600152255925224</v>
      </c>
      <c r="D43" s="1756">
        <v>60.397438122189776</v>
      </c>
      <c r="E43" s="1756">
        <v>70.439652573463675</v>
      </c>
      <c r="F43" s="1756">
        <v>9.6000000000000085</v>
      </c>
      <c r="G43" s="1756">
        <v>15.452698136243754</v>
      </c>
      <c r="H43" s="1757">
        <v>5.0045618527696689</v>
      </c>
    </row>
    <row r="44" spans="1:8">
      <c r="A44" s="1754" t="s">
        <v>260</v>
      </c>
      <c r="B44" s="1755" t="s">
        <v>1606</v>
      </c>
      <c r="C44" s="1756">
        <v>71.87114720286749</v>
      </c>
      <c r="D44" s="1756">
        <v>69.31190135931385</v>
      </c>
      <c r="E44" s="1756">
        <v>74.288433579600763</v>
      </c>
      <c r="F44" s="1756">
        <v>9.6430494983031849</v>
      </c>
      <c r="G44" s="1756">
        <v>14.700000000000003</v>
      </c>
      <c r="H44" s="1757">
        <v>5.4000000000000057</v>
      </c>
    </row>
    <row r="45" spans="1:8">
      <c r="A45" s="1754" t="s">
        <v>261</v>
      </c>
      <c r="B45" s="1755" t="s">
        <v>1607</v>
      </c>
      <c r="C45" s="1756">
        <v>77.847239504565508</v>
      </c>
      <c r="D45" s="1756">
        <v>74.5561713765115</v>
      </c>
      <c r="E45" s="1756">
        <v>80.902467801290896</v>
      </c>
      <c r="F45" s="1756">
        <v>8.3042709975642168</v>
      </c>
      <c r="G45" s="1756">
        <v>7.6999999999999886</v>
      </c>
      <c r="H45" s="1757">
        <v>9.0000000000000142</v>
      </c>
    </row>
    <row r="46" spans="1:8">
      <c r="A46" s="1758" t="s">
        <v>262</v>
      </c>
      <c r="B46" s="1759" t="s">
        <v>1608</v>
      </c>
      <c r="C46" s="1756">
        <v>85.50608080991114</v>
      </c>
      <c r="D46" s="1756">
        <v>81.743765730886125</v>
      </c>
      <c r="E46" s="1756">
        <v>89.05244028862667</v>
      </c>
      <c r="F46" s="1756">
        <v>9.8999999999999915</v>
      </c>
      <c r="G46" s="1756">
        <v>9.6000000000000085</v>
      </c>
      <c r="H46" s="1757">
        <v>10.000000000000014</v>
      </c>
    </row>
    <row r="47" spans="1:8">
      <c r="A47" s="1754" t="s">
        <v>143</v>
      </c>
      <c r="B47" s="1755" t="s">
        <v>1609</v>
      </c>
      <c r="C47" s="1756">
        <v>93.270804713948195</v>
      </c>
      <c r="D47" s="1756">
        <v>91.216875030540223</v>
      </c>
      <c r="E47" s="1756">
        <v>95.090850371569019</v>
      </c>
      <c r="F47" s="1756">
        <v>9.0999999999999943</v>
      </c>
      <c r="G47" s="1756">
        <v>11.600000000000009</v>
      </c>
      <c r="H47" s="1757">
        <v>6.8000000000000114</v>
      </c>
    </row>
    <row r="48" spans="1:8">
      <c r="A48" s="1754" t="s">
        <v>0</v>
      </c>
      <c r="B48" s="1755" t="s">
        <v>1610</v>
      </c>
      <c r="C48" s="1756">
        <v>100.000232097447</v>
      </c>
      <c r="D48" s="1756">
        <v>100.002419945542</v>
      </c>
      <c r="E48" s="1756">
        <v>100.00058567265299</v>
      </c>
      <c r="F48" s="1756">
        <v>7.2000000000000028</v>
      </c>
      <c r="G48" s="1756">
        <v>9.6000000000000085</v>
      </c>
      <c r="H48" s="1757">
        <v>5.2000000000000028</v>
      </c>
    </row>
    <row r="49" spans="1:8">
      <c r="A49" s="1758" t="s">
        <v>1</v>
      </c>
      <c r="B49" s="1759" t="s">
        <v>1611</v>
      </c>
      <c r="C49" s="1756">
        <v>109.93833333333332</v>
      </c>
      <c r="D49" s="1756">
        <v>110.92916666666666</v>
      </c>
      <c r="E49" s="1756">
        <v>109.18083333333334</v>
      </c>
      <c r="F49" s="1756">
        <v>9.9341666666666644</v>
      </c>
      <c r="G49" s="1756">
        <v>10.930000000000001</v>
      </c>
      <c r="H49" s="1757">
        <v>9.1733333333333338</v>
      </c>
    </row>
    <row r="50" spans="1:8" ht="13.5" thickBot="1">
      <c r="A50" s="1760" t="s">
        <v>130</v>
      </c>
      <c r="B50" s="1761" t="s">
        <v>1612</v>
      </c>
      <c r="C50" s="1762">
        <v>114.83</v>
      </c>
      <c r="D50" s="1762">
        <v>113.03</v>
      </c>
      <c r="E50" s="1762">
        <v>116.27</v>
      </c>
      <c r="F50" s="1762">
        <v>4.47</v>
      </c>
      <c r="G50" s="1762">
        <v>1.91</v>
      </c>
      <c r="H50" s="1763">
        <v>6.51</v>
      </c>
    </row>
    <row r="51" spans="1:8" ht="13.5" thickTop="1">
      <c r="B51" s="495"/>
      <c r="C51" s="495"/>
      <c r="D51" s="495"/>
      <c r="E51" s="495"/>
    </row>
    <row r="52" spans="1:8">
      <c r="B52" s="495"/>
      <c r="C52" s="495"/>
      <c r="D52" s="495"/>
      <c r="E52" s="495"/>
    </row>
    <row r="53" spans="1:8">
      <c r="B53" s="495"/>
      <c r="C53" s="495"/>
      <c r="D53" s="495"/>
      <c r="E53" s="495"/>
    </row>
    <row r="54" spans="1:8">
      <c r="B54" s="495"/>
      <c r="C54" s="495"/>
      <c r="D54" s="495"/>
      <c r="E54" s="495"/>
    </row>
    <row r="55" spans="1:8">
      <c r="B55" s="1750"/>
      <c r="C55" s="1750"/>
      <c r="D55" s="1750"/>
      <c r="E55" s="1750"/>
    </row>
  </sheetData>
  <mergeCells count="7">
    <mergeCell ref="A1:H1"/>
    <mergeCell ref="A2:H2"/>
    <mergeCell ref="A3:H3"/>
    <mergeCell ref="A4:A5"/>
    <mergeCell ref="B4:B5"/>
    <mergeCell ref="C4:E4"/>
    <mergeCell ref="F4:H4"/>
  </mergeCells>
  <printOptions horizontalCentered="1"/>
  <pageMargins left="1.5" right="1" top="1.5" bottom="1" header="0.5" footer="0.5"/>
  <pageSetup paperSize="9" scale="93" orientation="portrait" r:id="rId1"/>
  <headerFooter alignWithMargins="0"/>
</worksheet>
</file>

<file path=xl/worksheets/sheet64.xml><?xml version="1.0" encoding="utf-8"?>
<worksheet xmlns="http://schemas.openxmlformats.org/spreadsheetml/2006/main" xmlns:r="http://schemas.openxmlformats.org/officeDocument/2006/relationships">
  <dimension ref="B1:H201"/>
  <sheetViews>
    <sheetView view="pageBreakPreview" zoomScaleSheetLayoutView="100" workbookViewId="0">
      <selection activeCell="B2" sqref="B2:H2"/>
    </sheetView>
  </sheetViews>
  <sheetFormatPr defaultRowHeight="15"/>
  <cols>
    <col min="1" max="1" width="9.140625" style="1764"/>
    <col min="2" max="2" width="15.85546875" style="1764" bestFit="1" customWidth="1"/>
    <col min="3" max="8" width="12.7109375" style="1764" customWidth="1"/>
    <col min="9" max="16384" width="9.140625" style="1764"/>
  </cols>
  <sheetData>
    <row r="1" spans="2:8" s="1984" customFormat="1" ht="23.25">
      <c r="B1" s="2494" t="s">
        <v>1663</v>
      </c>
      <c r="C1" s="2494"/>
      <c r="D1" s="2494"/>
      <c r="E1" s="2494"/>
      <c r="F1" s="2494"/>
      <c r="G1" s="2494"/>
      <c r="H1" s="2494"/>
    </row>
    <row r="2" spans="2:8" s="1985" customFormat="1" ht="26.25">
      <c r="B2" s="2587" t="s">
        <v>1624</v>
      </c>
      <c r="C2" s="2587"/>
      <c r="D2" s="2587"/>
      <c r="E2" s="2587"/>
      <c r="F2" s="2587"/>
      <c r="G2" s="2587"/>
      <c r="H2" s="2587"/>
    </row>
    <row r="3" spans="2:8" s="1983" customFormat="1" ht="21.75" thickBot="1">
      <c r="B3" s="2588" t="s">
        <v>1615</v>
      </c>
      <c r="C3" s="2588"/>
      <c r="D3" s="2588"/>
      <c r="E3" s="2588"/>
      <c r="F3" s="2588"/>
      <c r="G3" s="2588"/>
      <c r="H3" s="2588"/>
    </row>
    <row r="4" spans="2:8" ht="15.75" thickTop="1">
      <c r="B4" s="2589" t="s">
        <v>1625</v>
      </c>
      <c r="C4" s="2585" t="s">
        <v>54</v>
      </c>
      <c r="D4" s="2585"/>
      <c r="E4" s="2585"/>
      <c r="F4" s="2585" t="s">
        <v>20</v>
      </c>
      <c r="G4" s="2585"/>
      <c r="H4" s="2586"/>
    </row>
    <row r="5" spans="2:8" ht="25.5">
      <c r="B5" s="2590"/>
      <c r="C5" s="1765" t="s">
        <v>1626</v>
      </c>
      <c r="D5" s="1751" t="s">
        <v>1618</v>
      </c>
      <c r="E5" s="1751" t="s">
        <v>1619</v>
      </c>
      <c r="F5" s="1765" t="s">
        <v>1626</v>
      </c>
      <c r="G5" s="1751" t="s">
        <v>1618</v>
      </c>
      <c r="H5" s="1752" t="s">
        <v>1619</v>
      </c>
    </row>
    <row r="6" spans="2:8">
      <c r="B6" s="1766" t="s">
        <v>1627</v>
      </c>
      <c r="C6" s="1767">
        <v>40.106279630275303</v>
      </c>
      <c r="D6" s="1767">
        <v>32.9871179946512</v>
      </c>
      <c r="E6" s="1767">
        <v>47.431348011297075</v>
      </c>
      <c r="F6" s="1767">
        <v>4.7493403693931402</v>
      </c>
      <c r="G6" s="1767">
        <v>4.4734614919598696</v>
      </c>
      <c r="H6" s="1768">
        <v>4.9753778230599437</v>
      </c>
    </row>
    <row r="7" spans="2:8">
      <c r="B7" s="1572" t="s">
        <v>1628</v>
      </c>
      <c r="C7" s="1716">
        <v>41.414780743677461</v>
      </c>
      <c r="D7" s="1716">
        <v>33.966814067850301</v>
      </c>
      <c r="E7" s="1716">
        <v>49.099910142168191</v>
      </c>
      <c r="F7" s="1716">
        <v>4.2402826855123692</v>
      </c>
      <c r="G7" s="1716">
        <v>4.483007953723785</v>
      </c>
      <c r="H7" s="1769">
        <v>3.9917412250516122</v>
      </c>
    </row>
    <row r="8" spans="2:8">
      <c r="B8" s="1572" t="s">
        <v>1629</v>
      </c>
      <c r="C8" s="1716">
        <v>40.898983134283412</v>
      </c>
      <c r="D8" s="1716">
        <v>33.570468415599493</v>
      </c>
      <c r="E8" s="1716">
        <v>48.411402131726639</v>
      </c>
      <c r="F8" s="1716">
        <v>3.2707028531663553</v>
      </c>
      <c r="G8" s="1716">
        <v>2.526315789473685</v>
      </c>
      <c r="H8" s="1769">
        <v>4.0605643496214583</v>
      </c>
    </row>
    <row r="9" spans="2:8">
      <c r="B9" s="1572" t="s">
        <v>1630</v>
      </c>
      <c r="C9" s="1716">
        <v>40.662016750631118</v>
      </c>
      <c r="D9" s="1716">
        <v>33.597714741819466</v>
      </c>
      <c r="E9" s="1716">
        <v>47.917149515262061</v>
      </c>
      <c r="F9" s="1716">
        <v>2.9778393351800503</v>
      </c>
      <c r="G9" s="1716">
        <v>2.1602787456445895</v>
      </c>
      <c r="H9" s="1769">
        <v>3.8461538461538396</v>
      </c>
    </row>
    <row r="10" spans="2:8">
      <c r="B10" s="1572" t="s">
        <v>1631</v>
      </c>
      <c r="C10" s="1716">
        <v>40.008410134129498</v>
      </c>
      <c r="D10" s="1716">
        <v>32.490588999667892</v>
      </c>
      <c r="E10" s="1716">
        <v>47.990577493499643</v>
      </c>
      <c r="F10" s="1716">
        <v>2.2099447513812152</v>
      </c>
      <c r="G10" s="1716">
        <v>1.1173184357541999</v>
      </c>
      <c r="H10" s="1769">
        <v>3.4059945504087068</v>
      </c>
    </row>
    <row r="11" spans="2:8">
      <c r="B11" s="1572" t="s">
        <v>1632</v>
      </c>
      <c r="C11" s="1716">
        <v>39.745926186194545</v>
      </c>
      <c r="D11" s="1716">
        <v>31.863010378259126</v>
      </c>
      <c r="E11" s="1716">
        <v>48.130100417164364</v>
      </c>
      <c r="F11" s="1716">
        <v>2.7253668763102894</v>
      </c>
      <c r="G11" s="1716">
        <v>1.7155110793423773</v>
      </c>
      <c r="H11" s="1769">
        <v>3.7440435670524295</v>
      </c>
    </row>
    <row r="12" spans="2:8">
      <c r="B12" s="1572" t="s">
        <v>1633</v>
      </c>
      <c r="C12" s="1716">
        <v>39.772392606476039</v>
      </c>
      <c r="D12" s="1716">
        <v>32.518932741590419</v>
      </c>
      <c r="E12" s="1716">
        <v>47.260972596870332</v>
      </c>
      <c r="F12" s="1716">
        <v>3.2693674484719537</v>
      </c>
      <c r="G12" s="1716">
        <v>2.6568265682656715</v>
      </c>
      <c r="H12" s="1769">
        <v>3.809523809523796</v>
      </c>
    </row>
    <row r="13" spans="2:8">
      <c r="B13" s="1572" t="s">
        <v>1634</v>
      </c>
      <c r="C13" s="1716">
        <v>40.140634743877634</v>
      </c>
      <c r="D13" s="1716">
        <v>33.192679912307582</v>
      </c>
      <c r="E13" s="1716">
        <v>47.260992859473014</v>
      </c>
      <c r="F13" s="1716">
        <v>4.5911047345767599</v>
      </c>
      <c r="G13" s="1716">
        <v>5.2154195011337805</v>
      </c>
      <c r="H13" s="1769">
        <v>3.7889039242219269</v>
      </c>
    </row>
    <row r="14" spans="2:8">
      <c r="B14" s="1572" t="s">
        <v>1635</v>
      </c>
      <c r="C14" s="1716">
        <v>39.546350358645164</v>
      </c>
      <c r="D14" s="1716">
        <v>33.509368736956318</v>
      </c>
      <c r="E14" s="1716">
        <v>45.472041922866218</v>
      </c>
      <c r="F14" s="1716">
        <v>5.2367288378765835</v>
      </c>
      <c r="G14" s="1716">
        <v>6.8233510235026671</v>
      </c>
      <c r="H14" s="1769">
        <v>3.6461850101283062</v>
      </c>
    </row>
    <row r="15" spans="2:8">
      <c r="B15" s="1572" t="s">
        <v>1636</v>
      </c>
      <c r="C15" s="1716">
        <v>40.392135655684754</v>
      </c>
      <c r="D15" s="1716">
        <v>33.610553656475751</v>
      </c>
      <c r="E15" s="1716">
        <v>47.247093923141527</v>
      </c>
      <c r="F15" s="1716">
        <v>8.1370449678801009</v>
      </c>
      <c r="G15" s="1716">
        <v>7.8828828828828961</v>
      </c>
      <c r="H15" s="1769">
        <v>8.3727211343686605</v>
      </c>
    </row>
    <row r="16" spans="2:8">
      <c r="B16" s="1572" t="s">
        <v>138</v>
      </c>
      <c r="C16" s="1716">
        <v>40.105552830402274</v>
      </c>
      <c r="D16" s="1716">
        <v>33.083192563882754</v>
      </c>
      <c r="E16" s="1716">
        <v>47.344727810147724</v>
      </c>
      <c r="F16" s="1716">
        <v>7.71954674220963</v>
      </c>
      <c r="G16" s="1716">
        <v>8.2962962962962905</v>
      </c>
      <c r="H16" s="1769">
        <v>7.0033670033669893</v>
      </c>
    </row>
    <row r="17" spans="2:8">
      <c r="B17" s="1572" t="s">
        <v>1637</v>
      </c>
      <c r="C17" s="1716">
        <v>39.613073621161668</v>
      </c>
      <c r="D17" s="1716">
        <v>32.288967898521136</v>
      </c>
      <c r="E17" s="1716">
        <v>47.353736713707832</v>
      </c>
      <c r="F17" s="1716">
        <v>6.582633053221258</v>
      </c>
      <c r="G17" s="1716">
        <v>6.1638868745467619</v>
      </c>
      <c r="H17" s="1769">
        <v>7.1380471380471278</v>
      </c>
    </row>
    <row r="18" spans="2:8">
      <c r="B18" s="1572" t="s">
        <v>1638</v>
      </c>
      <c r="C18" s="1716">
        <v>39.152653709432833</v>
      </c>
      <c r="D18" s="1716">
        <v>32.387728631701933</v>
      </c>
      <c r="E18" s="1716">
        <v>46.156809349703273</v>
      </c>
      <c r="F18" s="1716">
        <v>6.0899653979239048</v>
      </c>
      <c r="G18" s="1716">
        <v>5.2482269503546064</v>
      </c>
      <c r="H18" s="1769">
        <v>6.8594485541358523</v>
      </c>
    </row>
    <row r="19" spans="2:8">
      <c r="B19" s="1766" t="s">
        <v>1639</v>
      </c>
      <c r="C19" s="1767">
        <v>41.695714053910059</v>
      </c>
      <c r="D19" s="1767">
        <v>34.08083507664027</v>
      </c>
      <c r="E19" s="1767">
        <v>49.653813309572563</v>
      </c>
      <c r="F19" s="1767">
        <v>3.9630562552476931</v>
      </c>
      <c r="G19" s="1767">
        <v>3.3155884735562893</v>
      </c>
      <c r="H19" s="1768">
        <v>4.6856465005931085</v>
      </c>
    </row>
    <row r="20" spans="2:8">
      <c r="B20" s="1572" t="s">
        <v>1628</v>
      </c>
      <c r="C20" s="1716">
        <v>43.63292317423943</v>
      </c>
      <c r="D20" s="1716">
        <v>35.400672558279126</v>
      </c>
      <c r="E20" s="1716">
        <v>52.28439923068732</v>
      </c>
      <c r="F20" s="1716">
        <v>5.3559322033898411</v>
      </c>
      <c r="G20" s="1716">
        <v>4.2214532871972352</v>
      </c>
      <c r="H20" s="1769">
        <v>6.4857710125744603</v>
      </c>
    </row>
    <row r="21" spans="2:8">
      <c r="B21" s="1572" t="s">
        <v>1629</v>
      </c>
      <c r="C21" s="1716">
        <v>43.021095258335706</v>
      </c>
      <c r="D21" s="1716">
        <v>34.88016752220296</v>
      </c>
      <c r="E21" s="1716">
        <v>51.581177754414043</v>
      </c>
      <c r="F21" s="1716">
        <v>5.1886792452830122</v>
      </c>
      <c r="G21" s="1716">
        <v>3.9014373716632633</v>
      </c>
      <c r="H21" s="1769">
        <v>6.547619047619051</v>
      </c>
    </row>
    <row r="22" spans="2:8">
      <c r="B22" s="1572" t="s">
        <v>1630</v>
      </c>
      <c r="C22" s="1716">
        <v>42.958991518303741</v>
      </c>
      <c r="D22" s="1716">
        <v>35.22484981806209</v>
      </c>
      <c r="E22" s="1716">
        <v>51.054563549023449</v>
      </c>
      <c r="F22" s="1716">
        <v>5.6489576328177691</v>
      </c>
      <c r="G22" s="1716">
        <v>4.8431105047748986</v>
      </c>
      <c r="H22" s="1769">
        <v>6.547619047619051</v>
      </c>
    </row>
    <row r="23" spans="2:8">
      <c r="B23" s="1572" t="s">
        <v>1631</v>
      </c>
      <c r="C23" s="1716">
        <v>42.333217759617874</v>
      </c>
      <c r="D23" s="1716">
        <v>34.218292599694365</v>
      </c>
      <c r="E23" s="1716">
        <v>50.993922790343156</v>
      </c>
      <c r="F23" s="1716">
        <v>5.810810810810807</v>
      </c>
      <c r="G23" s="1716">
        <v>5.3176795580110507</v>
      </c>
      <c r="H23" s="1769">
        <v>6.2582345191040929</v>
      </c>
    </row>
    <row r="24" spans="2:8">
      <c r="B24" s="1572" t="s">
        <v>1632</v>
      </c>
      <c r="C24" s="1716">
        <v>41.692660909645738</v>
      </c>
      <c r="D24" s="1716">
        <v>33.116900330787203</v>
      </c>
      <c r="E24" s="1716">
        <v>51.003993781069944</v>
      </c>
      <c r="F24" s="1716">
        <v>4.8979591836734642</v>
      </c>
      <c r="G24" s="1716">
        <v>3.9353478566408882</v>
      </c>
      <c r="H24" s="1769">
        <v>5.9711286089238769</v>
      </c>
    </row>
    <row r="25" spans="2:8">
      <c r="B25" s="1572" t="s">
        <v>1633</v>
      </c>
      <c r="C25" s="1716">
        <v>41.743215470420111</v>
      </c>
      <c r="D25" s="1716">
        <v>33.851452016751971</v>
      </c>
      <c r="E25" s="1716">
        <v>50.048300658699262</v>
      </c>
      <c r="F25" s="1716">
        <v>4.9552649690295993</v>
      </c>
      <c r="G25" s="1716">
        <v>4.0977713874910364</v>
      </c>
      <c r="H25" s="1769">
        <v>5.8977719528178199</v>
      </c>
    </row>
    <row r="26" spans="2:8">
      <c r="B26" s="1572" t="s">
        <v>1634</v>
      </c>
      <c r="C26" s="1716">
        <v>42.040290003775212</v>
      </c>
      <c r="D26" s="1716">
        <v>34.50414055726678</v>
      </c>
      <c r="E26" s="1716">
        <v>49.941359416041038</v>
      </c>
      <c r="F26" s="1716">
        <v>4.732510288065825</v>
      </c>
      <c r="G26" s="1716">
        <v>3.9511494252873547</v>
      </c>
      <c r="H26" s="1769">
        <v>5.6714471968709148</v>
      </c>
    </row>
    <row r="27" spans="2:8">
      <c r="B27" s="1572" t="s">
        <v>1635</v>
      </c>
      <c r="C27" s="1716">
        <v>41.271613172999956</v>
      </c>
      <c r="D27" s="1716">
        <v>34.555767988423021</v>
      </c>
      <c r="E27" s="1716">
        <v>48.049269595712275</v>
      </c>
      <c r="F27" s="1716">
        <v>4.3626448534424043</v>
      </c>
      <c r="G27" s="1716">
        <v>3.1227821149751378</v>
      </c>
      <c r="H27" s="1769">
        <v>5.6677524429967292</v>
      </c>
    </row>
    <row r="28" spans="2:8">
      <c r="B28" s="1572" t="s">
        <v>1636</v>
      </c>
      <c r="C28" s="1716">
        <v>41.085332414481087</v>
      </c>
      <c r="D28" s="1716">
        <v>34.429162502103601</v>
      </c>
      <c r="E28" s="1716">
        <v>47.776964770372793</v>
      </c>
      <c r="F28" s="1716">
        <v>1.7161716171617059</v>
      </c>
      <c r="G28" s="1716">
        <v>2.4356297842727912</v>
      </c>
      <c r="H28" s="1769">
        <v>1.1214953271028207</v>
      </c>
    </row>
    <row r="29" spans="2:8">
      <c r="B29" s="1572" t="s">
        <v>138</v>
      </c>
      <c r="C29" s="1716">
        <v>40.632909303073589</v>
      </c>
      <c r="D29" s="1716">
        <v>33.286846139732354</v>
      </c>
      <c r="E29" s="1716">
        <v>48.387557116902087</v>
      </c>
      <c r="F29" s="1716">
        <v>1.3149243918474554</v>
      </c>
      <c r="G29" s="1716">
        <v>0.61559507523941193</v>
      </c>
      <c r="H29" s="1769">
        <v>2.2026431718061588</v>
      </c>
    </row>
    <row r="30" spans="2:8">
      <c r="B30" s="1572" t="s">
        <v>1637</v>
      </c>
      <c r="C30" s="1716">
        <v>40.341827554836037</v>
      </c>
      <c r="D30" s="1716">
        <v>32.796227659768249</v>
      </c>
      <c r="E30" s="1716">
        <v>48.365689962503033</v>
      </c>
      <c r="F30" s="1716">
        <v>1.8396846254927794</v>
      </c>
      <c r="G30" s="1716">
        <v>1.5710382513661045</v>
      </c>
      <c r="H30" s="1769">
        <v>2.1370207416719182</v>
      </c>
    </row>
    <row r="31" spans="2:8">
      <c r="B31" s="1572" t="s">
        <v>1638</v>
      </c>
      <c r="C31" s="1716">
        <v>39.94438850914409</v>
      </c>
      <c r="D31" s="1716">
        <v>32.998803063499537</v>
      </c>
      <c r="E31" s="1716">
        <v>47.202520743564293</v>
      </c>
      <c r="F31" s="1716">
        <v>2.0221787345074915</v>
      </c>
      <c r="G31" s="1716">
        <v>1.8867924528301927</v>
      </c>
      <c r="H31" s="1769">
        <v>2.2655758338577812</v>
      </c>
    </row>
    <row r="32" spans="2:8">
      <c r="B32" s="1766" t="s">
        <v>1640</v>
      </c>
      <c r="C32" s="1767">
        <v>43.588218600695498</v>
      </c>
      <c r="D32" s="1767">
        <v>35.432234193652945</v>
      </c>
      <c r="E32" s="1767">
        <v>52.206195781009768</v>
      </c>
      <c r="F32" s="1767">
        <v>4.5388467129704679</v>
      </c>
      <c r="G32" s="1767">
        <v>3.9652758330999802</v>
      </c>
      <c r="H32" s="1768">
        <v>5.1403553953128949</v>
      </c>
    </row>
    <row r="33" spans="2:8">
      <c r="B33" s="1572" t="s">
        <v>1628</v>
      </c>
      <c r="C33" s="1716">
        <v>44.67179988622928</v>
      </c>
      <c r="D33" s="1716">
        <v>36.387918420088241</v>
      </c>
      <c r="E33" s="1716">
        <v>53.324232031523664</v>
      </c>
      <c r="F33" s="1716">
        <v>2.3809523809523796</v>
      </c>
      <c r="G33" s="1716">
        <v>2.7888446215139595</v>
      </c>
      <c r="H33" s="1769">
        <v>1.988812927284016</v>
      </c>
    </row>
    <row r="34" spans="2:8">
      <c r="B34" s="1572" t="s">
        <v>1629</v>
      </c>
      <c r="C34" s="1716">
        <v>44.151050935283713</v>
      </c>
      <c r="D34" s="1716">
        <v>36.029025343730297</v>
      </c>
      <c r="E34" s="1716">
        <v>52.573733400248472</v>
      </c>
      <c r="F34" s="1716">
        <v>2.626521460602163</v>
      </c>
      <c r="G34" s="1716">
        <v>3.2938076416337339</v>
      </c>
      <c r="H34" s="1769">
        <v>1.9242706393544466</v>
      </c>
    </row>
    <row r="35" spans="2:8">
      <c r="B35" s="1572" t="s">
        <v>1630</v>
      </c>
      <c r="C35" s="1716">
        <v>44.080133825295668</v>
      </c>
      <c r="D35" s="1716">
        <v>35.981123022190076</v>
      </c>
      <c r="E35" s="1716">
        <v>52.607424481593121</v>
      </c>
      <c r="F35" s="1716">
        <v>2.6098026734563859</v>
      </c>
      <c r="G35" s="1716">
        <v>2.1470396877033124</v>
      </c>
      <c r="H35" s="1769">
        <v>3.0415890751086323</v>
      </c>
    </row>
    <row r="36" spans="2:8">
      <c r="B36" s="1572" t="s">
        <v>1631</v>
      </c>
      <c r="C36" s="1716">
        <v>43.468588780838942</v>
      </c>
      <c r="D36" s="1716">
        <v>34.981173776673607</v>
      </c>
      <c r="E36" s="1716">
        <v>52.701086896524252</v>
      </c>
      <c r="F36" s="1716">
        <v>2.6819923371647718</v>
      </c>
      <c r="G36" s="1716">
        <v>2.2295081967213264</v>
      </c>
      <c r="H36" s="1769">
        <v>3.3477991320520601</v>
      </c>
    </row>
    <row r="37" spans="2:8">
      <c r="B37" s="1572" t="s">
        <v>1632</v>
      </c>
      <c r="C37" s="1716">
        <v>42.990483917965392</v>
      </c>
      <c r="D37" s="1716">
        <v>34.124489548005066</v>
      </c>
      <c r="E37" s="1716">
        <v>52.64621801850123</v>
      </c>
      <c r="F37" s="1716">
        <v>3.1128404669260874</v>
      </c>
      <c r="G37" s="1716">
        <v>3.0425963488843735</v>
      </c>
      <c r="H37" s="1769">
        <v>3.2198142414860484</v>
      </c>
    </row>
    <row r="38" spans="2:8">
      <c r="B38" s="1572" t="s">
        <v>1633</v>
      </c>
      <c r="C38" s="1716">
        <v>43.659293044846038</v>
      </c>
      <c r="D38" s="1716">
        <v>34.996949951588775</v>
      </c>
      <c r="E38" s="1716">
        <v>52.897568414758013</v>
      </c>
      <c r="F38" s="1716">
        <v>4.5901639344262435</v>
      </c>
      <c r="G38" s="1716">
        <v>3.3839779005524662</v>
      </c>
      <c r="H38" s="1769">
        <v>5.6930693069306955</v>
      </c>
    </row>
    <row r="39" spans="2:8">
      <c r="B39" s="1572" t="s">
        <v>1634</v>
      </c>
      <c r="C39" s="1716">
        <v>44.435507254182475</v>
      </c>
      <c r="D39" s="1716">
        <v>35.910978864224347</v>
      </c>
      <c r="E39" s="1716">
        <v>53.638415573341675</v>
      </c>
      <c r="F39" s="1716">
        <v>5.6974459724951032</v>
      </c>
      <c r="G39" s="1716">
        <v>4.0774015203869993</v>
      </c>
      <c r="H39" s="1769">
        <v>7.402837754472543</v>
      </c>
    </row>
    <row r="40" spans="2:8">
      <c r="B40" s="1572" t="s">
        <v>1635</v>
      </c>
      <c r="C40" s="1716">
        <v>43.643849312576606</v>
      </c>
      <c r="D40" s="1716">
        <v>36.196711066657393</v>
      </c>
      <c r="E40" s="1716">
        <v>51.307832296360942</v>
      </c>
      <c r="F40" s="1716">
        <v>5.7478772044415649</v>
      </c>
      <c r="G40" s="1716">
        <v>4.7487955953200185</v>
      </c>
      <c r="H40" s="1769">
        <v>6.7817509247842338</v>
      </c>
    </row>
    <row r="41" spans="2:8">
      <c r="B41" s="1572" t="s">
        <v>1636</v>
      </c>
      <c r="C41" s="1716">
        <v>43.484859562503502</v>
      </c>
      <c r="D41" s="1716">
        <v>36.089768062039091</v>
      </c>
      <c r="E41" s="1716">
        <v>51.044501449392378</v>
      </c>
      <c r="F41" s="1716">
        <v>5.8403634003893643</v>
      </c>
      <c r="G41" s="1716">
        <v>4.8233695652174049</v>
      </c>
      <c r="H41" s="1769">
        <v>6.8391866913123778</v>
      </c>
    </row>
    <row r="42" spans="2:8">
      <c r="B42" s="1572" t="s">
        <v>138</v>
      </c>
      <c r="C42" s="1716">
        <v>43.243323764163399</v>
      </c>
      <c r="D42" s="1716">
        <v>35.232868909731081</v>
      </c>
      <c r="E42" s="1716">
        <v>51.784200715885746</v>
      </c>
      <c r="F42" s="1716">
        <v>6.4243997404282993</v>
      </c>
      <c r="G42" s="1716">
        <v>5.8463630183548645</v>
      </c>
      <c r="H42" s="1769">
        <v>7.0197044334975516</v>
      </c>
    </row>
    <row r="43" spans="2:8">
      <c r="B43" s="1572" t="s">
        <v>1637</v>
      </c>
      <c r="C43" s="1716">
        <v>42.840412365532394</v>
      </c>
      <c r="D43" s="1716">
        <v>34.538554013649787</v>
      </c>
      <c r="E43" s="1716">
        <v>51.758709263270944</v>
      </c>
      <c r="F43" s="1716">
        <v>6.1935483870967829</v>
      </c>
      <c r="G43" s="1716">
        <v>5.3127101546738515</v>
      </c>
      <c r="H43" s="1769">
        <v>7.0153846153846189</v>
      </c>
    </row>
    <row r="44" spans="2:8">
      <c r="B44" s="1572" t="s">
        <v>1638</v>
      </c>
      <c r="C44" s="1716">
        <v>42.600530940821294</v>
      </c>
      <c r="D44" s="1716">
        <v>34.984794076864723</v>
      </c>
      <c r="E44" s="1716">
        <v>50.659177402554093</v>
      </c>
      <c r="F44" s="1716">
        <v>6.6496163682864449</v>
      </c>
      <c r="G44" s="1716">
        <v>6.0185185185185333</v>
      </c>
      <c r="H44" s="1769">
        <v>7.3230769230769255</v>
      </c>
    </row>
    <row r="45" spans="2:8">
      <c r="B45" s="1766" t="s">
        <v>1641</v>
      </c>
      <c r="C45" s="1767">
        <v>47.058932751739768</v>
      </c>
      <c r="D45" s="1767">
        <v>38.198021369572956</v>
      </c>
      <c r="E45" s="1767">
        <v>56.433739092919303</v>
      </c>
      <c r="F45" s="1767">
        <v>7.9625051503914079</v>
      </c>
      <c r="G45" s="1767">
        <v>7.8058503474653946</v>
      </c>
      <c r="H45" s="1768">
        <v>8.0977808259442838</v>
      </c>
    </row>
    <row r="46" spans="2:8">
      <c r="B46" s="1572" t="s">
        <v>1628</v>
      </c>
      <c r="C46" s="1716">
        <v>47.928818591261397</v>
      </c>
      <c r="D46" s="1716">
        <v>38.785513938890503</v>
      </c>
      <c r="E46" s="1716">
        <v>57.58104707378812</v>
      </c>
      <c r="F46" s="1716">
        <v>7.2910119421747197</v>
      </c>
      <c r="G46" s="1716">
        <v>6.5891472868216994</v>
      </c>
      <c r="H46" s="1769">
        <v>7.9829372333942672</v>
      </c>
    </row>
    <row r="47" spans="2:8">
      <c r="B47" s="1572" t="s">
        <v>1629</v>
      </c>
      <c r="C47" s="1716">
        <v>47.761396908148768</v>
      </c>
      <c r="D47" s="1716">
        <v>38.602464878161456</v>
      </c>
      <c r="E47" s="1716">
        <v>57.472475239643778</v>
      </c>
      <c r="F47" s="1716">
        <v>8.1772784019975404</v>
      </c>
      <c r="G47" s="1716">
        <v>7.1428571428571388</v>
      </c>
      <c r="H47" s="1769">
        <v>9.3179049939098491</v>
      </c>
    </row>
    <row r="48" spans="2:8">
      <c r="B48" s="1572" t="s">
        <v>1630</v>
      </c>
      <c r="C48" s="1716">
        <v>47.525595345829259</v>
      </c>
      <c r="D48" s="1716">
        <v>38.685371285707291</v>
      </c>
      <c r="E48" s="1716">
        <v>56.949096134319355</v>
      </c>
      <c r="F48" s="1716">
        <v>7.8163771712158763</v>
      </c>
      <c r="G48" s="1716">
        <v>7.5159235668789961</v>
      </c>
      <c r="H48" s="1769">
        <v>8.2530120481927582</v>
      </c>
    </row>
    <row r="49" spans="2:8">
      <c r="B49" s="1572" t="s">
        <v>1631</v>
      </c>
      <c r="C49" s="1716">
        <v>47.172060696975514</v>
      </c>
      <c r="D49" s="1716">
        <v>37.987821534480943</v>
      </c>
      <c r="E49" s="1716">
        <v>57.063838784623826</v>
      </c>
      <c r="F49" s="1716">
        <v>8.5199004975124382</v>
      </c>
      <c r="G49" s="1716">
        <v>8.5952533675432932</v>
      </c>
      <c r="H49" s="1769">
        <v>8.2783443311337663</v>
      </c>
    </row>
    <row r="50" spans="2:8">
      <c r="B50" s="1572" t="s">
        <v>1632</v>
      </c>
      <c r="C50" s="1716">
        <v>46.775800760338598</v>
      </c>
      <c r="D50" s="1716">
        <v>37.303991028252646</v>
      </c>
      <c r="E50" s="1716">
        <v>57.004427698549897</v>
      </c>
      <c r="F50" s="1716">
        <v>8.8050314465408945</v>
      </c>
      <c r="G50" s="1716">
        <v>9.317585301837255</v>
      </c>
      <c r="H50" s="1769">
        <v>8.2783443311337663</v>
      </c>
    </row>
    <row r="51" spans="2:8">
      <c r="B51" s="1572" t="s">
        <v>1633</v>
      </c>
      <c r="C51" s="1716">
        <v>46.697644317661343</v>
      </c>
      <c r="D51" s="1716">
        <v>37.87238126554282</v>
      </c>
      <c r="E51" s="1716">
        <v>55.963627315453571</v>
      </c>
      <c r="F51" s="1716">
        <v>6.9592476489028172</v>
      </c>
      <c r="G51" s="1716">
        <v>8.2164328657314769</v>
      </c>
      <c r="H51" s="1769">
        <v>5.7962529274004453</v>
      </c>
    </row>
    <row r="52" spans="2:8">
      <c r="B52" s="1572" t="s">
        <v>1634</v>
      </c>
      <c r="C52" s="1716">
        <v>47.023442810161356</v>
      </c>
      <c r="D52" s="1716">
        <v>38.462361171612145</v>
      </c>
      <c r="E52" s="1716">
        <v>56.01069231664038</v>
      </c>
      <c r="F52" s="1716">
        <v>5.8240396530359249</v>
      </c>
      <c r="G52" s="1716">
        <v>7.1049136786188711</v>
      </c>
      <c r="H52" s="1769">
        <v>4.4227455485353175</v>
      </c>
    </row>
    <row r="53" spans="2:8">
      <c r="B53" s="1572" t="s">
        <v>1635</v>
      </c>
      <c r="C53" s="1716">
        <v>46.986545269372421</v>
      </c>
      <c r="D53" s="1716">
        <v>38.455978043648223</v>
      </c>
      <c r="E53" s="1716">
        <v>55.958688239168083</v>
      </c>
      <c r="F53" s="1716">
        <v>7.6590487955528204</v>
      </c>
      <c r="G53" s="1716">
        <v>6.2417871222076258</v>
      </c>
      <c r="H53" s="1769">
        <v>9.0646651270207741</v>
      </c>
    </row>
    <row r="54" spans="2:8">
      <c r="B54" s="1572" t="s">
        <v>1636</v>
      </c>
      <c r="C54" s="1716">
        <v>46.924181367517654</v>
      </c>
      <c r="D54" s="1716">
        <v>38.568979236003209</v>
      </c>
      <c r="E54" s="1716">
        <v>55.636713438783019</v>
      </c>
      <c r="F54" s="1716">
        <v>7.9092581238504209</v>
      </c>
      <c r="G54" s="1716">
        <v>6.8697342838626128</v>
      </c>
      <c r="H54" s="1769">
        <v>8.9965397923875514</v>
      </c>
    </row>
    <row r="55" spans="2:8">
      <c r="B55" s="1572" t="s">
        <v>138</v>
      </c>
      <c r="C55" s="1716">
        <v>47.198496635908448</v>
      </c>
      <c r="D55" s="1716">
        <v>38.423436861106381</v>
      </c>
      <c r="E55" s="1716">
        <v>56.521622862979989</v>
      </c>
      <c r="F55" s="1716">
        <v>9.1463414634146432</v>
      </c>
      <c r="G55" s="1716">
        <v>9.055876685934507</v>
      </c>
      <c r="H55" s="1769">
        <v>9.1484464902186176</v>
      </c>
    </row>
    <row r="56" spans="2:8">
      <c r="B56" s="1572" t="s">
        <v>1637</v>
      </c>
      <c r="C56" s="1716">
        <v>46.744450603769927</v>
      </c>
      <c r="D56" s="1716">
        <v>37.692381411742943</v>
      </c>
      <c r="E56" s="1716">
        <v>56.401786523786598</v>
      </c>
      <c r="F56" s="1716">
        <v>9.1130012150668449</v>
      </c>
      <c r="G56" s="1716">
        <v>9.1315453384419101</v>
      </c>
      <c r="H56" s="1769">
        <v>8.9706728004600222</v>
      </c>
    </row>
    <row r="57" spans="2:8">
      <c r="B57" s="1572" t="s">
        <v>1638</v>
      </c>
      <c r="C57" s="1716">
        <v>46.125027118968916</v>
      </c>
      <c r="D57" s="1716">
        <v>37.734624010135335</v>
      </c>
      <c r="E57" s="1716">
        <v>55.07440095044182</v>
      </c>
      <c r="F57" s="1716">
        <v>8.2733812949640253</v>
      </c>
      <c r="G57" s="1716">
        <v>7.8602620087336277</v>
      </c>
      <c r="H57" s="1769">
        <v>8.7155963302752326</v>
      </c>
    </row>
    <row r="58" spans="2:8">
      <c r="B58" s="1766" t="s">
        <v>1642</v>
      </c>
      <c r="C58" s="1767">
        <v>49.835409784092413</v>
      </c>
      <c r="D58" s="1767">
        <v>40.871882865443062</v>
      </c>
      <c r="E58" s="1767">
        <v>59.198992308472356</v>
      </c>
      <c r="F58" s="1767">
        <v>5.9000000000000199</v>
      </c>
      <c r="G58" s="1767">
        <v>7</v>
      </c>
      <c r="H58" s="1768">
        <v>4.9000000000000199</v>
      </c>
    </row>
    <row r="59" spans="2:8">
      <c r="B59" s="1572" t="s">
        <v>1628</v>
      </c>
      <c r="C59" s="1716">
        <v>50.085610422009388</v>
      </c>
      <c r="D59" s="1716">
        <v>40.76352728292818</v>
      </c>
      <c r="E59" s="1716">
        <v>59.884275467360801</v>
      </c>
      <c r="F59" s="1716">
        <v>4.5000000000000142</v>
      </c>
      <c r="G59" s="1716">
        <v>5.0999999999999943</v>
      </c>
      <c r="H59" s="1769">
        <v>4</v>
      </c>
    </row>
    <row r="60" spans="2:8">
      <c r="B60" s="1572" t="s">
        <v>1629</v>
      </c>
      <c r="C60" s="1716">
        <v>50.388267641197046</v>
      </c>
      <c r="D60" s="1716">
        <v>41.34317356085333</v>
      </c>
      <c r="E60" s="1716">
        <v>59.828832923926612</v>
      </c>
      <c r="F60" s="1716">
        <v>5.5</v>
      </c>
      <c r="G60" s="1716">
        <v>7.0999999999999943</v>
      </c>
      <c r="H60" s="1769">
        <v>4.0999999999999943</v>
      </c>
    </row>
    <row r="61" spans="2:8">
      <c r="B61" s="1572" t="s">
        <v>1630</v>
      </c>
      <c r="C61" s="1716">
        <v>50.614751873454729</v>
      </c>
      <c r="D61" s="1716">
        <v>42.244339318904096</v>
      </c>
      <c r="E61" s="1716">
        <v>59.283995400959974</v>
      </c>
      <c r="F61" s="1716">
        <v>6.5</v>
      </c>
      <c r="G61" s="1716">
        <v>9.1999999999999886</v>
      </c>
      <c r="H61" s="1769">
        <v>4.0999999999999943</v>
      </c>
    </row>
    <row r="62" spans="2:8">
      <c r="B62" s="1572" t="s">
        <v>1631</v>
      </c>
      <c r="C62" s="1716">
        <v>50.191065574548702</v>
      </c>
      <c r="D62" s="1716">
        <v>41.216708227612237</v>
      </c>
      <c r="E62" s="1716">
        <v>59.688759995270836</v>
      </c>
      <c r="F62" s="1716">
        <v>6.4000000000000057</v>
      </c>
      <c r="G62" s="1716">
        <v>8.5</v>
      </c>
      <c r="H62" s="1769">
        <v>4.6000000000000085</v>
      </c>
    </row>
    <row r="63" spans="2:8">
      <c r="B63" s="1572" t="s">
        <v>1632</v>
      </c>
      <c r="C63" s="1716">
        <v>49.488790907657361</v>
      </c>
      <c r="D63" s="1716">
        <v>39.915207210220743</v>
      </c>
      <c r="E63" s="1716">
        <v>59.683620109084472</v>
      </c>
      <c r="F63" s="1716">
        <v>5.7999999999999829</v>
      </c>
      <c r="G63" s="1716">
        <v>6.9999999999999858</v>
      </c>
      <c r="H63" s="1769">
        <v>4.6999999999999886</v>
      </c>
    </row>
    <row r="64" spans="2:8">
      <c r="B64" s="1572" t="s">
        <v>1633</v>
      </c>
      <c r="C64" s="1716">
        <v>48.845730970619485</v>
      </c>
      <c r="D64" s="1716">
        <v>39.614468646191888</v>
      </c>
      <c r="E64" s="1716">
        <v>58.59390239447805</v>
      </c>
      <c r="F64" s="1716">
        <v>4.6000000000000085</v>
      </c>
      <c r="G64" s="1716">
        <v>4.6000000000000085</v>
      </c>
      <c r="H64" s="1769">
        <v>4.6999999999999886</v>
      </c>
    </row>
    <row r="65" spans="2:8">
      <c r="B65" s="1572" t="s">
        <v>1634</v>
      </c>
      <c r="C65" s="1716">
        <v>49.421632827341782</v>
      </c>
      <c r="D65" s="1716">
        <v>40.308509832057325</v>
      </c>
      <c r="E65" s="1716">
        <v>59.035251987720116</v>
      </c>
      <c r="F65" s="1716">
        <v>5.0999999999999943</v>
      </c>
      <c r="G65" s="1716">
        <v>4.8000000000000114</v>
      </c>
      <c r="H65" s="1769">
        <v>5.4000000000000341</v>
      </c>
    </row>
    <row r="66" spans="2:8">
      <c r="B66" s="1572" t="s">
        <v>1635</v>
      </c>
      <c r="C66" s="1716">
        <v>49.523812824985313</v>
      </c>
      <c r="D66" s="1716">
        <v>40.532550606080079</v>
      </c>
      <c r="E66" s="1716">
        <v>58.980439706511198</v>
      </c>
      <c r="F66" s="1716">
        <v>5.4000000000000057</v>
      </c>
      <c r="G66" s="1716">
        <v>5.4000000000000057</v>
      </c>
      <c r="H66" s="1769">
        <v>5.4000000000000341</v>
      </c>
    </row>
    <row r="67" spans="2:8">
      <c r="B67" s="1572" t="s">
        <v>1636</v>
      </c>
      <c r="C67" s="1716">
        <v>49.551929425162477</v>
      </c>
      <c r="D67" s="1716">
        <v>40.883061990620938</v>
      </c>
      <c r="E67" s="1716">
        <v>58.64107836873351</v>
      </c>
      <c r="F67" s="1716">
        <v>5.5999999999999801</v>
      </c>
      <c r="G67" s="1716">
        <v>6</v>
      </c>
      <c r="H67" s="1769">
        <v>5.4000000000000057</v>
      </c>
    </row>
    <row r="68" spans="2:8">
      <c r="B68" s="1572" t="s">
        <v>138</v>
      </c>
      <c r="C68" s="1716">
        <v>50.313590183825802</v>
      </c>
      <c r="D68" s="1716">
        <v>41.420392411580444</v>
      </c>
      <c r="E68" s="1716">
        <v>59.686815205640912</v>
      </c>
      <c r="F68" s="1716">
        <v>6.5999999999999801</v>
      </c>
      <c r="G68" s="1716">
        <v>7.8000000000000114</v>
      </c>
      <c r="H68" s="1769">
        <v>5.6000000000000085</v>
      </c>
    </row>
    <row r="69" spans="2:8">
      <c r="B69" s="1572" t="s">
        <v>1637</v>
      </c>
      <c r="C69" s="1716">
        <v>49.876321525230054</v>
      </c>
      <c r="D69" s="1716">
        <v>40.745390424938606</v>
      </c>
      <c r="E69" s="1716">
        <v>59.560268070755988</v>
      </c>
      <c r="F69" s="1716">
        <v>6.6999999999999886</v>
      </c>
      <c r="G69" s="1716">
        <v>8.0999999999999801</v>
      </c>
      <c r="H69" s="1769">
        <v>5.6000000000000085</v>
      </c>
    </row>
    <row r="70" spans="2:8">
      <c r="B70" s="1572" t="s">
        <v>1638</v>
      </c>
      <c r="C70" s="1716">
        <v>49.81502072410548</v>
      </c>
      <c r="D70" s="1716">
        <v>41.809864784622491</v>
      </c>
      <c r="E70" s="1716">
        <v>58.158549340652876</v>
      </c>
      <c r="F70" s="1716">
        <v>8</v>
      </c>
      <c r="G70" s="1716">
        <v>10.799999999999983</v>
      </c>
      <c r="H70" s="1769">
        <v>5.6000000000000085</v>
      </c>
    </row>
    <row r="71" spans="2:8">
      <c r="B71" s="1766" t="s">
        <v>1643</v>
      </c>
      <c r="C71" s="1767">
        <v>53.17659400946593</v>
      </c>
      <c r="D71" s="1767">
        <v>44.691685002400355</v>
      </c>
      <c r="E71" s="1767">
        <v>61.625643089467886</v>
      </c>
      <c r="F71" s="1767">
        <v>6.7044381491973439</v>
      </c>
      <c r="G71" s="1767">
        <v>9.3457943925233593</v>
      </c>
      <c r="H71" s="1768">
        <v>4.0991420400381458</v>
      </c>
    </row>
    <row r="72" spans="2:8">
      <c r="B72" s="1572" t="s">
        <v>1628</v>
      </c>
      <c r="C72" s="1716">
        <v>52.904640465464261</v>
      </c>
      <c r="D72" s="1716">
        <v>44.522126041753538</v>
      </c>
      <c r="E72" s="1716">
        <v>61.439226500913385</v>
      </c>
      <c r="F72" s="1716">
        <v>5.6459330143540711</v>
      </c>
      <c r="G72" s="1716">
        <v>9.2293054234062737</v>
      </c>
      <c r="H72" s="1769">
        <v>2.5961538461538538</v>
      </c>
    </row>
    <row r="73" spans="2:8">
      <c r="B73" s="1572" t="s">
        <v>1629</v>
      </c>
      <c r="C73" s="1716">
        <v>53.436598713122891</v>
      </c>
      <c r="D73" s="1716">
        <v>45.531293378673311</v>
      </c>
      <c r="E73" s="1716">
        <v>61.396910325229634</v>
      </c>
      <c r="F73" s="1716">
        <v>6.0663507109004655</v>
      </c>
      <c r="G73" s="1716">
        <v>10.17740429505136</v>
      </c>
      <c r="H73" s="1769">
        <v>2.5936599423631179</v>
      </c>
    </row>
    <row r="74" spans="2:8">
      <c r="B74" s="1572" t="s">
        <v>1630</v>
      </c>
      <c r="C74" s="1716">
        <v>53.361072750532337</v>
      </c>
      <c r="D74" s="1716">
        <v>45.93631574034692</v>
      </c>
      <c r="E74" s="1716">
        <v>60.831292945998264</v>
      </c>
      <c r="F74" s="1716">
        <v>5.4460093896713744</v>
      </c>
      <c r="G74" s="1716">
        <v>8.7912087912087884</v>
      </c>
      <c r="H74" s="1769">
        <v>2.689721421709919</v>
      </c>
    </row>
    <row r="75" spans="2:8">
      <c r="B75" s="1572" t="s">
        <v>1631</v>
      </c>
      <c r="C75" s="1716">
        <v>52.858296321579537</v>
      </c>
      <c r="D75" s="1716">
        <v>44.50229011221878</v>
      </c>
      <c r="E75" s="1716">
        <v>61.498846551788276</v>
      </c>
      <c r="F75" s="1716">
        <v>5.2631578947368354</v>
      </c>
      <c r="G75" s="1716">
        <v>7.9262672811059929</v>
      </c>
      <c r="H75" s="1769">
        <v>3.0592734225621427</v>
      </c>
    </row>
    <row r="76" spans="2:8">
      <c r="B76" s="1572" t="s">
        <v>1632</v>
      </c>
      <c r="C76" s="1716">
        <v>51.780453455083283</v>
      </c>
      <c r="D76" s="1716">
        <v>42.534742418775956</v>
      </c>
      <c r="E76" s="1716">
        <v>61.465055120682166</v>
      </c>
      <c r="F76" s="1716">
        <v>4.631379962192824</v>
      </c>
      <c r="G76" s="1716">
        <v>6.6355140186915804</v>
      </c>
      <c r="H76" s="1769">
        <v>2.9608404966570987</v>
      </c>
    </row>
    <row r="77" spans="2:8">
      <c r="B77" s="1572" t="s">
        <v>1633</v>
      </c>
      <c r="C77" s="1716">
        <v>51.15707989663678</v>
      </c>
      <c r="D77" s="1716">
        <v>42.236583692696115</v>
      </c>
      <c r="E77" s="1716">
        <v>60.412318358677254</v>
      </c>
      <c r="F77" s="1716">
        <v>4.7801147227533534</v>
      </c>
      <c r="G77" s="1716">
        <v>6.5965583173996265</v>
      </c>
      <c r="H77" s="1769">
        <v>3.151862464183381</v>
      </c>
    </row>
    <row r="78" spans="2:8">
      <c r="B78" s="1572" t="s">
        <v>1634</v>
      </c>
      <c r="C78" s="1716">
        <v>52.027970465389345</v>
      </c>
      <c r="D78" s="1716">
        <v>43.102900388735094</v>
      </c>
      <c r="E78" s="1716">
        <v>61.273102597321618</v>
      </c>
      <c r="F78" s="1716">
        <v>5.2331113225499593</v>
      </c>
      <c r="G78" s="1716">
        <v>6.9656488549618274</v>
      </c>
      <c r="H78" s="1769">
        <v>3.7950664136622265</v>
      </c>
    </row>
    <row r="79" spans="2:8">
      <c r="B79" s="1572" t="s">
        <v>1635</v>
      </c>
      <c r="C79" s="1716">
        <v>52.522123096052113</v>
      </c>
      <c r="D79" s="1716">
        <v>43.975995172019289</v>
      </c>
      <c r="E79" s="1716">
        <v>61.285644774975907</v>
      </c>
      <c r="F79" s="1716">
        <v>5.9772296015180331</v>
      </c>
      <c r="G79" s="1716">
        <v>8.4440227703984618</v>
      </c>
      <c r="H79" s="1769">
        <v>3.9848197343453506</v>
      </c>
    </row>
    <row r="80" spans="2:8">
      <c r="B80" s="1572" t="s">
        <v>1636</v>
      </c>
      <c r="C80" s="1716">
        <v>53.475388235294119</v>
      </c>
      <c r="D80" s="1716">
        <v>45.719691479481796</v>
      </c>
      <c r="E80" s="1716">
        <v>60.998771510753087</v>
      </c>
      <c r="F80" s="1716">
        <v>7.9545454545454533</v>
      </c>
      <c r="G80" s="1716">
        <v>11.79245283018868</v>
      </c>
      <c r="H80" s="1769">
        <v>4.0796963946869056</v>
      </c>
    </row>
    <row r="81" spans="2:8">
      <c r="B81" s="1572" t="s">
        <v>138</v>
      </c>
      <c r="C81" s="1716">
        <v>54.473532152842502</v>
      </c>
      <c r="D81" s="1716">
        <v>46.425997457346703</v>
      </c>
      <c r="E81" s="1716">
        <v>62.258707323470077</v>
      </c>
      <c r="F81" s="1716">
        <v>8.2551594746716859</v>
      </c>
      <c r="G81" s="1716">
        <v>12.152133580705012</v>
      </c>
      <c r="H81" s="1769">
        <v>4.2613636363636402</v>
      </c>
    </row>
    <row r="82" spans="2:8">
      <c r="B82" s="1572" t="s">
        <v>1637</v>
      </c>
      <c r="C82" s="1716">
        <v>54.912933025404165</v>
      </c>
      <c r="D82" s="1716">
        <v>45.556135089265631</v>
      </c>
      <c r="E82" s="1716">
        <v>63.5873938290026</v>
      </c>
      <c r="F82" s="1716">
        <v>10.121836925960622</v>
      </c>
      <c r="G82" s="1716">
        <v>11.840888066605018</v>
      </c>
      <c r="H82" s="1769">
        <v>6.7234848484848584</v>
      </c>
    </row>
    <row r="83" spans="2:8">
      <c r="B83" s="1572" t="s">
        <v>1644</v>
      </c>
      <c r="C83" s="1716">
        <v>55.14264108352144</v>
      </c>
      <c r="D83" s="1716">
        <v>46.601654735365983</v>
      </c>
      <c r="E83" s="1716">
        <v>63.403966597599677</v>
      </c>
      <c r="F83" s="1716">
        <v>10.648148148148138</v>
      </c>
      <c r="G83" s="1716">
        <v>11.462093862815891</v>
      </c>
      <c r="H83" s="1769">
        <v>8.9962121212121389</v>
      </c>
    </row>
    <row r="84" spans="2:8">
      <c r="B84" s="1766" t="s">
        <v>1645</v>
      </c>
      <c r="C84" s="1767">
        <v>59.867197773444531</v>
      </c>
      <c r="D84" s="1767">
        <v>52.44588334042367</v>
      </c>
      <c r="E84" s="1767">
        <v>67.156149520573976</v>
      </c>
      <c r="F84" s="1767">
        <v>12.630639531789086</v>
      </c>
      <c r="G84" s="1767">
        <v>17.115386301821857</v>
      </c>
      <c r="H84" s="1768">
        <v>8.8837703542190951</v>
      </c>
    </row>
    <row r="85" spans="2:8">
      <c r="B85" s="1572" t="s">
        <v>1628</v>
      </c>
      <c r="C85" s="1716">
        <v>59.174529523121414</v>
      </c>
      <c r="D85" s="1716">
        <v>50.116085869681086</v>
      </c>
      <c r="E85" s="1716">
        <v>68.320417905160681</v>
      </c>
      <c r="F85" s="1716">
        <v>11.820652173913032</v>
      </c>
      <c r="G85" s="1716">
        <v>12.534843205574916</v>
      </c>
      <c r="H85" s="1769">
        <v>11.152764761012165</v>
      </c>
    </row>
    <row r="86" spans="2:8">
      <c r="B86" s="1572" t="s">
        <v>1629</v>
      </c>
      <c r="C86" s="1716">
        <v>60.112612748505647</v>
      </c>
      <c r="D86" s="1716">
        <v>51.888173574524991</v>
      </c>
      <c r="E86" s="1716">
        <v>68.275844689966277</v>
      </c>
      <c r="F86" s="1716">
        <v>12.439678284182293</v>
      </c>
      <c r="G86" s="1716">
        <v>13.847457627118658</v>
      </c>
      <c r="H86" s="1769">
        <v>11.17977528089888</v>
      </c>
    </row>
    <row r="87" spans="2:8">
      <c r="B87" s="1572" t="s">
        <v>1630</v>
      </c>
      <c r="C87" s="1716">
        <v>60.447759725393219</v>
      </c>
      <c r="D87" s="1716">
        <v>53.079948051497787</v>
      </c>
      <c r="E87" s="1716">
        <v>67.701432567168737</v>
      </c>
      <c r="F87" s="1716">
        <v>13.232413178984871</v>
      </c>
      <c r="G87" s="1716">
        <v>15.488215488215488</v>
      </c>
      <c r="H87" s="1769">
        <v>10.729653882132823</v>
      </c>
    </row>
    <row r="88" spans="2:8">
      <c r="B88" s="1572" t="s">
        <v>1631</v>
      </c>
      <c r="C88" s="1716">
        <v>60.11383356441533</v>
      </c>
      <c r="D88" s="1716">
        <v>52.091420745927543</v>
      </c>
      <c r="E88" s="1716">
        <v>68.120779515777443</v>
      </c>
      <c r="F88" s="1716">
        <v>13.741071428571445</v>
      </c>
      <c r="G88" s="1716">
        <v>17.028181041844576</v>
      </c>
      <c r="H88" s="1769">
        <v>10.705009276437849</v>
      </c>
    </row>
    <row r="89" spans="2:8">
      <c r="B89" s="1572" t="s">
        <v>1632</v>
      </c>
      <c r="C89" s="1716">
        <v>58.73381317013142</v>
      </c>
      <c r="D89" s="1716">
        <v>49.788487839014209</v>
      </c>
      <c r="E89" s="1716">
        <v>67.738885080644636</v>
      </c>
      <c r="F89" s="1716">
        <v>13.396567299006307</v>
      </c>
      <c r="G89" s="1716">
        <v>16.993865030674854</v>
      </c>
      <c r="H89" s="1769">
        <v>10.185528756957325</v>
      </c>
    </row>
    <row r="90" spans="2:8">
      <c r="B90" s="1572" t="s">
        <v>1633</v>
      </c>
      <c r="C90" s="1716">
        <v>58.203156349484246</v>
      </c>
      <c r="D90" s="1716">
        <v>49.986531987145234</v>
      </c>
      <c r="E90" s="1716">
        <v>66.332839250582083</v>
      </c>
      <c r="F90" s="1716">
        <v>13.768248175182492</v>
      </c>
      <c r="G90" s="1716">
        <v>18.367713004484301</v>
      </c>
      <c r="H90" s="1769">
        <v>9.7129629629629619</v>
      </c>
    </row>
    <row r="91" spans="2:8">
      <c r="B91" s="1572" t="s">
        <v>1634</v>
      </c>
      <c r="C91" s="1716">
        <v>58.896497286629497</v>
      </c>
      <c r="D91" s="1716">
        <v>51.118084853280671</v>
      </c>
      <c r="E91" s="1716">
        <v>66.549049226290464</v>
      </c>
      <c r="F91" s="1716">
        <v>13.236889692585891</v>
      </c>
      <c r="G91" s="1716">
        <v>18.545941123996428</v>
      </c>
      <c r="H91" s="1769">
        <v>8.564899451553913</v>
      </c>
    </row>
    <row r="92" spans="2:8">
      <c r="B92" s="1572" t="s">
        <v>1635</v>
      </c>
      <c r="C92" s="1716">
        <v>59.25625850423323</v>
      </c>
      <c r="D92" s="1716">
        <v>51.919073966064154</v>
      </c>
      <c r="E92" s="1716">
        <v>66.401926486003489</v>
      </c>
      <c r="F92" s="1716">
        <v>12.855863921217534</v>
      </c>
      <c r="G92" s="1716">
        <v>18.057742782152246</v>
      </c>
      <c r="H92" s="1769">
        <v>8.2299270072992812</v>
      </c>
    </row>
    <row r="93" spans="2:8">
      <c r="B93" s="1572" t="s">
        <v>1636</v>
      </c>
      <c r="C93" s="1716">
        <v>59.667956492844127</v>
      </c>
      <c r="D93" s="1716">
        <v>53.015932308730669</v>
      </c>
      <c r="E93" s="1716">
        <v>66.083317240756656</v>
      </c>
      <c r="F93" s="1716">
        <v>11.578947368421041</v>
      </c>
      <c r="G93" s="1716">
        <v>13.974683544303801</v>
      </c>
      <c r="H93" s="1769">
        <v>8.2224247948951614</v>
      </c>
    </row>
    <row r="94" spans="2:8">
      <c r="B94" s="1572" t="s">
        <v>138</v>
      </c>
      <c r="C94" s="1716">
        <v>61.248957783472846</v>
      </c>
      <c r="D94" s="1716">
        <v>54.774433527320134</v>
      </c>
      <c r="E94" s="1716">
        <v>67.49278774162741</v>
      </c>
      <c r="F94" s="1716">
        <v>12.435008665511262</v>
      </c>
      <c r="G94" s="1716">
        <v>17.940446650124059</v>
      </c>
      <c r="H94" s="1769">
        <v>8.3560399636694029</v>
      </c>
    </row>
    <row r="95" spans="2:8">
      <c r="B95" s="1572" t="s">
        <v>1637</v>
      </c>
      <c r="C95" s="1716">
        <v>61.488982043976272</v>
      </c>
      <c r="D95" s="1716">
        <v>55.337581539045104</v>
      </c>
      <c r="E95" s="1716">
        <v>67.353279906911411</v>
      </c>
      <c r="F95" s="1716">
        <v>11.97446808510638</v>
      </c>
      <c r="G95" s="1716">
        <v>21.455748552522749</v>
      </c>
      <c r="H95" s="1769">
        <v>5.8651286601597121</v>
      </c>
    </row>
    <row r="96" spans="2:8">
      <c r="B96" s="1572" t="s">
        <v>1644</v>
      </c>
      <c r="C96" s="1716">
        <v>61.256539495157668</v>
      </c>
      <c r="D96" s="1716">
        <v>56.47860897701289</v>
      </c>
      <c r="E96" s="1716">
        <v>65.777389736020041</v>
      </c>
      <c r="F96" s="1716">
        <v>11.087866108786599</v>
      </c>
      <c r="G96" s="1716">
        <v>21.149797570850211</v>
      </c>
      <c r="H96" s="1769">
        <v>3.7011294526498659</v>
      </c>
    </row>
    <row r="97" spans="2:8">
      <c r="B97" s="1766" t="s">
        <v>1646</v>
      </c>
      <c r="C97" s="1767">
        <v>65.600152255925224</v>
      </c>
      <c r="D97" s="1767">
        <v>60.397438122189776</v>
      </c>
      <c r="E97" s="1767">
        <v>70.439652573463675</v>
      </c>
      <c r="F97" s="1767">
        <v>9.6000000000000085</v>
      </c>
      <c r="G97" s="1767">
        <v>15.452698136243754</v>
      </c>
      <c r="H97" s="1768">
        <v>5.0045618527696689</v>
      </c>
    </row>
    <row r="98" spans="2:8">
      <c r="B98" s="1572" t="s">
        <v>1628</v>
      </c>
      <c r="C98" s="1716">
        <v>65.170815108505039</v>
      </c>
      <c r="D98" s="1716">
        <v>59.685355452041769</v>
      </c>
      <c r="E98" s="1716">
        <v>70.219290066389689</v>
      </c>
      <c r="F98" s="1716">
        <v>10.076954232482777</v>
      </c>
      <c r="G98" s="1716">
        <v>19.181051164950858</v>
      </c>
      <c r="H98" s="1769">
        <v>2.8583473861720137</v>
      </c>
    </row>
    <row r="99" spans="2:8">
      <c r="B99" s="1572" t="s">
        <v>1629</v>
      </c>
      <c r="C99" s="1716">
        <v>65.633188192560183</v>
      </c>
      <c r="D99" s="1716">
        <v>60.69502845349907</v>
      </c>
      <c r="E99" s="1716">
        <v>70.147567219116539</v>
      </c>
      <c r="F99" s="1716">
        <v>9.1320934668574125</v>
      </c>
      <c r="G99" s="1716">
        <v>17.090963227631391</v>
      </c>
      <c r="H99" s="1769">
        <v>2.8212902139127465</v>
      </c>
    </row>
    <row r="100" spans="2:8">
      <c r="B100" s="1572" t="s">
        <v>1630</v>
      </c>
      <c r="C100" s="1716">
        <v>65.652159575817166</v>
      </c>
      <c r="D100" s="1716">
        <v>61.391321379318349</v>
      </c>
      <c r="E100" s="1716">
        <v>69.566799696805859</v>
      </c>
      <c r="F100" s="1716">
        <v>8.5325574079899269</v>
      </c>
      <c r="G100" s="1716">
        <v>15.721574344023352</v>
      </c>
      <c r="H100" s="1769">
        <v>3.2778575652614705</v>
      </c>
    </row>
    <row r="101" spans="2:8">
      <c r="B101" s="1572" t="s">
        <v>1631</v>
      </c>
      <c r="C101" s="1716">
        <v>65.61261166621145</v>
      </c>
      <c r="D101" s="1716">
        <v>60.742255894371205</v>
      </c>
      <c r="E101" s="1716">
        <v>70.188848081431431</v>
      </c>
      <c r="F101" s="1716">
        <v>9.0666457335740489</v>
      </c>
      <c r="G101" s="1716">
        <v>16.637478108581448</v>
      </c>
      <c r="H101" s="1769">
        <v>3.1171442936148708</v>
      </c>
    </row>
    <row r="102" spans="2:8">
      <c r="B102" s="1572" t="s">
        <v>1632</v>
      </c>
      <c r="C102" s="1716">
        <v>64.796952534670666</v>
      </c>
      <c r="D102" s="1716">
        <v>58.792027197513427</v>
      </c>
      <c r="E102" s="1716">
        <v>70.449668125760056</v>
      </c>
      <c r="F102" s="1716">
        <v>10.24456305265673</v>
      </c>
      <c r="G102" s="1716">
        <v>18.113716383249653</v>
      </c>
      <c r="H102" s="1769">
        <v>4.0747600606162706</v>
      </c>
    </row>
    <row r="103" spans="2:8">
      <c r="B103" s="1572" t="s">
        <v>1633</v>
      </c>
      <c r="C103" s="1716">
        <v>64.441363765326727</v>
      </c>
      <c r="D103" s="1716">
        <v>59.113638875468311</v>
      </c>
      <c r="E103" s="1716">
        <v>69.334919142229211</v>
      </c>
      <c r="F103" s="1716">
        <v>10.650413024300278</v>
      </c>
      <c r="G103" s="1716">
        <v>18.267919381724511</v>
      </c>
      <c r="H103" s="1769">
        <v>4.6164233268630284</v>
      </c>
    </row>
    <row r="104" spans="2:8">
      <c r="B104" s="1572" t="s">
        <v>1634</v>
      </c>
      <c r="C104" s="1716">
        <v>65.34611737217034</v>
      </c>
      <c r="D104" s="1716">
        <v>60.058748126303811</v>
      </c>
      <c r="E104" s="1716">
        <v>70.270123664980332</v>
      </c>
      <c r="F104" s="1716">
        <v>10.891089108910904</v>
      </c>
      <c r="G104" s="1716">
        <v>17.473098051019662</v>
      </c>
      <c r="H104" s="1769">
        <v>5.6411551738654566</v>
      </c>
    </row>
    <row r="105" spans="2:8">
      <c r="B105" s="1572" t="s">
        <v>1635</v>
      </c>
      <c r="C105" s="1716">
        <v>65.159144177918805</v>
      </c>
      <c r="D105" s="1716">
        <v>59.624387191837215</v>
      </c>
      <c r="E105" s="1716">
        <v>70.303043724381297</v>
      </c>
      <c r="F105" s="1716">
        <v>9.9079803268284934</v>
      </c>
      <c r="G105" s="1716">
        <v>14.843634207796057</v>
      </c>
      <c r="H105" s="1769">
        <v>5.98549991569719</v>
      </c>
    </row>
    <row r="106" spans="2:8">
      <c r="B106" s="1572" t="s">
        <v>1636</v>
      </c>
      <c r="C106" s="1716">
        <v>65.498441464058246</v>
      </c>
      <c r="D106" s="1716">
        <v>60.462174026609596</v>
      </c>
      <c r="E106" s="1716">
        <v>70.147647754905194</v>
      </c>
      <c r="F106" s="1716">
        <v>9.7484276729559554</v>
      </c>
      <c r="G106" s="1716">
        <v>16.059529098178587</v>
      </c>
      <c r="H106" s="1769">
        <v>6.25</v>
      </c>
    </row>
    <row r="107" spans="2:8">
      <c r="B107" s="1572" t="s">
        <v>138</v>
      </c>
      <c r="C107" s="1716">
        <v>66.682698510538245</v>
      </c>
      <c r="D107" s="1716">
        <v>60.946418070884128</v>
      </c>
      <c r="E107" s="1716">
        <v>72.09368069230338</v>
      </c>
      <c r="F107" s="1716">
        <v>8.8092485549132959</v>
      </c>
      <c r="G107" s="1716">
        <v>11.256048811277083</v>
      </c>
      <c r="H107" s="1769">
        <v>6.9237217099748563</v>
      </c>
    </row>
    <row r="108" spans="2:8">
      <c r="B108" s="1572" t="s">
        <v>1637</v>
      </c>
      <c r="C108" s="1716">
        <v>66.559486693739743</v>
      </c>
      <c r="D108" s="1716">
        <v>60.755968313665065</v>
      </c>
      <c r="E108" s="1716">
        <v>72.027722578863049</v>
      </c>
      <c r="F108" s="1716">
        <v>8.1781561146158026</v>
      </c>
      <c r="G108" s="1716">
        <v>9.7861618087714533</v>
      </c>
      <c r="H108" s="1769">
        <v>7.0488643030760016</v>
      </c>
    </row>
    <row r="109" spans="2:8">
      <c r="B109" s="1572" t="s">
        <v>1644</v>
      </c>
      <c r="C109" s="1716">
        <v>66.785600675453409</v>
      </c>
      <c r="D109" s="1716">
        <v>62.682363623442548</v>
      </c>
      <c r="E109" s="1716">
        <v>70.594536578489894</v>
      </c>
      <c r="F109" s="1716">
        <v>8.9566854990583664</v>
      </c>
      <c r="G109" s="1716">
        <v>11.001203047720892</v>
      </c>
      <c r="H109" s="1769">
        <v>7.4396782841823068</v>
      </c>
    </row>
    <row r="110" spans="2:8">
      <c r="B110" s="1766" t="s">
        <v>1647</v>
      </c>
      <c r="C110" s="1767">
        <v>71.87114720286749</v>
      </c>
      <c r="D110" s="1767">
        <v>69.31190135931385</v>
      </c>
      <c r="E110" s="1767">
        <v>74.288433579600763</v>
      </c>
      <c r="F110" s="1767">
        <v>9.6430494983031849</v>
      </c>
      <c r="G110" s="1767">
        <v>14.700000000000003</v>
      </c>
      <c r="H110" s="1768">
        <v>5.4000000000000057</v>
      </c>
    </row>
    <row r="111" spans="2:8">
      <c r="B111" s="1572" t="s">
        <v>1628</v>
      </c>
      <c r="C111" s="1716">
        <v>71.36313612313613</v>
      </c>
      <c r="D111" s="1716">
        <v>67.189980552314282</v>
      </c>
      <c r="E111" s="1716">
        <v>75.139335260115601</v>
      </c>
      <c r="F111" s="1716">
        <v>9.537125616307307</v>
      </c>
      <c r="G111" s="1716">
        <v>12.541404169643442</v>
      </c>
      <c r="H111" s="1769">
        <v>6.9841790310681233</v>
      </c>
    </row>
    <row r="112" spans="2:8">
      <c r="B112" s="1572" t="s">
        <v>1629</v>
      </c>
      <c r="C112" s="1716">
        <v>71.2606599713056</v>
      </c>
      <c r="D112" s="1716">
        <v>68.114467102731822</v>
      </c>
      <c r="E112" s="1716">
        <v>74.130311778291002</v>
      </c>
      <c r="F112" s="1716">
        <v>8.6301070570242473</v>
      </c>
      <c r="G112" s="1716">
        <v>12.186904005085822</v>
      </c>
      <c r="H112" s="1769">
        <v>5.618805799000711</v>
      </c>
    </row>
    <row r="113" spans="2:8">
      <c r="B113" s="1572" t="s">
        <v>1630</v>
      </c>
      <c r="C113" s="1716">
        <v>71.400246796392977</v>
      </c>
      <c r="D113" s="1716">
        <v>69.422243491577333</v>
      </c>
      <c r="E113" s="1716">
        <v>73.372711670480555</v>
      </c>
      <c r="F113" s="1716">
        <v>8.9</v>
      </c>
      <c r="G113" s="1716">
        <v>13.056622787680297</v>
      </c>
      <c r="H113" s="1769">
        <v>5.439672801635993</v>
      </c>
    </row>
    <row r="114" spans="2:8">
      <c r="B114" s="1572" t="s">
        <v>1631</v>
      </c>
      <c r="C114" s="1716">
        <v>71.1131123648331</v>
      </c>
      <c r="D114" s="1716">
        <v>68.786791744840528</v>
      </c>
      <c r="E114" s="1716">
        <v>73.368986834573562</v>
      </c>
      <c r="F114" s="1716">
        <v>8.4</v>
      </c>
      <c r="G114" s="1716">
        <v>13.3</v>
      </c>
      <c r="H114" s="1769">
        <v>4.5</v>
      </c>
    </row>
    <row r="115" spans="2:8">
      <c r="B115" s="1572" t="s">
        <v>1632</v>
      </c>
      <c r="C115" s="1716">
        <v>70.932241054613925</v>
      </c>
      <c r="D115" s="1716">
        <v>67.717108433734936</v>
      </c>
      <c r="E115" s="1716">
        <v>73.988970251716253</v>
      </c>
      <c r="F115" s="1716">
        <v>9.6</v>
      </c>
      <c r="G115" s="1716">
        <v>15.2</v>
      </c>
      <c r="H115" s="1769">
        <v>5</v>
      </c>
    </row>
    <row r="116" spans="2:8">
      <c r="B116" s="1572" t="s">
        <v>1633</v>
      </c>
      <c r="C116" s="1716">
        <v>71.694545454545448</v>
      </c>
      <c r="D116" s="1716">
        <v>69.491799455888057</v>
      </c>
      <c r="E116" s="1716">
        <v>73.63086614173227</v>
      </c>
      <c r="F116" s="1716">
        <v>11.3</v>
      </c>
      <c r="G116" s="1716">
        <v>17.600000000000001</v>
      </c>
      <c r="H116" s="1769">
        <v>6.2</v>
      </c>
    </row>
    <row r="117" spans="2:8">
      <c r="B117" s="1572" t="s">
        <v>1634</v>
      </c>
      <c r="C117" s="1716">
        <v>71.949380362249755</v>
      </c>
      <c r="D117" s="1716">
        <v>70.006077348066299</v>
      </c>
      <c r="E117" s="1716">
        <v>73.74163575042158</v>
      </c>
      <c r="F117" s="1716">
        <v>10.199999999999999</v>
      </c>
      <c r="G117" s="1716">
        <v>16.600000000000001</v>
      </c>
      <c r="H117" s="1769">
        <v>5</v>
      </c>
    </row>
    <row r="118" spans="2:8">
      <c r="B118" s="1572" t="s">
        <v>1635</v>
      </c>
      <c r="C118" s="1716">
        <v>72.059003322259144</v>
      </c>
      <c r="D118" s="1716">
        <v>69.940031286664066</v>
      </c>
      <c r="E118" s="1716">
        <v>74.062179775280896</v>
      </c>
      <c r="F118" s="1716">
        <v>10.7</v>
      </c>
      <c r="G118" s="1716">
        <v>17.3</v>
      </c>
      <c r="H118" s="1769">
        <v>5.3</v>
      </c>
    </row>
    <row r="119" spans="2:8">
      <c r="B119" s="1572" t="s">
        <v>1636</v>
      </c>
      <c r="C119" s="1716">
        <v>72.426315294117657</v>
      </c>
      <c r="D119" s="1716">
        <v>70.892256568778976</v>
      </c>
      <c r="E119" s="1716">
        <v>73.870927374301687</v>
      </c>
      <c r="F119" s="1716">
        <v>10.601719197707737</v>
      </c>
      <c r="G119" s="1716">
        <v>17.25677830940991</v>
      </c>
      <c r="H119" s="1769">
        <v>5.2798477881718782</v>
      </c>
    </row>
    <row r="120" spans="2:8">
      <c r="B120" s="1572" t="s">
        <v>138</v>
      </c>
      <c r="C120" s="1716">
        <v>72.930335507921725</v>
      </c>
      <c r="D120" s="1716">
        <v>70.68113851992409</v>
      </c>
      <c r="E120" s="1716">
        <v>75.13704963747908</v>
      </c>
      <c r="F120" s="1716">
        <v>9.5</v>
      </c>
      <c r="G120" s="1716">
        <v>15.985879979828539</v>
      </c>
      <c r="H120" s="1769">
        <v>4.1862652869238133</v>
      </c>
    </row>
    <row r="121" spans="2:8">
      <c r="B121" s="1572" t="s">
        <v>1637</v>
      </c>
      <c r="C121" s="1716">
        <v>72.344868360277147</v>
      </c>
      <c r="D121" s="1716">
        <v>69.414966442953016</v>
      </c>
      <c r="E121" s="1716">
        <v>75.148545961002782</v>
      </c>
      <c r="F121" s="1716">
        <v>8.7613293051359591</v>
      </c>
      <c r="G121" s="1716">
        <v>14.260901929160724</v>
      </c>
      <c r="H121" s="1769">
        <v>4.2906357657375338</v>
      </c>
    </row>
    <row r="122" spans="2:8">
      <c r="B122" s="1572" t="s">
        <v>1644</v>
      </c>
      <c r="C122" s="1716">
        <v>73.185128668171544</v>
      </c>
      <c r="D122" s="1716">
        <v>70.314321663019697</v>
      </c>
      <c r="E122" s="1716">
        <v>75.997606093579975</v>
      </c>
      <c r="F122" s="1716">
        <v>9.6</v>
      </c>
      <c r="G122" s="1716">
        <v>12.174855491329481</v>
      </c>
      <c r="H122" s="1769">
        <v>7.6107298814722242</v>
      </c>
    </row>
    <row r="123" spans="2:8">
      <c r="B123" s="1766" t="s">
        <v>1648</v>
      </c>
      <c r="C123" s="1767">
        <v>77.847239504565508</v>
      </c>
      <c r="D123" s="1767">
        <v>74.5561713765115</v>
      </c>
      <c r="E123" s="1767">
        <v>80.902467801290896</v>
      </c>
      <c r="F123" s="1767">
        <v>8.3042709975642168</v>
      </c>
      <c r="G123" s="1767">
        <v>7.6999999999999886</v>
      </c>
      <c r="H123" s="1768">
        <v>9.0000000000000142</v>
      </c>
    </row>
    <row r="124" spans="2:8">
      <c r="B124" s="1572" t="s">
        <v>1628</v>
      </c>
      <c r="C124" s="1716">
        <v>76.826801346801346</v>
      </c>
      <c r="D124" s="1716">
        <v>73.819805523142733</v>
      </c>
      <c r="E124" s="1716">
        <v>79.51526589595376</v>
      </c>
      <c r="F124" s="1716">
        <v>7.6923076923077076</v>
      </c>
      <c r="G124" s="1716">
        <v>9.879963065558627</v>
      </c>
      <c r="H124" s="1769">
        <v>5.8156463106275424</v>
      </c>
    </row>
    <row r="125" spans="2:8">
      <c r="B125" s="1572" t="s">
        <v>1629</v>
      </c>
      <c r="C125" s="1716">
        <v>77.326413199426113</v>
      </c>
      <c r="D125" s="1716">
        <v>74.983801462100814</v>
      </c>
      <c r="E125" s="1716">
        <v>79.474590069284076</v>
      </c>
      <c r="F125" s="1716">
        <v>8.5411638508983856</v>
      </c>
      <c r="G125" s="1716">
        <v>10.103700345667832</v>
      </c>
      <c r="H125" s="1769">
        <v>7.2508724311748836</v>
      </c>
    </row>
    <row r="126" spans="2:8">
      <c r="B126" s="1572" t="s">
        <v>1630</v>
      </c>
      <c r="C126" s="1716">
        <v>77.770175605125772</v>
      </c>
      <c r="D126" s="1716">
        <v>76.113078101071977</v>
      </c>
      <c r="E126" s="1716">
        <v>79.349542334096114</v>
      </c>
      <c r="F126" s="1716">
        <v>8.9214380825565911</v>
      </c>
      <c r="G126" s="1716">
        <v>9.6378830083565532</v>
      </c>
      <c r="H126" s="1769">
        <v>8.1458494957331169</v>
      </c>
    </row>
    <row r="127" spans="2:8">
      <c r="B127" s="1572" t="s">
        <v>1631</v>
      </c>
      <c r="C127" s="1716">
        <v>77.106055477197941</v>
      </c>
      <c r="D127" s="1716">
        <v>74.563362101313317</v>
      </c>
      <c r="E127" s="1716">
        <v>79.644716657126494</v>
      </c>
      <c r="F127" s="1716">
        <v>8.4273390842733988</v>
      </c>
      <c r="G127" s="1716">
        <v>8.3977900552486062</v>
      </c>
      <c r="H127" s="1769">
        <v>8.301008533747094</v>
      </c>
    </row>
    <row r="128" spans="2:8">
      <c r="B128" s="1572" t="s">
        <v>1632</v>
      </c>
      <c r="C128" s="1716">
        <v>76.266195856873821</v>
      </c>
      <c r="D128" s="1716">
        <v>72.490120481927704</v>
      </c>
      <c r="E128" s="1716">
        <v>79.746201372997703</v>
      </c>
      <c r="F128" s="1716">
        <v>7.5197889182058191</v>
      </c>
      <c r="G128" s="1716">
        <v>7.0484581497797478</v>
      </c>
      <c r="H128" s="1769">
        <v>7.7812018489984638</v>
      </c>
    </row>
    <row r="129" spans="2:8">
      <c r="B129" s="1572" t="s">
        <v>1633</v>
      </c>
      <c r="C129" s="1716">
        <v>76.548863636363635</v>
      </c>
      <c r="D129" s="1716">
        <v>72.294193548387085</v>
      </c>
      <c r="E129" s="1716">
        <v>80.28897637795275</v>
      </c>
      <c r="F129" s="1716">
        <v>6.7708333333333428</v>
      </c>
      <c r="G129" s="1716">
        <v>4.0326975476839095</v>
      </c>
      <c r="H129" s="1769">
        <v>9.0425531914893611</v>
      </c>
    </row>
    <row r="130" spans="2:8">
      <c r="B130" s="1572" t="s">
        <v>1634</v>
      </c>
      <c r="C130" s="1716">
        <v>77.028160152526212</v>
      </c>
      <c r="D130" s="1716">
        <v>72.852478295185477</v>
      </c>
      <c r="E130" s="1716">
        <v>80.852636312535139</v>
      </c>
      <c r="F130" s="1716">
        <v>7.058823529411768</v>
      </c>
      <c r="G130" s="1716">
        <v>4.0659340659340728</v>
      </c>
      <c r="H130" s="1769">
        <v>9.6431283219438342</v>
      </c>
    </row>
    <row r="131" spans="2:8">
      <c r="B131" s="1572" t="s">
        <v>1635</v>
      </c>
      <c r="C131" s="1716">
        <v>77.135567157095394</v>
      </c>
      <c r="D131" s="1716">
        <v>72.902287837309359</v>
      </c>
      <c r="E131" s="1716">
        <v>81.054455056179776</v>
      </c>
      <c r="F131" s="1716">
        <v>7.0450097847357824</v>
      </c>
      <c r="G131" s="1716">
        <v>4.2354235423542264</v>
      </c>
      <c r="H131" s="1769">
        <v>9.4410876132930497</v>
      </c>
    </row>
    <row r="132" spans="2:8">
      <c r="B132" s="1572" t="s">
        <v>1636</v>
      </c>
      <c r="C132" s="1716">
        <v>77.867670588235299</v>
      </c>
      <c r="D132" s="1716">
        <v>74.170734157650685</v>
      </c>
      <c r="E132" s="1716">
        <v>81.269145251396637</v>
      </c>
      <c r="F132" s="1716">
        <v>7.512953367875653</v>
      </c>
      <c r="G132" s="1716">
        <v>4.6245919477693178</v>
      </c>
      <c r="H132" s="1769">
        <v>10.015060240963834</v>
      </c>
    </row>
    <row r="133" spans="2:8">
      <c r="B133" s="1572" t="s">
        <v>138</v>
      </c>
      <c r="C133" s="1716">
        <v>79.302889095992541</v>
      </c>
      <c r="D133" s="1716">
        <v>75.713328273244784</v>
      </c>
      <c r="E133" s="1716">
        <v>82.712944785276079</v>
      </c>
      <c r="F133" s="1716">
        <v>8.7378640776698973</v>
      </c>
      <c r="G133" s="1716">
        <v>7.1195652173912976</v>
      </c>
      <c r="H133" s="1769">
        <v>10.082768999247563</v>
      </c>
    </row>
    <row r="134" spans="2:8">
      <c r="B134" s="1572" t="s">
        <v>1637</v>
      </c>
      <c r="C134" s="1716">
        <v>79.541967667436481</v>
      </c>
      <c r="D134" s="1716">
        <v>76.31124161073825</v>
      </c>
      <c r="E134" s="1716">
        <v>82.595699164345405</v>
      </c>
      <c r="F134" s="1716">
        <v>9.9483204134366758</v>
      </c>
      <c r="G134" s="1716">
        <v>9.9348534201954379</v>
      </c>
      <c r="H134" s="1769">
        <v>9.9099099099099135</v>
      </c>
    </row>
    <row r="135" spans="2:8">
      <c r="B135" s="1572" t="s">
        <v>1644</v>
      </c>
      <c r="C135" s="1716">
        <v>81.583422121896163</v>
      </c>
      <c r="D135" s="1716">
        <v>78.655419401896424</v>
      </c>
      <c r="E135" s="1716">
        <v>84.478498367791076</v>
      </c>
      <c r="F135" s="1716">
        <v>11.47540983606558</v>
      </c>
      <c r="G135" s="1716">
        <v>11.862587224906051</v>
      </c>
      <c r="H135" s="1769">
        <v>11.159420289855078</v>
      </c>
    </row>
    <row r="136" spans="2:8">
      <c r="B136" s="1766" t="s">
        <v>60</v>
      </c>
      <c r="C136" s="1767">
        <v>85.506080809911097</v>
      </c>
      <c r="D136" s="1767">
        <v>81.743765730886125</v>
      </c>
      <c r="E136" s="1767">
        <v>89.05244028862667</v>
      </c>
      <c r="F136" s="1767">
        <v>9.8999999999999915</v>
      </c>
      <c r="G136" s="1767">
        <v>9.6000000000000085</v>
      </c>
      <c r="H136" s="1768">
        <v>10.000000000000014</v>
      </c>
    </row>
    <row r="137" spans="2:8">
      <c r="B137" s="1572" t="s">
        <v>1628</v>
      </c>
      <c r="C137" s="1716">
        <v>85.93291005291006</v>
      </c>
      <c r="D137" s="1716">
        <v>82.814655775962663</v>
      </c>
      <c r="E137" s="1716">
        <v>88.72775144508671</v>
      </c>
      <c r="F137" s="1716">
        <v>11.852776044915785</v>
      </c>
      <c r="G137" s="1716">
        <v>12.184873949579838</v>
      </c>
      <c r="H137" s="1769">
        <v>11.585807385952208</v>
      </c>
    </row>
    <row r="138" spans="2:8">
      <c r="B138" s="1572" t="s">
        <v>1629</v>
      </c>
      <c r="C138" s="1716">
        <v>86.019067431850786</v>
      </c>
      <c r="D138" s="1716">
        <v>82.779338207002695</v>
      </c>
      <c r="E138" s="1716">
        <v>88.956374133949197</v>
      </c>
      <c r="F138" s="1716">
        <v>11.241507103150084</v>
      </c>
      <c r="G138" s="1716">
        <v>10.396294390118371</v>
      </c>
      <c r="H138" s="1769">
        <v>11.930585683297195</v>
      </c>
    </row>
    <row r="139" spans="2:8">
      <c r="B139" s="1572" t="s">
        <v>1630</v>
      </c>
      <c r="C139" s="1716">
        <v>85.946502135738015</v>
      </c>
      <c r="D139" s="1716">
        <v>83.074640122511497</v>
      </c>
      <c r="E139" s="1716">
        <v>88.741704805491992</v>
      </c>
      <c r="F139" s="1716">
        <v>10.51344743276286</v>
      </c>
      <c r="G139" s="1716">
        <v>9.1463414634146432</v>
      </c>
      <c r="H139" s="1769">
        <v>11.83644189383071</v>
      </c>
    </row>
    <row r="140" spans="2:8">
      <c r="B140" s="1572" t="s">
        <v>1631</v>
      </c>
      <c r="C140" s="1716">
        <v>85.175293841090749</v>
      </c>
      <c r="D140" s="1716">
        <v>81.214018761726081</v>
      </c>
      <c r="E140" s="1716">
        <v>89.001259301659999</v>
      </c>
      <c r="F140" s="1716">
        <v>10.465116279069761</v>
      </c>
      <c r="G140" s="1716">
        <v>8.9194699286442329</v>
      </c>
      <c r="H140" s="1769">
        <v>11.747851002865332</v>
      </c>
    </row>
    <row r="141" spans="2:8">
      <c r="B141" s="1572" t="s">
        <v>1632</v>
      </c>
      <c r="C141" s="1716">
        <v>84.173549905838044</v>
      </c>
      <c r="D141" s="1716">
        <v>78.829277108433729</v>
      </c>
      <c r="E141" s="1716">
        <v>89.151578947368421</v>
      </c>
      <c r="F141" s="1716">
        <v>10.368098159509202</v>
      </c>
      <c r="G141" s="1716">
        <v>8.7448559670781947</v>
      </c>
      <c r="H141" s="1769">
        <v>11.794138670478915</v>
      </c>
    </row>
    <row r="142" spans="2:8">
      <c r="B142" s="1572" t="s">
        <v>1633</v>
      </c>
      <c r="C142" s="1716">
        <v>84.063721590909083</v>
      </c>
      <c r="D142" s="1716">
        <v>79.224438398756305</v>
      </c>
      <c r="E142" s="1716">
        <v>88.457750281214842</v>
      </c>
      <c r="F142" s="1716">
        <v>9.8170731707317032</v>
      </c>
      <c r="G142" s="1716">
        <v>9.5861707700366452</v>
      </c>
      <c r="H142" s="1769">
        <v>10.174216027874564</v>
      </c>
    </row>
    <row r="143" spans="2:8">
      <c r="B143" s="1572" t="s">
        <v>1634</v>
      </c>
      <c r="C143" s="1716">
        <v>84.787407054337464</v>
      </c>
      <c r="D143" s="1716">
        <v>80.622383583267563</v>
      </c>
      <c r="E143" s="1716">
        <v>88.579550309162443</v>
      </c>
      <c r="F143" s="1716">
        <v>10.073260073260087</v>
      </c>
      <c r="G143" s="1716">
        <v>10.665258711721208</v>
      </c>
      <c r="H143" s="1769">
        <v>9.5567867036010909</v>
      </c>
    </row>
    <row r="144" spans="2:8">
      <c r="B144" s="1572" t="s">
        <v>1635</v>
      </c>
      <c r="C144" s="1716">
        <v>85.032444233507377</v>
      </c>
      <c r="D144" s="1716">
        <v>81.135052796245603</v>
      </c>
      <c r="E144" s="1716">
        <v>88.550174157303374</v>
      </c>
      <c r="F144" s="1716">
        <v>10.237659963436926</v>
      </c>
      <c r="G144" s="1716">
        <v>11.292875989445903</v>
      </c>
      <c r="H144" s="1769">
        <v>9.247757073844042</v>
      </c>
    </row>
    <row r="145" spans="2:8">
      <c r="B145" s="1572" t="s">
        <v>1636</v>
      </c>
      <c r="C145" s="1716">
        <v>85.232263529411767</v>
      </c>
      <c r="D145" s="1716">
        <v>81.807658423493024</v>
      </c>
      <c r="E145" s="1716">
        <v>88.333608938547485</v>
      </c>
      <c r="F145" s="1716">
        <v>9.4578313253011999</v>
      </c>
      <c r="G145" s="1716">
        <v>10.296411856474251</v>
      </c>
      <c r="H145" s="1769">
        <v>8.6926762491444265</v>
      </c>
    </row>
    <row r="146" spans="2:8">
      <c r="B146" s="1572" t="s">
        <v>138</v>
      </c>
      <c r="C146" s="1716">
        <v>86.194687791239502</v>
      </c>
      <c r="D146" s="1716">
        <v>82.32047817836812</v>
      </c>
      <c r="E146" s="1716">
        <v>89.836547685443392</v>
      </c>
      <c r="F146" s="1716">
        <v>8.6904761904761756</v>
      </c>
      <c r="G146" s="1716">
        <v>8.7265347539320146</v>
      </c>
      <c r="H146" s="1769">
        <v>8.612440191387563</v>
      </c>
    </row>
    <row r="147" spans="2:8">
      <c r="B147" s="1572" t="s">
        <v>1637</v>
      </c>
      <c r="C147" s="1716">
        <v>86.084785219399535</v>
      </c>
      <c r="D147" s="1716">
        <v>82.227718120805363</v>
      </c>
      <c r="E147" s="1716">
        <v>89.704345403899708</v>
      </c>
      <c r="F147" s="1716">
        <v>8.2256169212690793</v>
      </c>
      <c r="G147" s="1716">
        <v>7.7</v>
      </c>
      <c r="H147" s="1769">
        <v>8.6065573770491852</v>
      </c>
    </row>
    <row r="148" spans="2:8">
      <c r="B148" s="1572" t="s">
        <v>1644</v>
      </c>
      <c r="C148" s="1716">
        <v>87.905214446952584</v>
      </c>
      <c r="D148" s="1716">
        <v>85.260361050328228</v>
      </c>
      <c r="E148" s="1716">
        <v>90.591349292709452</v>
      </c>
      <c r="F148" s="1716">
        <v>7.8</v>
      </c>
      <c r="G148" s="1716">
        <v>8.4</v>
      </c>
      <c r="H148" s="1769">
        <v>7.2</v>
      </c>
    </row>
    <row r="149" spans="2:8">
      <c r="B149" s="1766" t="s">
        <v>1649</v>
      </c>
      <c r="C149" s="1767">
        <v>93.270804713948195</v>
      </c>
      <c r="D149" s="1767">
        <v>91.216875030540223</v>
      </c>
      <c r="E149" s="1767">
        <v>95.090850371569019</v>
      </c>
      <c r="F149" s="1767">
        <v>9.0999999999999943</v>
      </c>
      <c r="G149" s="1767">
        <v>11.600000000000009</v>
      </c>
      <c r="H149" s="1768">
        <v>6.8000000000000114</v>
      </c>
    </row>
    <row r="150" spans="2:8">
      <c r="B150" s="1572" t="s">
        <v>1628</v>
      </c>
      <c r="C150" s="1716">
        <v>92.690601250601247</v>
      </c>
      <c r="D150" s="1716">
        <v>90.142357059509919</v>
      </c>
      <c r="E150" s="1716">
        <v>94.888601156069385</v>
      </c>
      <c r="F150" s="1716">
        <v>7.9</v>
      </c>
      <c r="G150" s="1716">
        <v>8.9</v>
      </c>
      <c r="H150" s="1769">
        <v>7</v>
      </c>
    </row>
    <row r="151" spans="2:8">
      <c r="B151" s="1572" t="s">
        <v>1629</v>
      </c>
      <c r="C151" s="1716">
        <v>92.849010043041616</v>
      </c>
      <c r="D151" s="1716">
        <v>90.497691419776842</v>
      </c>
      <c r="E151" s="1716">
        <v>94.932771362586607</v>
      </c>
      <c r="F151" s="1716">
        <v>8</v>
      </c>
      <c r="G151" s="1716">
        <v>9.4</v>
      </c>
      <c r="H151" s="1769">
        <v>6.8</v>
      </c>
    </row>
    <row r="152" spans="2:8">
      <c r="B152" s="1572" t="s">
        <v>1630</v>
      </c>
      <c r="C152" s="1716">
        <v>93.172093023255826</v>
      </c>
      <c r="D152" s="1716">
        <v>91.351163859111793</v>
      </c>
      <c r="E152" s="1716">
        <v>94.832379862700222</v>
      </c>
      <c r="F152" s="1716">
        <v>8.4</v>
      </c>
      <c r="G152" s="1716">
        <v>10</v>
      </c>
      <c r="H152" s="1769">
        <v>6.9</v>
      </c>
    </row>
    <row r="153" spans="2:8">
      <c r="B153" s="1572" t="s">
        <v>1631</v>
      </c>
      <c r="C153" s="1716">
        <v>93.669228960977904</v>
      </c>
      <c r="D153" s="1716">
        <v>92.159099437148228</v>
      </c>
      <c r="E153" s="1716">
        <v>95.105832856325122</v>
      </c>
      <c r="F153" s="1716">
        <v>10</v>
      </c>
      <c r="G153" s="1716">
        <v>13.5</v>
      </c>
      <c r="H153" s="1769">
        <v>6.9</v>
      </c>
    </row>
    <row r="154" spans="2:8">
      <c r="B154" s="1572" t="s">
        <v>1632</v>
      </c>
      <c r="C154" s="1716">
        <v>92.82952919020714</v>
      </c>
      <c r="D154" s="1716">
        <v>90.202469879518077</v>
      </c>
      <c r="E154" s="1716">
        <v>95.136819221967968</v>
      </c>
      <c r="F154" s="1716">
        <v>10.3</v>
      </c>
      <c r="G154" s="1716">
        <v>14.5</v>
      </c>
      <c r="H154" s="1769">
        <v>6.7</v>
      </c>
    </row>
    <row r="155" spans="2:8">
      <c r="B155" s="1572" t="s">
        <v>1633</v>
      </c>
      <c r="C155" s="1716">
        <v>92.232045454545457</v>
      </c>
      <c r="D155" s="1716">
        <v>89.449389817333838</v>
      </c>
      <c r="E155" s="1716">
        <v>94.612305961754771</v>
      </c>
      <c r="F155" s="1716">
        <v>9.6999999999999993</v>
      </c>
      <c r="G155" s="1716">
        <v>12.9</v>
      </c>
      <c r="H155" s="1769">
        <v>6.9</v>
      </c>
    </row>
    <row r="156" spans="2:8">
      <c r="B156" s="1572" t="s">
        <v>1634</v>
      </c>
      <c r="C156" s="1716">
        <v>92.217473784556717</v>
      </c>
      <c r="D156" s="1716">
        <v>89.315445935280181</v>
      </c>
      <c r="E156" s="1716">
        <v>94.738684654300158</v>
      </c>
      <c r="F156" s="1716">
        <v>8.8000000000000007</v>
      </c>
      <c r="G156" s="1716">
        <v>10.8</v>
      </c>
      <c r="H156" s="1769">
        <v>6.9</v>
      </c>
    </row>
    <row r="157" spans="2:8">
      <c r="B157" s="1572" t="s">
        <v>1635</v>
      </c>
      <c r="C157" s="1716">
        <v>92.553279544375911</v>
      </c>
      <c r="D157" s="1716">
        <v>89.86793899100509</v>
      </c>
      <c r="E157" s="1716">
        <v>94.871191011235936</v>
      </c>
      <c r="F157" s="1716">
        <v>8.9</v>
      </c>
      <c r="G157" s="1716">
        <v>10.8</v>
      </c>
      <c r="H157" s="1769">
        <v>7.1</v>
      </c>
    </row>
    <row r="158" spans="2:8">
      <c r="B158" s="1572" t="s">
        <v>1636</v>
      </c>
      <c r="C158" s="1716">
        <v>93.300480000000007</v>
      </c>
      <c r="D158" s="1716">
        <v>91.835942812982978</v>
      </c>
      <c r="E158" s="1716">
        <v>94.508061452513957</v>
      </c>
      <c r="F158" s="1716">
        <v>9.4</v>
      </c>
      <c r="G158" s="1716">
        <v>12.3</v>
      </c>
      <c r="H158" s="1769">
        <v>7</v>
      </c>
    </row>
    <row r="159" spans="2:8">
      <c r="B159" s="1572" t="s">
        <v>138</v>
      </c>
      <c r="C159" s="1716">
        <v>94.597017707362539</v>
      </c>
      <c r="D159" s="1716">
        <v>92.922648956356724</v>
      </c>
      <c r="E159" s="1716">
        <v>96.168639152258777</v>
      </c>
      <c r="F159" s="1445">
        <v>9.6999999999999993</v>
      </c>
      <c r="G159" s="1716">
        <v>12.9</v>
      </c>
      <c r="H159" s="1769">
        <v>7</v>
      </c>
    </row>
    <row r="160" spans="2:8">
      <c r="B160" s="1572" t="s">
        <v>1637</v>
      </c>
      <c r="C160" s="1716">
        <v>94.216572748267893</v>
      </c>
      <c r="D160" s="1716">
        <v>92.289496644295298</v>
      </c>
      <c r="E160" s="1716">
        <v>96.023142061281334</v>
      </c>
      <c r="F160" s="1445">
        <v>9.5</v>
      </c>
      <c r="G160" s="1716">
        <v>12.2</v>
      </c>
      <c r="H160" s="1769">
        <v>7</v>
      </c>
    </row>
    <row r="161" spans="2:8">
      <c r="B161" s="1572" t="s">
        <v>1644</v>
      </c>
      <c r="C161" s="1716">
        <v>95.01146275395034</v>
      </c>
      <c r="D161" s="1716">
        <v>94.73373450036469</v>
      </c>
      <c r="E161" s="1716">
        <v>95.382502720348199</v>
      </c>
      <c r="F161" s="1445">
        <v>8.1</v>
      </c>
      <c r="G161" s="1716">
        <v>11.1</v>
      </c>
      <c r="H161" s="1769">
        <v>5.3</v>
      </c>
    </row>
    <row r="162" spans="2:8">
      <c r="B162" s="1766" t="s">
        <v>1650</v>
      </c>
      <c r="C162" s="1767">
        <v>100.000232097447</v>
      </c>
      <c r="D162" s="1767">
        <v>100.002419945542</v>
      </c>
      <c r="E162" s="1767">
        <v>100.00058567265299</v>
      </c>
      <c r="F162" s="1767">
        <v>7.2000000000000028</v>
      </c>
      <c r="G162" s="1767">
        <v>9.6000000000000085</v>
      </c>
      <c r="H162" s="1768">
        <v>5.2000000000000028</v>
      </c>
    </row>
    <row r="163" spans="2:8">
      <c r="B163" s="1572" t="s">
        <v>1628</v>
      </c>
      <c r="C163" s="1716">
        <v>99.64</v>
      </c>
      <c r="D163" s="1716">
        <v>99.68</v>
      </c>
      <c r="E163" s="1716">
        <v>99.61</v>
      </c>
      <c r="F163" s="1716">
        <v>7.5</v>
      </c>
      <c r="G163" s="1716">
        <v>10.6</v>
      </c>
      <c r="H163" s="1769">
        <v>5</v>
      </c>
    </row>
    <row r="164" spans="2:8">
      <c r="B164" s="1572" t="s">
        <v>1629</v>
      </c>
      <c r="C164" s="1716">
        <v>99.87</v>
      </c>
      <c r="D164" s="1716">
        <v>100.3</v>
      </c>
      <c r="E164" s="1716">
        <v>99.53</v>
      </c>
      <c r="F164" s="1716">
        <v>7.6</v>
      </c>
      <c r="G164" s="1716">
        <v>10.8</v>
      </c>
      <c r="H164" s="1769">
        <v>4.8</v>
      </c>
    </row>
    <row r="165" spans="2:8">
      <c r="B165" s="1572" t="s">
        <v>1630</v>
      </c>
      <c r="C165" s="1716">
        <v>100.16</v>
      </c>
      <c r="D165" s="1716">
        <v>101.02</v>
      </c>
      <c r="E165" s="1716">
        <v>99.5</v>
      </c>
      <c r="F165" s="1716">
        <v>7.5</v>
      </c>
      <c r="G165" s="1716">
        <v>10.6</v>
      </c>
      <c r="H165" s="1769">
        <v>4.9000000000000004</v>
      </c>
    </row>
    <row r="166" spans="2:8">
      <c r="B166" s="1572" t="s">
        <v>1631</v>
      </c>
      <c r="C166" s="1716">
        <v>100.37</v>
      </c>
      <c r="D166" s="1716">
        <v>101.28</v>
      </c>
      <c r="E166" s="1716">
        <v>99.67</v>
      </c>
      <c r="F166" s="1716">
        <v>7.2</v>
      </c>
      <c r="G166" s="1716">
        <v>9.9</v>
      </c>
      <c r="H166" s="1769">
        <v>4.8</v>
      </c>
    </row>
    <row r="167" spans="2:8">
      <c r="B167" s="1572" t="s">
        <v>1632</v>
      </c>
      <c r="C167" s="1770">
        <v>99.38</v>
      </c>
      <c r="D167" s="1716">
        <v>99.04</v>
      </c>
      <c r="E167" s="1716">
        <v>99.64</v>
      </c>
      <c r="F167" s="1716">
        <v>7</v>
      </c>
      <c r="G167" s="1716">
        <v>9.8000000000000007</v>
      </c>
      <c r="H167" s="1769">
        <v>4.8</v>
      </c>
    </row>
    <row r="168" spans="2:8">
      <c r="B168" s="1572" t="s">
        <v>1633</v>
      </c>
      <c r="C168" s="1716">
        <v>98.58</v>
      </c>
      <c r="D168" s="1716">
        <v>97.44</v>
      </c>
      <c r="E168" s="1716">
        <v>99.48</v>
      </c>
      <c r="F168" s="1716">
        <v>6.8</v>
      </c>
      <c r="G168" s="1716">
        <v>9</v>
      </c>
      <c r="H168" s="1769">
        <v>5.0999999999999996</v>
      </c>
    </row>
    <row r="169" spans="2:8">
      <c r="B169" s="1572" t="s">
        <v>1634</v>
      </c>
      <c r="C169" s="1716">
        <v>98.66</v>
      </c>
      <c r="D169" s="1716">
        <v>97.47</v>
      </c>
      <c r="E169" s="1716">
        <v>99.61</v>
      </c>
      <c r="F169" s="1716">
        <v>7</v>
      </c>
      <c r="G169" s="1716">
        <v>9.1</v>
      </c>
      <c r="H169" s="1769">
        <v>5.2</v>
      </c>
    </row>
    <row r="170" spans="2:8">
      <c r="B170" s="1572" t="s">
        <v>1635</v>
      </c>
      <c r="C170" s="1716">
        <v>99.04</v>
      </c>
      <c r="D170" s="1716">
        <v>98.37</v>
      </c>
      <c r="E170" s="1716">
        <v>99.57</v>
      </c>
      <c r="F170" s="1771">
        <v>7</v>
      </c>
      <c r="G170" s="1716">
        <v>9.5</v>
      </c>
      <c r="H170" s="1769">
        <v>4.9000000000000004</v>
      </c>
    </row>
    <row r="171" spans="2:8">
      <c r="B171" s="1572" t="s">
        <v>1636</v>
      </c>
      <c r="C171" s="1445">
        <v>99.68</v>
      </c>
      <c r="D171" s="1716">
        <v>99.82</v>
      </c>
      <c r="E171" s="1716">
        <v>99.57</v>
      </c>
      <c r="F171" s="1479">
        <v>6.9</v>
      </c>
      <c r="G171" s="1716">
        <v>8.6999999999999993</v>
      </c>
      <c r="H171" s="1769">
        <v>5.3</v>
      </c>
    </row>
    <row r="172" spans="2:8">
      <c r="B172" s="1572" t="s">
        <v>138</v>
      </c>
      <c r="C172" s="1445">
        <v>101.3</v>
      </c>
      <c r="D172" s="1716">
        <v>101.22</v>
      </c>
      <c r="E172" s="1716">
        <v>101.37</v>
      </c>
      <c r="F172" s="1445">
        <v>7.1</v>
      </c>
      <c r="G172" s="1716">
        <v>8.9</v>
      </c>
      <c r="H172" s="1769">
        <v>5.4</v>
      </c>
    </row>
    <row r="173" spans="2:8">
      <c r="B173" s="1572" t="s">
        <v>1637</v>
      </c>
      <c r="C173" s="1772">
        <v>101.18</v>
      </c>
      <c r="D173" s="1716">
        <v>101.07</v>
      </c>
      <c r="E173" s="1716">
        <v>101.27</v>
      </c>
      <c r="F173" s="1773">
        <v>7.4</v>
      </c>
      <c r="G173" s="1716">
        <v>9.5</v>
      </c>
      <c r="H173" s="1769">
        <v>5.5</v>
      </c>
    </row>
    <row r="174" spans="2:8">
      <c r="B174" s="1572" t="s">
        <v>1644</v>
      </c>
      <c r="C174" s="1716">
        <v>102.21</v>
      </c>
      <c r="D174" s="1716">
        <v>103.49</v>
      </c>
      <c r="E174" s="1716">
        <v>101.22</v>
      </c>
      <c r="F174" s="1774">
        <v>7.6</v>
      </c>
      <c r="G174" s="1716">
        <v>9.1999999999999993</v>
      </c>
      <c r="H174" s="1769">
        <v>6.1</v>
      </c>
    </row>
    <row r="175" spans="2:8">
      <c r="B175" s="1766" t="s">
        <v>1651</v>
      </c>
      <c r="C175" s="1767">
        <v>109.93833333333332</v>
      </c>
      <c r="D175" s="1767">
        <v>110.92916666666666</v>
      </c>
      <c r="E175" s="1767">
        <v>109.18083333333334</v>
      </c>
      <c r="F175" s="1767">
        <v>9.9341666666666644</v>
      </c>
      <c r="G175" s="1767">
        <v>10.930000000000001</v>
      </c>
      <c r="H175" s="1768">
        <v>9.1733333333333338</v>
      </c>
    </row>
    <row r="176" spans="2:8">
      <c r="B176" s="1572" t="s">
        <v>1628</v>
      </c>
      <c r="C176" s="1716">
        <v>106.52</v>
      </c>
      <c r="D176" s="1775">
        <v>106.94</v>
      </c>
      <c r="E176" s="1716">
        <v>106.2</v>
      </c>
      <c r="F176" s="1716">
        <v>6.91</v>
      </c>
      <c r="G176" s="1716">
        <v>7.28</v>
      </c>
      <c r="H176" s="1776">
        <v>6.62</v>
      </c>
    </row>
    <row r="177" spans="2:8">
      <c r="B177" s="1572" t="s">
        <v>1629</v>
      </c>
      <c r="C177" s="1716">
        <v>107.05</v>
      </c>
      <c r="D177" s="1716">
        <v>108.32</v>
      </c>
      <c r="E177" s="1445">
        <v>106.07</v>
      </c>
      <c r="F177" s="1716">
        <v>7.2</v>
      </c>
      <c r="G177" s="1716">
        <v>8</v>
      </c>
      <c r="H177" s="1769">
        <v>6.57</v>
      </c>
    </row>
    <row r="178" spans="2:8">
      <c r="B178" s="1572" t="s">
        <v>1630</v>
      </c>
      <c r="C178" s="1716">
        <v>108.37</v>
      </c>
      <c r="D178" s="1716">
        <v>110.78</v>
      </c>
      <c r="E178" s="1716">
        <v>106.51</v>
      </c>
      <c r="F178" s="1716">
        <v>8.19</v>
      </c>
      <c r="G178" s="1716">
        <v>9.67</v>
      </c>
      <c r="H178" s="1769">
        <v>7.05</v>
      </c>
    </row>
    <row r="179" spans="2:8">
      <c r="B179" s="1572" t="s">
        <v>1631</v>
      </c>
      <c r="C179" s="1716">
        <v>110.85</v>
      </c>
      <c r="D179" s="1716">
        <v>113.54</v>
      </c>
      <c r="E179" s="1445">
        <v>108.8</v>
      </c>
      <c r="F179" s="1716">
        <v>10.44</v>
      </c>
      <c r="G179" s="1716">
        <v>12.11</v>
      </c>
      <c r="H179" s="1769">
        <v>9.16</v>
      </c>
    </row>
    <row r="180" spans="2:8">
      <c r="B180" s="1572" t="s">
        <v>1632</v>
      </c>
      <c r="C180" s="1716">
        <v>110.88</v>
      </c>
      <c r="D180" s="1716">
        <v>113.74</v>
      </c>
      <c r="E180" s="1716">
        <v>108.7</v>
      </c>
      <c r="F180" s="1716">
        <v>11.58</v>
      </c>
      <c r="G180" s="1716">
        <v>14.84</v>
      </c>
      <c r="H180" s="1769">
        <v>9.09</v>
      </c>
    </row>
    <row r="181" spans="2:8">
      <c r="B181" s="1572" t="s">
        <v>1633</v>
      </c>
      <c r="C181" s="1716">
        <v>110.46</v>
      </c>
      <c r="D181" s="1716">
        <v>112.22</v>
      </c>
      <c r="E181" s="1716">
        <v>109.13</v>
      </c>
      <c r="F181" s="1716">
        <v>12.06</v>
      </c>
      <c r="G181" s="1716">
        <v>15.17</v>
      </c>
      <c r="H181" s="1769">
        <v>9.6999999999999993</v>
      </c>
    </row>
    <row r="182" spans="2:8">
      <c r="B182" s="1572" t="s">
        <v>1634</v>
      </c>
      <c r="C182" s="1716">
        <v>109.8</v>
      </c>
      <c r="D182" s="1716">
        <v>109.98</v>
      </c>
      <c r="E182" s="1716">
        <v>109.65</v>
      </c>
      <c r="F182" s="1716">
        <v>11.28</v>
      </c>
      <c r="G182" s="1716">
        <v>12.84</v>
      </c>
      <c r="H182" s="1769">
        <v>10.08</v>
      </c>
    </row>
    <row r="183" spans="2:8">
      <c r="B183" s="1572" t="s">
        <v>1635</v>
      </c>
      <c r="C183" s="1716">
        <v>109.18</v>
      </c>
      <c r="D183" s="1716">
        <v>108.54</v>
      </c>
      <c r="E183" s="1716">
        <v>109.68</v>
      </c>
      <c r="F183" s="1716">
        <v>10.24</v>
      </c>
      <c r="G183" s="1716">
        <v>10.34</v>
      </c>
      <c r="H183" s="1769">
        <v>10.16</v>
      </c>
    </row>
    <row r="184" spans="2:8">
      <c r="B184" s="1572" t="s">
        <v>1636</v>
      </c>
      <c r="C184" s="1716">
        <v>109.35</v>
      </c>
      <c r="D184" s="1716">
        <v>109.09</v>
      </c>
      <c r="E184" s="1716">
        <v>109.56</v>
      </c>
      <c r="F184" s="1716">
        <v>9.7100000000000009</v>
      </c>
      <c r="G184" s="1716">
        <v>9.2799999999999994</v>
      </c>
      <c r="H184" s="1769">
        <v>10.039999999999999</v>
      </c>
    </row>
    <row r="185" spans="2:8">
      <c r="B185" s="1572" t="s">
        <v>138</v>
      </c>
      <c r="C185" s="1716">
        <v>111.48</v>
      </c>
      <c r="D185" s="1716">
        <v>110.91</v>
      </c>
      <c r="E185" s="1716">
        <v>111.93</v>
      </c>
      <c r="F185" s="1716">
        <v>10.039999999999999</v>
      </c>
      <c r="G185" s="1716">
        <v>9.57</v>
      </c>
      <c r="H185" s="1769">
        <v>10.42</v>
      </c>
    </row>
    <row r="186" spans="2:8">
      <c r="B186" s="1572" t="s">
        <v>1637</v>
      </c>
      <c r="C186" s="1716">
        <v>112.44</v>
      </c>
      <c r="D186" s="1716">
        <v>113.08</v>
      </c>
      <c r="E186" s="1716">
        <v>111.93</v>
      </c>
      <c r="F186" s="1716">
        <v>11.12</v>
      </c>
      <c r="G186" s="1716">
        <v>11.89</v>
      </c>
      <c r="H186" s="1769">
        <v>10.53</v>
      </c>
    </row>
    <row r="187" spans="2:8">
      <c r="B187" s="1572" t="s">
        <v>1644</v>
      </c>
      <c r="C187" s="1716">
        <v>112.88</v>
      </c>
      <c r="D187" s="1716">
        <v>114.01</v>
      </c>
      <c r="E187" s="1716">
        <v>112.01</v>
      </c>
      <c r="F187" s="1716">
        <v>10.44</v>
      </c>
      <c r="G187" s="1716">
        <v>10.17</v>
      </c>
      <c r="H187" s="1769">
        <v>10.66</v>
      </c>
    </row>
    <row r="188" spans="2:8">
      <c r="B188" s="1766" t="s">
        <v>1652</v>
      </c>
      <c r="C188" s="1767">
        <v>114.83</v>
      </c>
      <c r="D188" s="1767">
        <v>113.03</v>
      </c>
      <c r="E188" s="1767">
        <v>116.27</v>
      </c>
      <c r="F188" s="1767">
        <v>4.47</v>
      </c>
      <c r="G188" s="1767">
        <v>1.91</v>
      </c>
      <c r="H188" s="1768">
        <v>6.51</v>
      </c>
    </row>
    <row r="189" spans="2:8">
      <c r="B189" s="1572" t="s">
        <v>1628</v>
      </c>
      <c r="C189" s="1716">
        <v>115.7</v>
      </c>
      <c r="D189" s="1716">
        <v>116.91</v>
      </c>
      <c r="E189" s="1716">
        <v>114.75</v>
      </c>
      <c r="F189" s="1716">
        <v>8.61</v>
      </c>
      <c r="G189" s="1716">
        <v>9.32</v>
      </c>
      <c r="H189" s="1769">
        <v>8.06</v>
      </c>
    </row>
    <row r="190" spans="2:8">
      <c r="B190" s="1572" t="s">
        <v>1629</v>
      </c>
      <c r="C190" s="1716">
        <v>115.5</v>
      </c>
      <c r="D190" s="1716">
        <v>116.61</v>
      </c>
      <c r="E190" s="1716">
        <v>114.63</v>
      </c>
      <c r="F190" s="1716">
        <v>7.89</v>
      </c>
      <c r="G190" s="1716">
        <v>7.65</v>
      </c>
      <c r="H190" s="1769">
        <v>8.07</v>
      </c>
    </row>
    <row r="191" spans="2:8">
      <c r="B191" s="1572" t="s">
        <v>1630</v>
      </c>
      <c r="C191" s="1716">
        <v>115.66</v>
      </c>
      <c r="D191" s="1716">
        <v>117.07</v>
      </c>
      <c r="E191" s="1716">
        <v>114.57</v>
      </c>
      <c r="F191" s="1716">
        <v>6.73</v>
      </c>
      <c r="G191" s="1716">
        <v>5.67</v>
      </c>
      <c r="H191" s="1769">
        <v>7.56</v>
      </c>
    </row>
    <row r="192" spans="2:8">
      <c r="B192" s="1572" t="s">
        <v>1631</v>
      </c>
      <c r="C192" s="1716">
        <v>116.12</v>
      </c>
      <c r="D192" s="1716">
        <v>116.5</v>
      </c>
      <c r="E192" s="1716">
        <v>115.83</v>
      </c>
      <c r="F192" s="1716">
        <v>4.75</v>
      </c>
      <c r="G192" s="1716">
        <v>2.61</v>
      </c>
      <c r="H192" s="1769">
        <v>6.46</v>
      </c>
    </row>
    <row r="193" spans="2:8">
      <c r="B193" s="1572" t="s">
        <v>1632</v>
      </c>
      <c r="C193" s="1716">
        <v>115.13</v>
      </c>
      <c r="D193" s="1774">
        <v>114.4</v>
      </c>
      <c r="E193" s="1774">
        <v>115.7</v>
      </c>
      <c r="F193" s="1716">
        <v>3.83</v>
      </c>
      <c r="G193" s="1716">
        <v>0.57999999999999996</v>
      </c>
      <c r="H193" s="1769">
        <v>6.45</v>
      </c>
    </row>
    <row r="194" spans="2:8">
      <c r="B194" s="1572" t="s">
        <v>1633</v>
      </c>
      <c r="C194" s="1716">
        <v>113.94</v>
      </c>
      <c r="D194" s="1716">
        <v>111.47</v>
      </c>
      <c r="E194" s="1716">
        <v>115.91</v>
      </c>
      <c r="F194" s="1716">
        <v>3.15</v>
      </c>
      <c r="G194" s="1716">
        <v>-0.67</v>
      </c>
      <c r="H194" s="1769">
        <v>6.21</v>
      </c>
    </row>
    <row r="195" spans="2:8">
      <c r="B195" s="1572" t="s">
        <v>1634</v>
      </c>
      <c r="C195" s="1716">
        <v>113.38</v>
      </c>
      <c r="D195" s="1716">
        <v>109.74</v>
      </c>
      <c r="E195" s="1716">
        <v>116.32</v>
      </c>
      <c r="F195" s="1716">
        <v>3.26</v>
      </c>
      <c r="G195" s="1716">
        <v>-0.22</v>
      </c>
      <c r="H195" s="1769">
        <v>6.08</v>
      </c>
    </row>
    <row r="196" spans="2:8">
      <c r="B196" s="1572" t="s">
        <v>1635</v>
      </c>
      <c r="C196" s="1716">
        <v>112.39</v>
      </c>
      <c r="D196" s="1716">
        <v>108.16</v>
      </c>
      <c r="E196" s="1716">
        <v>115.81</v>
      </c>
      <c r="F196" s="1716">
        <v>2.94</v>
      </c>
      <c r="G196" s="1716">
        <v>-0.35</v>
      </c>
      <c r="H196" s="1769">
        <v>5.58</v>
      </c>
    </row>
    <row r="197" spans="2:8">
      <c r="B197" s="1572" t="s">
        <v>1636</v>
      </c>
      <c r="C197" s="1716">
        <v>113.47</v>
      </c>
      <c r="D197" s="1716">
        <v>109.86</v>
      </c>
      <c r="E197" s="1716">
        <v>116.44</v>
      </c>
      <c r="F197" s="1716">
        <v>3.76</v>
      </c>
      <c r="G197" s="1716">
        <v>0.71</v>
      </c>
      <c r="H197" s="1769">
        <v>6.27</v>
      </c>
    </row>
    <row r="198" spans="2:8">
      <c r="B198" s="1572" t="s">
        <v>138</v>
      </c>
      <c r="C198" s="1716">
        <v>115.22</v>
      </c>
      <c r="D198" s="1716">
        <v>111.1</v>
      </c>
      <c r="E198" s="1716">
        <v>118.61</v>
      </c>
      <c r="F198" s="1716">
        <v>3.36</v>
      </c>
      <c r="G198" s="1716">
        <v>0.18</v>
      </c>
      <c r="H198" s="1769">
        <v>5.97</v>
      </c>
    </row>
    <row r="199" spans="2:8">
      <c r="B199" s="1572" t="s">
        <v>1637</v>
      </c>
      <c r="C199" s="1716">
        <v>115.57</v>
      </c>
      <c r="D199" s="1716">
        <v>111.97</v>
      </c>
      <c r="E199" s="1716">
        <v>118.46</v>
      </c>
      <c r="F199" s="1716">
        <v>2.78</v>
      </c>
      <c r="G199" s="1716">
        <v>-0.98</v>
      </c>
      <c r="H199" s="1769">
        <v>5.83</v>
      </c>
    </row>
    <row r="200" spans="2:8" ht="15.75" thickBot="1">
      <c r="B200" s="1777" t="s">
        <v>1644</v>
      </c>
      <c r="C200" s="1778">
        <v>115.94</v>
      </c>
      <c r="D200" s="1778">
        <v>113.01</v>
      </c>
      <c r="E200" s="1778">
        <v>118.29</v>
      </c>
      <c r="F200" s="1778">
        <v>2.71</v>
      </c>
      <c r="G200" s="1778">
        <v>-0.87</v>
      </c>
      <c r="H200" s="1779">
        <v>5.6</v>
      </c>
    </row>
    <row r="201" spans="2:8" ht="15.75" thickTop="1"/>
  </sheetData>
  <mergeCells count="6">
    <mergeCell ref="B1:H1"/>
    <mergeCell ref="B2:H2"/>
    <mergeCell ref="B3:H3"/>
    <mergeCell ref="B4:B5"/>
    <mergeCell ref="C4:E4"/>
    <mergeCell ref="F4:H4"/>
  </mergeCells>
  <printOptions horizontalCentered="1"/>
  <pageMargins left="1.5" right="1" top="1.5" bottom="1" header="0.3" footer="0.3"/>
  <pageSetup paperSize="9" scale="62" orientation="portrait" r:id="rId1"/>
  <rowBreaks count="1" manualBreakCount="1">
    <brk id="70" max="16383" man="1"/>
  </rowBreaks>
</worksheet>
</file>

<file path=xl/worksheets/sheet65.xml><?xml version="1.0" encoding="utf-8"?>
<worksheet xmlns="http://schemas.openxmlformats.org/spreadsheetml/2006/main" xmlns:r="http://schemas.openxmlformats.org/officeDocument/2006/relationships">
  <sheetPr>
    <pageSetUpPr fitToPage="1"/>
  </sheetPr>
  <dimension ref="A1:J88"/>
  <sheetViews>
    <sheetView workbookViewId="0">
      <selection activeCell="A2" sqref="A2:J2"/>
    </sheetView>
  </sheetViews>
  <sheetFormatPr defaultRowHeight="15"/>
  <cols>
    <col min="1" max="1" width="10.85546875" style="1780" bestFit="1" customWidth="1"/>
    <col min="2" max="2" width="10.85546875" style="1780" customWidth="1"/>
    <col min="3" max="3" width="16" style="1780" bestFit="1" customWidth="1"/>
    <col min="4" max="4" width="8.42578125" style="1780" bestFit="1" customWidth="1"/>
    <col min="5" max="5" width="8.85546875" style="1780" bestFit="1" customWidth="1"/>
    <col min="6" max="6" width="10.7109375" style="1780" bestFit="1" customWidth="1"/>
    <col min="7" max="7" width="16" style="1780" bestFit="1" customWidth="1"/>
    <col min="8" max="8" width="7.28515625" style="1780" bestFit="1" customWidth="1"/>
    <col min="9" max="9" width="8.85546875" style="1780" bestFit="1" customWidth="1"/>
    <col min="10" max="10" width="10.7109375" style="1780" bestFit="1" customWidth="1"/>
    <col min="11" max="16384" width="9.140625" style="1780"/>
  </cols>
  <sheetData>
    <row r="1" spans="1:10" s="1987" customFormat="1" ht="21">
      <c r="A1" s="2591" t="s">
        <v>1667</v>
      </c>
      <c r="B1" s="2591"/>
      <c r="C1" s="2591"/>
      <c r="D1" s="2591"/>
      <c r="E1" s="2591"/>
      <c r="F1" s="2591"/>
      <c r="G1" s="2591"/>
      <c r="H1" s="2591"/>
      <c r="I1" s="2591"/>
      <c r="J1" s="2591"/>
    </row>
    <row r="2" spans="1:10" s="1986" customFormat="1" ht="22.5" customHeight="1" thickBot="1">
      <c r="A2" s="2592" t="s">
        <v>1654</v>
      </c>
      <c r="B2" s="2592"/>
      <c r="C2" s="2592"/>
      <c r="D2" s="2592"/>
      <c r="E2" s="2592"/>
      <c r="F2" s="2592"/>
      <c r="G2" s="2592"/>
      <c r="H2" s="2592"/>
      <c r="I2" s="2592"/>
      <c r="J2" s="2592"/>
    </row>
    <row r="3" spans="1:10" ht="16.5" customHeight="1" thickTop="1">
      <c r="A3" s="2593" t="s">
        <v>1531</v>
      </c>
      <c r="B3" s="2583" t="s">
        <v>1532</v>
      </c>
      <c r="C3" s="2595" t="s">
        <v>1533</v>
      </c>
      <c r="D3" s="2595"/>
      <c r="E3" s="2595"/>
      <c r="F3" s="2595"/>
      <c r="G3" s="2595" t="s">
        <v>1655</v>
      </c>
      <c r="H3" s="2595"/>
      <c r="I3" s="2595"/>
      <c r="J3" s="2596"/>
    </row>
    <row r="4" spans="1:10" ht="34.5" customHeight="1">
      <c r="A4" s="2594"/>
      <c r="B4" s="2584"/>
      <c r="C4" s="1781" t="s">
        <v>1656</v>
      </c>
      <c r="D4" s="1781" t="s">
        <v>1657</v>
      </c>
      <c r="E4" s="1781" t="s">
        <v>1658</v>
      </c>
      <c r="F4" s="1781" t="s">
        <v>1659</v>
      </c>
      <c r="G4" s="1781" t="s">
        <v>1656</v>
      </c>
      <c r="H4" s="1781" t="s">
        <v>1657</v>
      </c>
      <c r="I4" s="1781" t="s">
        <v>1658</v>
      </c>
      <c r="J4" s="1782" t="s">
        <v>1659</v>
      </c>
    </row>
    <row r="5" spans="1:10">
      <c r="A5" s="1783" t="s">
        <v>1538</v>
      </c>
      <c r="B5" s="1784" t="s">
        <v>1539</v>
      </c>
      <c r="C5" s="1785">
        <v>-644.19999999999982</v>
      </c>
      <c r="D5" s="1786">
        <v>-120.3</v>
      </c>
      <c r="E5" s="1786">
        <v>422.4</v>
      </c>
      <c r="F5" s="1786"/>
      <c r="G5" s="1786">
        <v>-3.8875143322672128</v>
      </c>
      <c r="H5" s="1786">
        <v>-0.7259670508720053</v>
      </c>
      <c r="I5" s="1786">
        <v>2.5490314404682879</v>
      </c>
      <c r="J5" s="1787"/>
    </row>
    <row r="6" spans="1:10">
      <c r="A6" s="1783" t="s">
        <v>1540</v>
      </c>
      <c r="B6" s="1784" t="s">
        <v>1541</v>
      </c>
      <c r="C6" s="1785">
        <v>-528.59999999999991</v>
      </c>
      <c r="D6" s="1786">
        <v>60</v>
      </c>
      <c r="E6" s="1786">
        <v>358.2</v>
      </c>
      <c r="F6" s="1786"/>
      <c r="G6" s="1786">
        <v>-3.038978958261469</v>
      </c>
      <c r="H6" s="1786">
        <v>0.34494653328734048</v>
      </c>
      <c r="I6" s="1786">
        <v>2.0593308037254223</v>
      </c>
      <c r="J6" s="1787"/>
    </row>
    <row r="7" spans="1:10">
      <c r="A7" s="1783" t="s">
        <v>1542</v>
      </c>
      <c r="B7" s="1784" t="s">
        <v>1543</v>
      </c>
      <c r="C7" s="1785">
        <v>-363.20000000000027</v>
      </c>
      <c r="D7" s="1786">
        <v>254.7</v>
      </c>
      <c r="E7" s="1786">
        <v>310.8</v>
      </c>
      <c r="F7" s="1786"/>
      <c r="G7" s="1786">
        <v>-2.1018518518518534</v>
      </c>
      <c r="H7" s="1786">
        <v>1.4739583333333333</v>
      </c>
      <c r="I7" s="1786">
        <v>1.7986111111111112</v>
      </c>
      <c r="J7" s="1787"/>
    </row>
    <row r="8" spans="1:10">
      <c r="A8" s="1783" t="s">
        <v>1544</v>
      </c>
      <c r="B8" s="1784" t="s">
        <v>1545</v>
      </c>
      <c r="C8" s="1785">
        <v>-879</v>
      </c>
      <c r="D8" s="1786">
        <v>-291.5</v>
      </c>
      <c r="E8" s="1786">
        <v>10.8</v>
      </c>
      <c r="F8" s="1786"/>
      <c r="G8" s="1786">
        <v>-4.454692884654369</v>
      </c>
      <c r="H8" s="1786">
        <v>-1.4772957632272452</v>
      </c>
      <c r="I8" s="1786">
        <v>5.4733427934319887E-2</v>
      </c>
      <c r="J8" s="1787"/>
    </row>
    <row r="9" spans="1:10">
      <c r="A9" s="1783" t="s">
        <v>1546</v>
      </c>
      <c r="B9" s="1784" t="s">
        <v>1547</v>
      </c>
      <c r="C9" s="1785">
        <v>-830.20000000000027</v>
      </c>
      <c r="D9" s="1786">
        <v>39.4</v>
      </c>
      <c r="E9" s="1786">
        <v>583.4</v>
      </c>
      <c r="F9" s="1786"/>
      <c r="G9" s="1786">
        <v>-3.7371145622327266</v>
      </c>
      <c r="H9" s="1786">
        <v>0.17735764123340086</v>
      </c>
      <c r="I9" s="1786">
        <v>2.6261534998874634</v>
      </c>
      <c r="J9" s="1787"/>
    </row>
    <row r="10" spans="1:10">
      <c r="A10" s="1783" t="s">
        <v>1548</v>
      </c>
      <c r="B10" s="1784" t="s">
        <v>1549</v>
      </c>
      <c r="C10" s="1785">
        <v>-1529.8000000000002</v>
      </c>
      <c r="D10" s="1786">
        <v>-341.6</v>
      </c>
      <c r="E10" s="1786">
        <v>26.400000000000091</v>
      </c>
      <c r="F10" s="1786"/>
      <c r="G10" s="1786">
        <v>-6.5513254250353317</v>
      </c>
      <c r="H10" s="1786">
        <v>-1.4628923814825918</v>
      </c>
      <c r="I10" s="1786">
        <v>0.11305725664853793</v>
      </c>
      <c r="J10" s="1787"/>
    </row>
    <row r="11" spans="1:10">
      <c r="A11" s="1783" t="s">
        <v>1660</v>
      </c>
      <c r="B11" s="1784" t="s">
        <v>1551</v>
      </c>
      <c r="C11" s="1785">
        <v>-1713.1999999999998</v>
      </c>
      <c r="D11" s="1786">
        <v>-295.7</v>
      </c>
      <c r="E11" s="1786">
        <v>194</v>
      </c>
      <c r="F11" s="1786"/>
      <c r="G11" s="1786">
        <v>-6.273849196176803</v>
      </c>
      <c r="H11" s="1786">
        <v>-1.0828725235287655</v>
      </c>
      <c r="I11" s="1786">
        <v>0.71044054638004905</v>
      </c>
      <c r="J11" s="1787"/>
    </row>
    <row r="12" spans="1:10">
      <c r="A12" s="1783" t="s">
        <v>1552</v>
      </c>
      <c r="B12" s="1784" t="s">
        <v>1553</v>
      </c>
      <c r="C12" s="1785">
        <v>-2074</v>
      </c>
      <c r="D12" s="1786">
        <v>-392.3</v>
      </c>
      <c r="E12" s="1786">
        <v>501.5</v>
      </c>
      <c r="F12" s="1786"/>
      <c r="G12" s="1786">
        <v>-6.6929133858267722</v>
      </c>
      <c r="H12" s="1786">
        <v>-1.2659739253904738</v>
      </c>
      <c r="I12" s="1786">
        <v>1.6183684006712278</v>
      </c>
      <c r="J12" s="1787"/>
    </row>
    <row r="13" spans="1:10">
      <c r="A13" s="1783" t="s">
        <v>1554</v>
      </c>
      <c r="B13" s="1784" t="s">
        <v>1555</v>
      </c>
      <c r="C13" s="1785">
        <v>-3562.0999999999995</v>
      </c>
      <c r="D13" s="1786">
        <v>-1671.4</v>
      </c>
      <c r="E13" s="1786">
        <v>-675</v>
      </c>
      <c r="F13" s="1786"/>
      <c r="G13" s="1786">
        <v>-10.550931548236129</v>
      </c>
      <c r="H13" s="1786">
        <v>-4.9506827404401532</v>
      </c>
      <c r="I13" s="1786">
        <v>-1.9993483605343445</v>
      </c>
      <c r="J13" s="1787"/>
    </row>
    <row r="14" spans="1:10">
      <c r="A14" s="1783" t="s">
        <v>1556</v>
      </c>
      <c r="B14" s="1784" t="s">
        <v>1557</v>
      </c>
      <c r="C14" s="1785">
        <v>-3416.8</v>
      </c>
      <c r="D14" s="1786">
        <v>-1343.4</v>
      </c>
      <c r="E14" s="1786">
        <v>-126</v>
      </c>
      <c r="F14" s="1786"/>
      <c r="G14" s="1786">
        <v>-8.6742828128966742</v>
      </c>
      <c r="H14" s="1786">
        <v>-3.4105102817974111</v>
      </c>
      <c r="I14" s="1786">
        <v>-0.31987814166031991</v>
      </c>
      <c r="J14" s="1787"/>
    </row>
    <row r="15" spans="1:10">
      <c r="A15" s="1783" t="s">
        <v>1558</v>
      </c>
      <c r="B15" s="1784" t="s">
        <v>1559</v>
      </c>
      <c r="C15" s="1785">
        <v>-3942.7</v>
      </c>
      <c r="D15" s="1786">
        <v>-1849</v>
      </c>
      <c r="E15" s="1786">
        <v>-866</v>
      </c>
      <c r="F15" s="1786"/>
      <c r="G15" s="1786">
        <v>-8.4630905617446928</v>
      </c>
      <c r="H15" s="1786">
        <v>-3.9689183677850042</v>
      </c>
      <c r="I15" s="1786">
        <v>-1.8588876725266705</v>
      </c>
      <c r="J15" s="1787"/>
    </row>
    <row r="16" spans="1:10">
      <c r="A16" s="1783" t="s">
        <v>1560</v>
      </c>
      <c r="B16" s="1784" t="s">
        <v>1561</v>
      </c>
      <c r="C16" s="1785">
        <v>-4711.7999999999993</v>
      </c>
      <c r="D16" s="1786">
        <v>-2470.9</v>
      </c>
      <c r="E16" s="1786">
        <v>563</v>
      </c>
      <c r="F16" s="1786"/>
      <c r="G16" s="1786">
        <v>-8.4540854774464407</v>
      </c>
      <c r="H16" s="1786">
        <v>-4.4333799834930208</v>
      </c>
      <c r="I16" s="1786">
        <v>1.0101553809164963</v>
      </c>
      <c r="J16" s="1787"/>
    </row>
    <row r="17" spans="1:10">
      <c r="A17" s="1783" t="s">
        <v>1562</v>
      </c>
      <c r="B17" s="1784" t="s">
        <v>1563</v>
      </c>
      <c r="C17" s="1785">
        <v>-5596.699999999998</v>
      </c>
      <c r="D17" s="1786">
        <v>-2904.4</v>
      </c>
      <c r="E17" s="1786">
        <v>376.5</v>
      </c>
      <c r="F17" s="1786"/>
      <c r="G17" s="1786">
        <v>-8.7634661154954241</v>
      </c>
      <c r="H17" s="1786">
        <v>-4.5477890517349371</v>
      </c>
      <c r="I17" s="1786">
        <v>0.58953400977076287</v>
      </c>
      <c r="J17" s="1787"/>
    </row>
    <row r="18" spans="1:10">
      <c r="A18" s="1783" t="s">
        <v>1564</v>
      </c>
      <c r="B18" s="1784" t="s">
        <v>1565</v>
      </c>
      <c r="C18" s="1785">
        <v>-7553.7999999999993</v>
      </c>
      <c r="D18" s="1786">
        <v>-4575.1000000000004</v>
      </c>
      <c r="E18" s="1786">
        <v>2273</v>
      </c>
      <c r="F18" s="1786"/>
      <c r="G18" s="1786">
        <v>-9.8221205107533862</v>
      </c>
      <c r="H18" s="1786">
        <v>-5.9489506670480852</v>
      </c>
      <c r="I18" s="1786">
        <v>2.9555561334616285</v>
      </c>
      <c r="J18" s="1787"/>
    </row>
    <row r="19" spans="1:10">
      <c r="A19" s="1783" t="s">
        <v>1661</v>
      </c>
      <c r="B19" s="1784" t="s">
        <v>1567</v>
      </c>
      <c r="C19" s="1785">
        <v>-9096.2000000000007</v>
      </c>
      <c r="D19" s="1786">
        <v>-6334.8</v>
      </c>
      <c r="E19" s="1786">
        <v>75.900000000000006</v>
      </c>
      <c r="F19" s="1786"/>
      <c r="G19" s="1786">
        <v>-10.189537358575111</v>
      </c>
      <c r="H19" s="1786">
        <v>-7.0962249355886646</v>
      </c>
      <c r="I19" s="1786">
        <v>8.5022964041671339E-2</v>
      </c>
      <c r="J19" s="1787"/>
    </row>
    <row r="20" spans="1:10">
      <c r="A20" s="1783" t="s">
        <v>1568</v>
      </c>
      <c r="B20" s="1784" t="s">
        <v>1569</v>
      </c>
      <c r="C20" s="1785">
        <v>-10433.699999999999</v>
      </c>
      <c r="D20" s="1786">
        <v>-7643.6</v>
      </c>
      <c r="E20" s="1786">
        <v>2649.6</v>
      </c>
      <c r="F20" s="1786"/>
      <c r="G20" s="1786">
        <v>-10.08905778602924</v>
      </c>
      <c r="H20" s="1786">
        <v>-7.3911193625744565</v>
      </c>
      <c r="I20" s="1786">
        <v>2.5620793687630536</v>
      </c>
      <c r="J20" s="1787"/>
    </row>
    <row r="21" spans="1:10">
      <c r="A21" s="1783" t="s">
        <v>1570</v>
      </c>
      <c r="B21" s="1784" t="s">
        <v>1571</v>
      </c>
      <c r="C21" s="1785">
        <v>-13160.900000000001</v>
      </c>
      <c r="D21" s="1786">
        <v>-9499.7000000000007</v>
      </c>
      <c r="E21" s="1786">
        <v>4132.2</v>
      </c>
      <c r="F21" s="1786"/>
      <c r="G21" s="1786">
        <v>-10.933704411398191</v>
      </c>
      <c r="H21" s="1786">
        <v>-7.8920827448699855</v>
      </c>
      <c r="I21" s="1786">
        <v>3.4329151782005485</v>
      </c>
      <c r="J21" s="1787"/>
    </row>
    <row r="22" spans="1:10">
      <c r="A22" s="1783" t="s">
        <v>1572</v>
      </c>
      <c r="B22" s="1784" t="s">
        <v>1573</v>
      </c>
      <c r="C22" s="1785">
        <v>-14368.3</v>
      </c>
      <c r="D22" s="1786">
        <v>-10074.000000000004</v>
      </c>
      <c r="E22" s="1786">
        <v>3394.4</v>
      </c>
      <c r="F22" s="1786"/>
      <c r="G22" s="1786">
        <v>-9.6117388134085235</v>
      </c>
      <c r="H22" s="1786">
        <v>-6.7390475425956806</v>
      </c>
      <c r="I22" s="1786">
        <v>2.2706991243385715</v>
      </c>
      <c r="J22" s="1787"/>
    </row>
    <row r="23" spans="1:10">
      <c r="A23" s="1783" t="s">
        <v>1574</v>
      </c>
      <c r="B23" s="1784" t="s">
        <v>1575</v>
      </c>
      <c r="C23" s="1785">
        <v>-16909.100000000006</v>
      </c>
      <c r="D23" s="1786">
        <v>-9971.8000000000011</v>
      </c>
      <c r="E23" s="1786">
        <v>7740.2</v>
      </c>
      <c r="F23" s="1786"/>
      <c r="G23" s="1786">
        <v>-9.8610284941157289</v>
      </c>
      <c r="H23" s="1786">
        <v>-5.8153422676324107</v>
      </c>
      <c r="I23" s="1786">
        <v>4.513920477740065</v>
      </c>
      <c r="J23" s="1787"/>
    </row>
    <row r="24" spans="1:10">
      <c r="A24" s="1783" t="s">
        <v>1576</v>
      </c>
      <c r="B24" s="1784" t="s">
        <v>1577</v>
      </c>
      <c r="C24" s="1785">
        <v>-14836.199999999997</v>
      </c>
      <c r="D24" s="1786">
        <v>-8027.2000000000007</v>
      </c>
      <c r="E24" s="1786">
        <v>6283.3</v>
      </c>
      <c r="F24" s="1786"/>
      <c r="G24" s="1786">
        <v>-7.4452005299289397</v>
      </c>
      <c r="H24" s="1786">
        <v>-4.0282628768718141</v>
      </c>
      <c r="I24" s="1786">
        <v>3.153127383676583</v>
      </c>
      <c r="J24" s="1787"/>
    </row>
    <row r="25" spans="1:10">
      <c r="A25" s="1783" t="s">
        <v>1578</v>
      </c>
      <c r="B25" s="1784" t="s">
        <v>1579</v>
      </c>
      <c r="C25" s="1785">
        <v>-22494.899999999994</v>
      </c>
      <c r="D25" s="1786">
        <v>-11786.099999999989</v>
      </c>
      <c r="E25" s="1786">
        <v>-313.89999999999998</v>
      </c>
      <c r="F25" s="1786"/>
      <c r="G25" s="1786">
        <v>-10.263442454659517</v>
      </c>
      <c r="H25" s="1786">
        <v>-5.3774837458651712</v>
      </c>
      <c r="I25" s="1786">
        <v>-0.14321888901562677</v>
      </c>
      <c r="J25" s="1787"/>
    </row>
    <row r="26" spans="1:10">
      <c r="A26" s="1783" t="s">
        <v>1580</v>
      </c>
      <c r="B26" s="1784" t="s">
        <v>1581</v>
      </c>
      <c r="C26" s="1785">
        <v>-33735.400000000009</v>
      </c>
      <c r="D26" s="1786">
        <v>-21542.200000000008</v>
      </c>
      <c r="E26" s="1786">
        <v>-1080.5</v>
      </c>
      <c r="F26" s="1786"/>
      <c r="G26" s="1786">
        <v>-13.553088830233861</v>
      </c>
      <c r="H26" s="1786">
        <v>-8.6545098086480046</v>
      </c>
      <c r="I26" s="1786">
        <v>-0.43408741206767021</v>
      </c>
      <c r="J26" s="1787"/>
    </row>
    <row r="27" spans="1:10">
      <c r="A27" s="1783" t="s">
        <v>1582</v>
      </c>
      <c r="B27" s="1784" t="s">
        <v>1583</v>
      </c>
      <c r="C27" s="1785">
        <v>-31638.099999999991</v>
      </c>
      <c r="D27" s="1786">
        <v>-16507.999999999982</v>
      </c>
      <c r="E27" s="1786">
        <v>3202.1</v>
      </c>
      <c r="F27" s="1786"/>
      <c r="G27" s="1786">
        <v>-11.278657317129683</v>
      </c>
      <c r="H27" s="1786">
        <v>-5.8849322491292675</v>
      </c>
      <c r="I27" s="1786">
        <v>1.1415157229789707</v>
      </c>
      <c r="J27" s="1787"/>
    </row>
    <row r="28" spans="1:10">
      <c r="A28" s="1783" t="s">
        <v>1584</v>
      </c>
      <c r="B28" s="1784" t="s">
        <v>1585</v>
      </c>
      <c r="C28" s="1785">
        <v>-32486.100000000006</v>
      </c>
      <c r="D28" s="1786">
        <v>-15188.2</v>
      </c>
      <c r="E28" s="1786">
        <v>10965.9</v>
      </c>
      <c r="F28" s="1786"/>
      <c r="G28" s="1786">
        <v>-10.798284831059185</v>
      </c>
      <c r="H28" s="1786">
        <v>-5.0485133540527514</v>
      </c>
      <c r="I28" s="1786">
        <v>3.6450331566088852</v>
      </c>
      <c r="J28" s="1787"/>
    </row>
    <row r="29" spans="1:10">
      <c r="A29" s="1783" t="s">
        <v>1586</v>
      </c>
      <c r="B29" s="1784" t="s">
        <v>1587</v>
      </c>
      <c r="C29" s="1785">
        <v>-21801</v>
      </c>
      <c r="D29" s="1786">
        <v>235.09999999999127</v>
      </c>
      <c r="E29" s="1786">
        <v>9840</v>
      </c>
      <c r="F29" s="1786"/>
      <c r="G29" s="1786">
        <v>-6.3738904676700692</v>
      </c>
      <c r="H29" s="1786">
        <v>6.8735454747450936E-2</v>
      </c>
      <c r="I29" s="1786">
        <v>2.8768901519138335</v>
      </c>
      <c r="J29" s="1787"/>
    </row>
    <row r="30" spans="1:10">
      <c r="A30" s="1783" t="s">
        <v>1588</v>
      </c>
      <c r="B30" s="1784" t="s">
        <v>1589</v>
      </c>
      <c r="C30" s="1785">
        <v>-32333.999999999985</v>
      </c>
      <c r="D30" s="1786">
        <v>-8965.7999999999975</v>
      </c>
      <c r="E30" s="1786">
        <v>14434.099999999999</v>
      </c>
      <c r="F30" s="1786"/>
      <c r="G30" s="1786">
        <v>-8.5204275233999454</v>
      </c>
      <c r="H30" s="1786">
        <v>-2.3626043511257264</v>
      </c>
      <c r="I30" s="1786">
        <v>3.8035721814655532</v>
      </c>
      <c r="J30" s="1787"/>
    </row>
    <row r="31" spans="1:10">
      <c r="A31" s="1783" t="s">
        <v>1590</v>
      </c>
      <c r="B31" s="1784" t="s">
        <v>1591</v>
      </c>
      <c r="C31" s="1785">
        <v>-47147.199999999997</v>
      </c>
      <c r="D31" s="1786">
        <v>20148.499999999993</v>
      </c>
      <c r="E31" s="1786">
        <v>5221.3999999999996</v>
      </c>
      <c r="F31" s="1786">
        <v>47216.1</v>
      </c>
      <c r="G31" s="1786">
        <v>-10.678407950733716</v>
      </c>
      <c r="H31" s="1786">
        <v>4.5634502705432816</v>
      </c>
      <c r="I31" s="1786">
        <v>1.1825991633429138</v>
      </c>
      <c r="J31" s="1787">
        <v>10.694013168176228</v>
      </c>
    </row>
    <row r="32" spans="1:10">
      <c r="A32" s="1783" t="s">
        <v>1592</v>
      </c>
      <c r="B32" s="1784" t="s">
        <v>1593</v>
      </c>
      <c r="C32" s="1785">
        <v>-49420.100000000006</v>
      </c>
      <c r="D32" s="1786">
        <v>18161.100000000009</v>
      </c>
      <c r="E32" s="1786">
        <v>-3342.9000000000005</v>
      </c>
      <c r="F32" s="1786">
        <v>47536.3</v>
      </c>
      <c r="G32" s="1786">
        <v>-10.756524748445402</v>
      </c>
      <c r="H32" s="1786">
        <v>3.9528516050957379</v>
      </c>
      <c r="I32" s="1786">
        <v>-0.72759841808450687</v>
      </c>
      <c r="J32" s="1787">
        <v>10.346506530733954</v>
      </c>
    </row>
    <row r="33" spans="1:10">
      <c r="A33" s="1783" t="s">
        <v>1594</v>
      </c>
      <c r="B33" s="1784" t="s">
        <v>1595</v>
      </c>
      <c r="C33" s="1785">
        <v>-63242.600000000006</v>
      </c>
      <c r="D33" s="1786">
        <v>11614.7</v>
      </c>
      <c r="E33" s="1786">
        <v>4363.5</v>
      </c>
      <c r="F33" s="1786">
        <v>54203.3</v>
      </c>
      <c r="G33" s="1786">
        <v>-12.848154626587924</v>
      </c>
      <c r="H33" s="1786">
        <v>2.3596035194857699</v>
      </c>
      <c r="I33" s="1786">
        <v>0.88647403353303633</v>
      </c>
      <c r="J33" s="1787">
        <v>11.011760738352521</v>
      </c>
    </row>
    <row r="34" spans="1:10">
      <c r="A34" s="1783" t="s">
        <v>1596</v>
      </c>
      <c r="B34" s="1784" t="s">
        <v>1597</v>
      </c>
      <c r="C34" s="1785">
        <v>-68606.699999999983</v>
      </c>
      <c r="D34" s="1786">
        <v>14598</v>
      </c>
      <c r="E34" s="1786">
        <v>16005.2</v>
      </c>
      <c r="F34" s="1786">
        <v>58587.6</v>
      </c>
      <c r="G34" s="1786">
        <v>-12.781896193565331</v>
      </c>
      <c r="H34" s="1786">
        <v>2.7197069766315356</v>
      </c>
      <c r="I34" s="1786">
        <v>2.9818779354968523</v>
      </c>
      <c r="J34" s="1787">
        <v>10.915269520762964</v>
      </c>
    </row>
    <row r="35" spans="1:10">
      <c r="A35" s="1783" t="s">
        <v>1598</v>
      </c>
      <c r="B35" s="1784" t="s">
        <v>1599</v>
      </c>
      <c r="C35" s="1785">
        <v>-87796.300000000017</v>
      </c>
      <c r="D35" s="1786">
        <v>11544.6</v>
      </c>
      <c r="E35" s="1786">
        <v>5742.1</v>
      </c>
      <c r="F35" s="1786">
        <v>65541.2</v>
      </c>
      <c r="G35" s="1786">
        <v>-14.89557389398248</v>
      </c>
      <c r="H35" s="1786">
        <v>1.9586638887569305</v>
      </c>
      <c r="I35" s="1786">
        <v>0.97420819392886482</v>
      </c>
      <c r="J35" s="1787">
        <v>11.119760032031923</v>
      </c>
    </row>
    <row r="36" spans="1:10">
      <c r="A36" s="1783" t="s">
        <v>1600</v>
      </c>
      <c r="B36" s="1784" t="s">
        <v>1601</v>
      </c>
      <c r="C36" s="1785">
        <v>-116876.69999999998</v>
      </c>
      <c r="D36" s="1786">
        <v>14224.5</v>
      </c>
      <c r="E36" s="1786">
        <v>25597.8</v>
      </c>
      <c r="F36" s="1786">
        <v>97688.5</v>
      </c>
      <c r="G36" s="1786">
        <v>-17.868759975782925</v>
      </c>
      <c r="H36" s="1786">
        <v>2.174720678078045</v>
      </c>
      <c r="I36" s="1786">
        <v>3.9135340414992568</v>
      </c>
      <c r="J36" s="1787">
        <v>14.935161233113789</v>
      </c>
    </row>
    <row r="37" spans="1:10">
      <c r="A37" s="1783" t="s">
        <v>1092</v>
      </c>
      <c r="B37" s="1784" t="s">
        <v>1602</v>
      </c>
      <c r="C37" s="1785">
        <v>-137326</v>
      </c>
      <c r="D37" s="1786">
        <v>-902.20000000001164</v>
      </c>
      <c r="E37" s="1786">
        <v>5904.2999999999993</v>
      </c>
      <c r="F37" s="1786">
        <v>100144.8</v>
      </c>
      <c r="G37" s="1786">
        <v>-18.867946133860194</v>
      </c>
      <c r="H37" s="1786">
        <v>-0.12395803418121031</v>
      </c>
      <c r="I37" s="1786">
        <v>0.81122303393494843</v>
      </c>
      <c r="J37" s="1787">
        <v>13.759424231290524</v>
      </c>
    </row>
    <row r="38" spans="1:10">
      <c r="A38" s="1783" t="s">
        <v>351</v>
      </c>
      <c r="B38" s="1784" t="s">
        <v>1603</v>
      </c>
      <c r="C38" s="1785">
        <v>-167083.69999999995</v>
      </c>
      <c r="D38" s="1786">
        <v>23679.600000000006</v>
      </c>
      <c r="E38" s="1786">
        <v>29674.699999999997</v>
      </c>
      <c r="F38" s="1786">
        <v>142682.70000000001</v>
      </c>
      <c r="G38" s="1786">
        <v>-20.484524006315571</v>
      </c>
      <c r="H38" s="1786">
        <v>2.9031278015746027</v>
      </c>
      <c r="I38" s="1786">
        <v>3.6381293000466997</v>
      </c>
      <c r="J38" s="1787">
        <v>17.49295229538204</v>
      </c>
    </row>
    <row r="39" spans="1:10">
      <c r="A39" s="1783" t="s">
        <v>257</v>
      </c>
      <c r="B39" s="1784" t="s">
        <v>1604</v>
      </c>
      <c r="C39" s="1785">
        <v>-219798.99999999997</v>
      </c>
      <c r="D39" s="1786">
        <v>41437.299999999988</v>
      </c>
      <c r="E39" s="1786">
        <v>44758.399999999994</v>
      </c>
      <c r="F39" s="1786">
        <v>209698.5</v>
      </c>
      <c r="G39" s="1786">
        <v>-22.240750037615424</v>
      </c>
      <c r="H39" s="1786">
        <v>4.1929063896272574</v>
      </c>
      <c r="I39" s="1786">
        <v>4.5289577590598968</v>
      </c>
      <c r="J39" s="1787">
        <v>21.218713104986371</v>
      </c>
    </row>
    <row r="40" spans="1:10">
      <c r="A40" s="1783" t="s">
        <v>259</v>
      </c>
      <c r="B40" s="1784" t="s">
        <v>1605</v>
      </c>
      <c r="C40" s="1785">
        <v>-319900.3</v>
      </c>
      <c r="D40" s="1786">
        <v>-28135.199999999983</v>
      </c>
      <c r="E40" s="1786">
        <v>-3325.7</v>
      </c>
      <c r="F40" s="1786">
        <v>231725.3</v>
      </c>
      <c r="G40" s="1786">
        <v>-26.81986816351991</v>
      </c>
      <c r="H40" s="1786">
        <v>-2.35880477371939</v>
      </c>
      <c r="I40" s="1786">
        <v>-0.27882073118224071</v>
      </c>
      <c r="J40" s="1787">
        <v>19.427434097911444</v>
      </c>
    </row>
    <row r="41" spans="1:10">
      <c r="A41" s="1783" t="s">
        <v>260</v>
      </c>
      <c r="B41" s="1784" t="s">
        <v>1606</v>
      </c>
      <c r="C41" s="1785">
        <v>-328344.5</v>
      </c>
      <c r="D41" s="1786">
        <v>-12936.399999999994</v>
      </c>
      <c r="E41" s="1786">
        <v>4089.6999999999971</v>
      </c>
      <c r="F41" s="1786">
        <v>253551.59999999998</v>
      </c>
      <c r="G41" s="1786">
        <v>-24.020156044400252</v>
      </c>
      <c r="H41" s="1786">
        <v>-0.94636683925809395</v>
      </c>
      <c r="I41" s="1786">
        <v>0.29918342525848196</v>
      </c>
      <c r="J41" s="1787">
        <v>18.548655443618987</v>
      </c>
    </row>
    <row r="42" spans="1:10">
      <c r="A42" s="1783" t="s">
        <v>261</v>
      </c>
      <c r="B42" s="1784" t="s">
        <v>1607</v>
      </c>
      <c r="C42" s="1785">
        <v>-359084.3</v>
      </c>
      <c r="D42" s="1786">
        <v>75979.200000000012</v>
      </c>
      <c r="E42" s="1786">
        <v>131626.6</v>
      </c>
      <c r="F42" s="1786">
        <v>359554.4</v>
      </c>
      <c r="G42" s="1786">
        <v>-23.510381560076681</v>
      </c>
      <c r="H42" s="1786">
        <v>4.9745978385281067</v>
      </c>
      <c r="I42" s="1786">
        <v>8.6180086109462017</v>
      </c>
      <c r="J42" s="1787">
        <v>23.541160489624399</v>
      </c>
    </row>
    <row r="43" spans="1:10">
      <c r="A43" s="1783" t="s">
        <v>262</v>
      </c>
      <c r="B43" s="1784" t="s">
        <v>1608</v>
      </c>
      <c r="C43" s="1785">
        <v>-453718.70000000007</v>
      </c>
      <c r="D43" s="1786">
        <v>57060.739999999991</v>
      </c>
      <c r="E43" s="1786">
        <v>68939.62</v>
      </c>
      <c r="F43" s="1786">
        <v>434581.7</v>
      </c>
      <c r="G43" s="1786">
        <v>-26.767889536272726</v>
      </c>
      <c r="H43" s="1786">
        <v>3.3663932854827854</v>
      </c>
      <c r="I43" s="1786">
        <v>4.0672075733987105</v>
      </c>
      <c r="J43" s="1787">
        <v>25.638870383974943</v>
      </c>
    </row>
    <row r="44" spans="1:10">
      <c r="A44" s="1783" t="s">
        <v>143</v>
      </c>
      <c r="B44" s="1784" t="s">
        <v>1609</v>
      </c>
      <c r="C44" s="1785">
        <v>-574530.5</v>
      </c>
      <c r="D44" s="1786">
        <v>89721.500000000058</v>
      </c>
      <c r="E44" s="1786">
        <v>127127.13000000002</v>
      </c>
      <c r="F44" s="1786">
        <v>543294.10000000009</v>
      </c>
      <c r="G44" s="1786">
        <v>-29.2450458524395</v>
      </c>
      <c r="H44" s="1786">
        <v>4.5670497588024519</v>
      </c>
      <c r="I44" s="1786">
        <v>6.4710903005828895</v>
      </c>
      <c r="J44" s="1787">
        <v>27.655034616717224</v>
      </c>
    </row>
    <row r="45" spans="1:10">
      <c r="A45" s="1783" t="s">
        <v>0</v>
      </c>
      <c r="B45" s="1784" t="s">
        <v>1610</v>
      </c>
      <c r="C45" s="1785">
        <v>-635879.20000000007</v>
      </c>
      <c r="D45" s="1786">
        <v>108319.79999999999</v>
      </c>
      <c r="E45" s="1786">
        <v>145035.95000000001</v>
      </c>
      <c r="F45" s="1786">
        <v>617278.80000000005</v>
      </c>
      <c r="G45" s="1786">
        <v>-29.851386963619834</v>
      </c>
      <c r="H45" s="1786">
        <v>5.0850794704747484</v>
      </c>
      <c r="I45" s="1786">
        <v>6.8087213217325209</v>
      </c>
      <c r="J45" s="1787">
        <v>28.978190076415288</v>
      </c>
    </row>
    <row r="46" spans="1:10">
      <c r="A46" s="1783" t="s">
        <v>1</v>
      </c>
      <c r="B46" s="1784" t="s">
        <v>1611</v>
      </c>
      <c r="C46" s="1785">
        <v>-671772.38038956898</v>
      </c>
      <c r="D46" s="1786">
        <v>140418.61221132224</v>
      </c>
      <c r="E46" s="1786">
        <v>188953.17000000004</v>
      </c>
      <c r="F46" s="1786">
        <v>665064.34822111635</v>
      </c>
      <c r="G46" s="1786">
        <v>-29.890737272112421</v>
      </c>
      <c r="H46" s="1786">
        <v>6.2479732246348885</v>
      </c>
      <c r="I46" s="1786">
        <v>8.4075346442904983</v>
      </c>
      <c r="J46" s="1787">
        <v>29.592261131959386</v>
      </c>
    </row>
    <row r="47" spans="1:10" ht="15.75" thickBot="1">
      <c r="A47" s="1788" t="s">
        <v>130</v>
      </c>
      <c r="B47" s="1789" t="s">
        <v>1612</v>
      </c>
      <c r="C47" s="1790">
        <v>-892931.50000000012</v>
      </c>
      <c r="D47" s="1791">
        <v>-10130.6</v>
      </c>
      <c r="E47" s="1791">
        <v>82154.7</v>
      </c>
      <c r="F47" s="1791">
        <v>695452.4</v>
      </c>
      <c r="G47" s="1791">
        <v>-34.353644306781646</v>
      </c>
      <c r="H47" s="1791">
        <v>-0.38993800365084519</v>
      </c>
      <c r="I47" s="1791">
        <v>3.1607277175576787</v>
      </c>
      <c r="J47" s="1792">
        <v>26.756055063459666</v>
      </c>
    </row>
    <row r="48" spans="1:10" ht="15.75" thickTop="1">
      <c r="A48" s="1793" t="s">
        <v>1662</v>
      </c>
      <c r="B48" s="1793"/>
      <c r="C48" s="1794"/>
      <c r="D48" s="1794"/>
      <c r="E48" s="1794"/>
      <c r="F48" s="1795"/>
      <c r="G48" s="1795"/>
      <c r="H48" s="1795"/>
      <c r="I48" s="1795"/>
      <c r="J48" s="1795"/>
    </row>
    <row r="68" spans="5:5">
      <c r="E68" s="1796"/>
    </row>
    <row r="69" spans="5:5">
      <c r="E69" s="1796"/>
    </row>
    <row r="70" spans="5:5">
      <c r="E70" s="1796"/>
    </row>
    <row r="71" spans="5:5">
      <c r="E71" s="1796"/>
    </row>
    <row r="72" spans="5:5">
      <c r="E72" s="1796"/>
    </row>
    <row r="73" spans="5:5">
      <c r="E73" s="1796"/>
    </row>
    <row r="74" spans="5:5">
      <c r="E74" s="1796"/>
    </row>
    <row r="75" spans="5:5">
      <c r="E75" s="1796"/>
    </row>
    <row r="76" spans="5:5">
      <c r="E76" s="1796"/>
    </row>
    <row r="77" spans="5:5">
      <c r="E77" s="1796"/>
    </row>
    <row r="78" spans="5:5">
      <c r="E78" s="1796"/>
    </row>
    <row r="79" spans="5:5">
      <c r="E79" s="1796"/>
    </row>
    <row r="80" spans="5:5">
      <c r="E80" s="1796"/>
    </row>
    <row r="81" spans="5:5">
      <c r="E81" s="1796"/>
    </row>
    <row r="82" spans="5:5">
      <c r="E82" s="1796"/>
    </row>
    <row r="83" spans="5:5">
      <c r="E83" s="1796"/>
    </row>
    <row r="84" spans="5:5">
      <c r="E84" s="1796"/>
    </row>
    <row r="85" spans="5:5">
      <c r="E85" s="1796"/>
    </row>
    <row r="86" spans="5:5">
      <c r="E86" s="1796"/>
    </row>
    <row r="87" spans="5:5">
      <c r="E87" s="1796"/>
    </row>
    <row r="88" spans="5:5">
      <c r="E88" s="1796"/>
    </row>
  </sheetData>
  <mergeCells count="6">
    <mergeCell ref="A1:J1"/>
    <mergeCell ref="A2:J2"/>
    <mergeCell ref="A3:A4"/>
    <mergeCell ref="B3:B4"/>
    <mergeCell ref="C3:F3"/>
    <mergeCell ref="G3:J3"/>
  </mergeCells>
  <printOptions horizontalCentered="1"/>
  <pageMargins left="1.5" right="1" top="1.5" bottom="1" header="0.17" footer="0.17"/>
  <pageSetup paperSize="9" scale="67" orientation="portrait" r:id="rId1"/>
</worksheet>
</file>

<file path=xl/worksheets/sheet66.xml><?xml version="1.0" encoding="utf-8"?>
<worksheet xmlns="http://schemas.openxmlformats.org/spreadsheetml/2006/main" xmlns:r="http://schemas.openxmlformats.org/officeDocument/2006/relationships">
  <sheetPr>
    <pageSetUpPr fitToPage="1"/>
  </sheetPr>
  <dimension ref="A1:J48"/>
  <sheetViews>
    <sheetView workbookViewId="0">
      <selection activeCell="A2" sqref="A2:J2"/>
    </sheetView>
  </sheetViews>
  <sheetFormatPr defaultRowHeight="15"/>
  <cols>
    <col min="1" max="1" width="10.85546875" style="1780" bestFit="1" customWidth="1"/>
    <col min="2" max="2" width="9.5703125" style="1780" customWidth="1"/>
    <col min="3" max="3" width="7.7109375" style="1780" customWidth="1"/>
    <col min="4" max="4" width="7.42578125" style="1780" bestFit="1" customWidth="1"/>
    <col min="5" max="5" width="8" style="1780" bestFit="1" customWidth="1"/>
    <col min="6" max="6" width="8.28515625" style="1780" bestFit="1" customWidth="1"/>
    <col min="7" max="8" width="7.7109375" style="1780" customWidth="1"/>
    <col min="9" max="9" width="7.85546875" style="1780" customWidth="1"/>
    <col min="10" max="10" width="6.42578125" style="1780" customWidth="1"/>
    <col min="11" max="16384" width="9.140625" style="1780"/>
  </cols>
  <sheetData>
    <row r="1" spans="1:10" s="1989" customFormat="1" ht="15.75">
      <c r="A1" s="2597" t="s">
        <v>1681</v>
      </c>
      <c r="B1" s="2597"/>
      <c r="C1" s="2597"/>
      <c r="D1" s="2597"/>
      <c r="E1" s="2597"/>
      <c r="F1" s="2597"/>
      <c r="G1" s="2597"/>
      <c r="H1" s="2597"/>
      <c r="I1" s="2597"/>
      <c r="J1" s="2597"/>
    </row>
    <row r="2" spans="1:10" s="1988" customFormat="1" ht="19.5" thickBot="1">
      <c r="A2" s="2598" t="s">
        <v>302</v>
      </c>
      <c r="B2" s="2598"/>
      <c r="C2" s="2598"/>
      <c r="D2" s="2598"/>
      <c r="E2" s="2598"/>
      <c r="F2" s="2598"/>
      <c r="G2" s="2598"/>
      <c r="H2" s="2598"/>
      <c r="I2" s="2598"/>
      <c r="J2" s="2598"/>
    </row>
    <row r="3" spans="1:10" ht="16.5" customHeight="1" thickTop="1">
      <c r="A3" s="2593" t="s">
        <v>1531</v>
      </c>
      <c r="B3" s="2599" t="s">
        <v>1532</v>
      </c>
      <c r="C3" s="2595" t="s">
        <v>1533</v>
      </c>
      <c r="D3" s="2595"/>
      <c r="E3" s="2595"/>
      <c r="F3" s="2595"/>
      <c r="G3" s="2595" t="s">
        <v>1655</v>
      </c>
      <c r="H3" s="2595"/>
      <c r="I3" s="2595"/>
      <c r="J3" s="2596"/>
    </row>
    <row r="4" spans="1:10" ht="25.5">
      <c r="A4" s="2594"/>
      <c r="B4" s="2600"/>
      <c r="C4" s="1797" t="s">
        <v>1172</v>
      </c>
      <c r="D4" s="1797" t="s">
        <v>1173</v>
      </c>
      <c r="E4" s="1781" t="s">
        <v>1664</v>
      </c>
      <c r="F4" s="1781" t="s">
        <v>1665</v>
      </c>
      <c r="G4" s="1797" t="s">
        <v>1172</v>
      </c>
      <c r="H4" s="1797" t="s">
        <v>1173</v>
      </c>
      <c r="I4" s="1781" t="s">
        <v>1666</v>
      </c>
      <c r="J4" s="1782" t="s">
        <v>1665</v>
      </c>
    </row>
    <row r="5" spans="1:10">
      <c r="A5" s="1783" t="s">
        <v>1538</v>
      </c>
      <c r="B5" s="1784" t="s">
        <v>1539</v>
      </c>
      <c r="C5" s="1798">
        <v>889.6</v>
      </c>
      <c r="D5" s="1798">
        <v>1814.6</v>
      </c>
      <c r="E5" s="1798">
        <v>-924.99999999999989</v>
      </c>
      <c r="F5" s="1798">
        <v>2704.2</v>
      </c>
      <c r="G5" s="1786">
        <v>5.3684147003801819</v>
      </c>
      <c r="H5" s="1786">
        <v>10.950455615231428</v>
      </c>
      <c r="I5" s="1786">
        <v>-5.5820409148512455</v>
      </c>
      <c r="J5" s="1787">
        <v>16.318870315611608</v>
      </c>
    </row>
    <row r="6" spans="1:10">
      <c r="A6" s="1783" t="s">
        <v>1540</v>
      </c>
      <c r="B6" s="1784" t="s">
        <v>1541</v>
      </c>
      <c r="C6" s="1798">
        <v>1185.8</v>
      </c>
      <c r="D6" s="1798">
        <v>1981.7</v>
      </c>
      <c r="E6" s="1798">
        <v>-795.90000000000009</v>
      </c>
      <c r="F6" s="1798">
        <v>3167.5</v>
      </c>
      <c r="G6" s="1786">
        <v>6.8172933195354721</v>
      </c>
      <c r="H6" s="1786">
        <v>11.393009083592045</v>
      </c>
      <c r="I6" s="1786">
        <v>-4.5757157640565715</v>
      </c>
      <c r="J6" s="1787">
        <v>18.210302403127514</v>
      </c>
    </row>
    <row r="7" spans="1:10">
      <c r="A7" s="1783" t="s">
        <v>1542</v>
      </c>
      <c r="B7" s="1784" t="s">
        <v>1543</v>
      </c>
      <c r="C7" s="1798">
        <v>1164.7</v>
      </c>
      <c r="D7" s="1798">
        <v>2008</v>
      </c>
      <c r="E7" s="1798">
        <v>-843.3</v>
      </c>
      <c r="F7" s="1798">
        <v>3172.7</v>
      </c>
      <c r="G7" s="1786">
        <v>6.7401620370370372</v>
      </c>
      <c r="H7" s="1786">
        <v>11.62037037037037</v>
      </c>
      <c r="I7" s="1786">
        <v>-4.880208333333333</v>
      </c>
      <c r="J7" s="1787">
        <v>18.360532407407408</v>
      </c>
    </row>
    <row r="8" spans="1:10">
      <c r="A8" s="1783" t="s">
        <v>1544</v>
      </c>
      <c r="B8" s="1784" t="s">
        <v>1545</v>
      </c>
      <c r="C8" s="1798">
        <v>1046.2</v>
      </c>
      <c r="D8" s="1798">
        <v>2469.6</v>
      </c>
      <c r="E8" s="1798">
        <v>-1423.3999999999999</v>
      </c>
      <c r="F8" s="1798">
        <v>3515.8</v>
      </c>
      <c r="G8" s="1786">
        <v>5.3020474356375438</v>
      </c>
      <c r="H8" s="1786">
        <v>12.515710520981147</v>
      </c>
      <c r="I8" s="1786">
        <v>-7.2136630853436037</v>
      </c>
      <c r="J8" s="1787">
        <v>17.817757956618692</v>
      </c>
    </row>
    <row r="9" spans="1:10">
      <c r="A9" s="1783" t="s">
        <v>1546</v>
      </c>
      <c r="B9" s="1784" t="s">
        <v>1547</v>
      </c>
      <c r="C9" s="1798">
        <v>1296.8</v>
      </c>
      <c r="D9" s="1798">
        <v>2884.7</v>
      </c>
      <c r="E9" s="1798">
        <v>-1587.8999999999999</v>
      </c>
      <c r="F9" s="1798">
        <v>4181.5</v>
      </c>
      <c r="G9" s="1786">
        <v>5.8374971865856402</v>
      </c>
      <c r="H9" s="1786">
        <v>12.985370245329729</v>
      </c>
      <c r="I9" s="1786">
        <v>-7.1478730587440902</v>
      </c>
      <c r="J9" s="1787">
        <v>18.822867431915373</v>
      </c>
    </row>
    <row r="10" spans="1:10">
      <c r="A10" s="1783" t="s">
        <v>1548</v>
      </c>
      <c r="B10" s="1784" t="s">
        <v>1549</v>
      </c>
      <c r="C10" s="1798">
        <v>1150.5</v>
      </c>
      <c r="D10" s="1798">
        <v>3480.1</v>
      </c>
      <c r="E10" s="1798">
        <v>-2329.6</v>
      </c>
      <c r="F10" s="1798">
        <v>4630.6000000000004</v>
      </c>
      <c r="G10" s="1786">
        <v>4.9269838550811533</v>
      </c>
      <c r="H10" s="1786">
        <v>14.90343025994604</v>
      </c>
      <c r="I10" s="1786">
        <v>-9.9764464048648875</v>
      </c>
      <c r="J10" s="1787">
        <v>19.830414115027196</v>
      </c>
    </row>
    <row r="11" spans="1:10">
      <c r="A11" s="1783" t="s">
        <v>1660</v>
      </c>
      <c r="B11" s="1784" t="s">
        <v>1551</v>
      </c>
      <c r="C11" s="1798">
        <v>1608.7</v>
      </c>
      <c r="D11" s="1798">
        <v>4428.2</v>
      </c>
      <c r="E11" s="1798">
        <v>-2819.5</v>
      </c>
      <c r="F11" s="1798">
        <v>6036.9</v>
      </c>
      <c r="G11" s="1786">
        <v>5.8911634379463145</v>
      </c>
      <c r="H11" s="1786">
        <v>16.21635478082543</v>
      </c>
      <c r="I11" s="1786">
        <v>-10.325191342879116</v>
      </c>
      <c r="J11" s="1787">
        <v>22.107518218771745</v>
      </c>
    </row>
    <row r="12" spans="1:10">
      <c r="A12" s="1783" t="s">
        <v>1552</v>
      </c>
      <c r="B12" s="1784" t="s">
        <v>1553</v>
      </c>
      <c r="C12" s="1798">
        <v>1491.5</v>
      </c>
      <c r="D12" s="1798">
        <v>4930.3</v>
      </c>
      <c r="E12" s="1798">
        <v>-3438.8</v>
      </c>
      <c r="F12" s="1798">
        <v>6421.8</v>
      </c>
      <c r="G12" s="1786">
        <v>4.8131534787659742</v>
      </c>
      <c r="H12" s="1786">
        <v>15.91035239447528</v>
      </c>
      <c r="I12" s="1786">
        <v>-11.097198915709306</v>
      </c>
      <c r="J12" s="1787">
        <v>20.723505873241255</v>
      </c>
    </row>
    <row r="13" spans="1:10">
      <c r="A13" s="1783" t="s">
        <v>1554</v>
      </c>
      <c r="B13" s="1784" t="s">
        <v>1555</v>
      </c>
      <c r="C13" s="1798">
        <v>1132</v>
      </c>
      <c r="D13" s="1798">
        <v>6314</v>
      </c>
      <c r="E13" s="1798">
        <v>-5182</v>
      </c>
      <c r="F13" s="1798">
        <v>7446</v>
      </c>
      <c r="G13" s="1786">
        <v>3.3529812505553744</v>
      </c>
      <c r="H13" s="1786">
        <v>18.702052664316817</v>
      </c>
      <c r="I13" s="1786">
        <v>-15.349071413761441</v>
      </c>
      <c r="J13" s="1787">
        <v>22.05503391487219</v>
      </c>
    </row>
    <row r="14" spans="1:10">
      <c r="A14" s="1783" t="s">
        <v>1556</v>
      </c>
      <c r="B14" s="1784" t="s">
        <v>1557</v>
      </c>
      <c r="C14" s="1798">
        <v>1703.9</v>
      </c>
      <c r="D14" s="1798">
        <v>6514.3</v>
      </c>
      <c r="E14" s="1798">
        <v>-4810.3999999999996</v>
      </c>
      <c r="F14" s="1798">
        <v>8218.2000000000007</v>
      </c>
      <c r="G14" s="1786">
        <v>4.3257171871033258</v>
      </c>
      <c r="H14" s="1786">
        <v>16.53795379537954</v>
      </c>
      <c r="I14" s="1786">
        <v>-12.212236608276211</v>
      </c>
      <c r="J14" s="1787">
        <v>20.863670982482866</v>
      </c>
    </row>
    <row r="15" spans="1:10">
      <c r="A15" s="1783" t="s">
        <v>1558</v>
      </c>
      <c r="B15" s="1784" t="s">
        <v>1559</v>
      </c>
      <c r="C15" s="1798">
        <v>2740.6</v>
      </c>
      <c r="D15" s="1798">
        <v>7742.1</v>
      </c>
      <c r="E15" s="1798">
        <v>-5001.5</v>
      </c>
      <c r="F15" s="1798">
        <v>10482.700000000001</v>
      </c>
      <c r="G15" s="1786">
        <v>5.8827569922939871</v>
      </c>
      <c r="H15" s="1786">
        <v>16.618584583682143</v>
      </c>
      <c r="I15" s="1786">
        <v>-10.735827591388155</v>
      </c>
      <c r="J15" s="1787">
        <v>22.501341575976134</v>
      </c>
    </row>
    <row r="16" spans="1:10">
      <c r="A16" s="1783" t="s">
        <v>1560</v>
      </c>
      <c r="B16" s="1784" t="s">
        <v>1561</v>
      </c>
      <c r="C16" s="1798">
        <v>3078</v>
      </c>
      <c r="D16" s="1798">
        <v>9341.2000000000007</v>
      </c>
      <c r="E16" s="1798">
        <v>-6263.2000000000007</v>
      </c>
      <c r="F16" s="1798">
        <v>12419.2</v>
      </c>
      <c r="G16" s="1786">
        <v>5.5226612121864571</v>
      </c>
      <c r="H16" s="1786">
        <v>16.760325833423046</v>
      </c>
      <c r="I16" s="1786">
        <v>-11.23766462123659</v>
      </c>
      <c r="J16" s="1787">
        <v>22.282987045609502</v>
      </c>
    </row>
    <row r="17" spans="1:10">
      <c r="A17" s="1783" t="s">
        <v>1562</v>
      </c>
      <c r="B17" s="1784" t="s">
        <v>1563</v>
      </c>
      <c r="C17" s="1798">
        <v>2991.4</v>
      </c>
      <c r="D17" s="1798">
        <v>10905.2</v>
      </c>
      <c r="E17" s="1798">
        <v>-7913.8000000000011</v>
      </c>
      <c r="F17" s="1798">
        <v>13896.6</v>
      </c>
      <c r="G17" s="1786">
        <v>4.6840160340724042</v>
      </c>
      <c r="H17" s="1786">
        <v>17.075660779155708</v>
      </c>
      <c r="I17" s="1786">
        <v>-12.391644745083303</v>
      </c>
      <c r="J17" s="1787">
        <v>21.759676813228111</v>
      </c>
    </row>
    <row r="18" spans="1:10">
      <c r="A18" s="1783" t="s">
        <v>1564</v>
      </c>
      <c r="B18" s="1784" t="s">
        <v>1565</v>
      </c>
      <c r="C18" s="1798">
        <v>4114.5</v>
      </c>
      <c r="D18" s="1798">
        <v>13869.6</v>
      </c>
      <c r="E18" s="1798">
        <v>-9755.1</v>
      </c>
      <c r="F18" s="1798">
        <v>17984.099999999999</v>
      </c>
      <c r="G18" s="1786">
        <v>5.3500377083712589</v>
      </c>
      <c r="H18" s="1786">
        <v>18.034483655371492</v>
      </c>
      <c r="I18" s="1786">
        <v>-12.684445947000233</v>
      </c>
      <c r="J18" s="1787">
        <v>23.384521363742749</v>
      </c>
    </row>
    <row r="19" spans="1:10">
      <c r="A19" s="1783" t="s">
        <v>1661</v>
      </c>
      <c r="B19" s="1784" t="s">
        <v>1567</v>
      </c>
      <c r="C19" s="1798">
        <v>4195.3</v>
      </c>
      <c r="D19" s="1798">
        <v>16263.7</v>
      </c>
      <c r="E19" s="1798">
        <v>-12068.400000000001</v>
      </c>
      <c r="F19" s="1798">
        <v>20459</v>
      </c>
      <c r="G19" s="1786">
        <v>4.6995631231096668</v>
      </c>
      <c r="H19" s="1786">
        <v>18.218550464881819</v>
      </c>
      <c r="I19" s="1786">
        <v>-13.518987341772155</v>
      </c>
      <c r="J19" s="1787">
        <v>22.918113587991488</v>
      </c>
    </row>
    <row r="20" spans="1:10">
      <c r="A20" s="1783" t="s">
        <v>1568</v>
      </c>
      <c r="B20" s="1784" t="s">
        <v>1569</v>
      </c>
      <c r="C20" s="1798">
        <v>5156.2</v>
      </c>
      <c r="D20" s="1798">
        <v>18324.900000000001</v>
      </c>
      <c r="E20" s="1798">
        <v>-13168.7</v>
      </c>
      <c r="F20" s="1798">
        <v>23481.100000000002</v>
      </c>
      <c r="G20" s="1786">
        <v>4.9858822619323897</v>
      </c>
      <c r="H20" s="1786">
        <v>17.7195985147366</v>
      </c>
      <c r="I20" s="1786">
        <v>-12.733716252804209</v>
      </c>
      <c r="J20" s="1787">
        <v>22.705480776668992</v>
      </c>
    </row>
    <row r="21" spans="1:10">
      <c r="A21" s="1783" t="s">
        <v>1570</v>
      </c>
      <c r="B21" s="1784" t="s">
        <v>1571</v>
      </c>
      <c r="C21" s="1798">
        <v>7387.5</v>
      </c>
      <c r="D21" s="1798">
        <v>23226.5</v>
      </c>
      <c r="E21" s="1798">
        <v>-15839</v>
      </c>
      <c r="F21" s="1798">
        <v>30614</v>
      </c>
      <c r="G21" s="1786">
        <v>6.1373265763894658</v>
      </c>
      <c r="H21" s="1786">
        <v>19.295920910525879</v>
      </c>
      <c r="I21" s="1786">
        <v>-13.158594334136412</v>
      </c>
      <c r="J21" s="1787">
        <v>25.433247486915345</v>
      </c>
    </row>
    <row r="22" spans="1:10">
      <c r="A22" s="1783" t="s">
        <v>1572</v>
      </c>
      <c r="B22" s="1784" t="s">
        <v>1573</v>
      </c>
      <c r="C22" s="1798">
        <v>13706.5</v>
      </c>
      <c r="D22" s="1798">
        <v>31940</v>
      </c>
      <c r="E22" s="1798">
        <v>-18233.5</v>
      </c>
      <c r="F22" s="1798">
        <v>45646.5</v>
      </c>
      <c r="G22" s="1786">
        <v>9.1690247312475321</v>
      </c>
      <c r="H22" s="1786">
        <v>21.366406443369655</v>
      </c>
      <c r="I22" s="1786">
        <v>-12.197381712122123</v>
      </c>
      <c r="J22" s="1787">
        <v>30.535431174617187</v>
      </c>
    </row>
    <row r="23" spans="1:10">
      <c r="A23" s="1783" t="s">
        <v>1574</v>
      </c>
      <c r="B23" s="1784" t="s">
        <v>1575</v>
      </c>
      <c r="C23" s="1798">
        <v>17266.5</v>
      </c>
      <c r="D23" s="1798">
        <v>39205.599999999999</v>
      </c>
      <c r="E23" s="1798">
        <v>-21939.1</v>
      </c>
      <c r="F23" s="1798">
        <v>56472.1</v>
      </c>
      <c r="G23" s="1786">
        <v>10.069456594002588</v>
      </c>
      <c r="H23" s="1786">
        <v>22.863874406615579</v>
      </c>
      <c r="I23" s="1786">
        <v>-12.794417812612991</v>
      </c>
      <c r="J23" s="1787">
        <v>32.933331000618168</v>
      </c>
    </row>
    <row r="24" spans="1:10">
      <c r="A24" s="1783" t="s">
        <v>1576</v>
      </c>
      <c r="B24" s="1784" t="s">
        <v>1577</v>
      </c>
      <c r="C24" s="1798">
        <v>19293.400000000001</v>
      </c>
      <c r="D24" s="1798">
        <v>51570.8</v>
      </c>
      <c r="E24" s="1798">
        <v>-32277.4</v>
      </c>
      <c r="F24" s="1798">
        <v>70864.200000000012</v>
      </c>
      <c r="G24" s="1786">
        <v>9.681942269862299</v>
      </c>
      <c r="H24" s="1786">
        <v>25.87960175037135</v>
      </c>
      <c r="I24" s="1786">
        <v>-16.197659480509053</v>
      </c>
      <c r="J24" s="1787">
        <v>35.561544020233654</v>
      </c>
    </row>
    <row r="25" spans="1:10">
      <c r="A25" s="1783" t="s">
        <v>1578</v>
      </c>
      <c r="B25" s="1784" t="s">
        <v>1579</v>
      </c>
      <c r="C25" s="1798">
        <v>17639.2</v>
      </c>
      <c r="D25" s="1798">
        <v>63679.5</v>
      </c>
      <c r="E25" s="1798">
        <v>-46040.3</v>
      </c>
      <c r="F25" s="1798">
        <v>81318.7</v>
      </c>
      <c r="G25" s="1786">
        <v>8.0479981749743352</v>
      </c>
      <c r="H25" s="1786">
        <v>29.05418044941257</v>
      </c>
      <c r="I25" s="1786">
        <v>-21.006182274438235</v>
      </c>
      <c r="J25" s="1787">
        <v>37.102178624386909</v>
      </c>
    </row>
    <row r="26" spans="1:10">
      <c r="A26" s="1783" t="s">
        <v>1580</v>
      </c>
      <c r="B26" s="1784" t="s">
        <v>1581</v>
      </c>
      <c r="C26" s="1798">
        <v>19881.099999999999</v>
      </c>
      <c r="D26" s="1798">
        <v>74454.5</v>
      </c>
      <c r="E26" s="1798">
        <v>-54573.4</v>
      </c>
      <c r="F26" s="1798">
        <v>94335.6</v>
      </c>
      <c r="G26" s="1786">
        <v>7.9871682073656247</v>
      </c>
      <c r="H26" s="1786">
        <v>29.911856753162752</v>
      </c>
      <c r="I26" s="1786">
        <v>-21.924688545797128</v>
      </c>
      <c r="J26" s="1787">
        <v>37.899024960528379</v>
      </c>
    </row>
    <row r="27" spans="1:10">
      <c r="A27" s="1783" t="s">
        <v>1582</v>
      </c>
      <c r="B27" s="1784" t="s">
        <v>1583</v>
      </c>
      <c r="C27" s="1798">
        <v>22636.5</v>
      </c>
      <c r="D27" s="1798">
        <v>93553.4</v>
      </c>
      <c r="E27" s="1798">
        <v>-70916.899999999994</v>
      </c>
      <c r="F27" s="1798">
        <v>116189.9</v>
      </c>
      <c r="G27" s="1786">
        <v>8.069679480095397</v>
      </c>
      <c r="H27" s="1786">
        <v>33.350825095450119</v>
      </c>
      <c r="I27" s="1786">
        <v>-25.28114561535472</v>
      </c>
      <c r="J27" s="1787">
        <v>41.420504575545515</v>
      </c>
    </row>
    <row r="28" spans="1:10">
      <c r="A28" s="1783" t="s">
        <v>1584</v>
      </c>
      <c r="B28" s="1784" t="s">
        <v>1585</v>
      </c>
      <c r="C28" s="1798">
        <v>27513.5</v>
      </c>
      <c r="D28" s="1798">
        <v>89002</v>
      </c>
      <c r="E28" s="1798">
        <v>-61488.5</v>
      </c>
      <c r="F28" s="1798">
        <v>116515.5</v>
      </c>
      <c r="G28" s="1786">
        <v>9.145407103325633</v>
      </c>
      <c r="H28" s="1786">
        <v>29.584005052435643</v>
      </c>
      <c r="I28" s="1786">
        <v>-20.438597949110008</v>
      </c>
      <c r="J28" s="1787">
        <v>38.729412155761274</v>
      </c>
    </row>
    <row r="29" spans="1:10">
      <c r="A29" s="1783" t="s">
        <v>1586</v>
      </c>
      <c r="B29" s="1784" t="s">
        <v>1587</v>
      </c>
      <c r="C29" s="1798">
        <v>35676.300000000003</v>
      </c>
      <c r="D29" s="1798">
        <v>87525.3</v>
      </c>
      <c r="E29" s="1798">
        <v>-51849</v>
      </c>
      <c r="F29" s="1798">
        <v>123201.60000000001</v>
      </c>
      <c r="G29" s="1786">
        <v>10.430568712065398</v>
      </c>
      <c r="H29" s="1786">
        <v>25.589499350945516</v>
      </c>
      <c r="I29" s="1786">
        <v>-15.158930638880118</v>
      </c>
      <c r="J29" s="1787">
        <v>36.02006806301091</v>
      </c>
    </row>
    <row r="30" spans="1:10">
      <c r="A30" s="1783" t="s">
        <v>1588</v>
      </c>
      <c r="B30" s="1784" t="s">
        <v>1589</v>
      </c>
      <c r="C30" s="1798">
        <v>49822.7</v>
      </c>
      <c r="D30" s="1798">
        <v>108504.9</v>
      </c>
      <c r="E30" s="1798">
        <v>-58682.2</v>
      </c>
      <c r="F30" s="1798">
        <v>158327.59999999998</v>
      </c>
      <c r="G30" s="1786">
        <v>13.128926342861961</v>
      </c>
      <c r="H30" s="1786">
        <v>28.592445610928408</v>
      </c>
      <c r="I30" s="1786">
        <v>-15.463519268066447</v>
      </c>
      <c r="J30" s="1787">
        <v>41.721371953790367</v>
      </c>
    </row>
    <row r="31" spans="1:10">
      <c r="A31" s="1783" t="s">
        <v>1590</v>
      </c>
      <c r="B31" s="1784" t="s">
        <v>1591</v>
      </c>
      <c r="C31" s="1798">
        <v>55654.1</v>
      </c>
      <c r="D31" s="1798">
        <v>115687.2</v>
      </c>
      <c r="E31" s="1798">
        <v>-60033.1</v>
      </c>
      <c r="F31" s="1798">
        <v>171341.3</v>
      </c>
      <c r="G31" s="1786">
        <v>12.605142700540634</v>
      </c>
      <c r="H31" s="1786">
        <v>26.202088698334613</v>
      </c>
      <c r="I31" s="1786">
        <v>-13.596945997793981</v>
      </c>
      <c r="J31" s="1787">
        <v>38.807231398875238</v>
      </c>
    </row>
    <row r="32" spans="1:10">
      <c r="A32" s="1783" t="s">
        <v>1592</v>
      </c>
      <c r="B32" s="1784" t="s">
        <v>1593</v>
      </c>
      <c r="C32" s="1798">
        <v>46944.800000000003</v>
      </c>
      <c r="D32" s="1798">
        <v>107389</v>
      </c>
      <c r="E32" s="1798">
        <v>-60444.2</v>
      </c>
      <c r="F32" s="1798">
        <v>154333.79999999999</v>
      </c>
      <c r="G32" s="1786">
        <v>10.21776368341666</v>
      </c>
      <c r="H32" s="1786">
        <v>23.373737329766694</v>
      </c>
      <c r="I32" s="1786">
        <v>-13.155973646350036</v>
      </c>
      <c r="J32" s="1787">
        <v>33.591501013183347</v>
      </c>
    </row>
    <row r="33" spans="1:10">
      <c r="A33" s="1783" t="s">
        <v>1594</v>
      </c>
      <c r="B33" s="1784" t="s">
        <v>1595</v>
      </c>
      <c r="C33" s="1798">
        <v>49930.6</v>
      </c>
      <c r="D33" s="1798">
        <v>124352.1</v>
      </c>
      <c r="E33" s="1798">
        <v>-74421.5</v>
      </c>
      <c r="F33" s="1798">
        <v>174282.7</v>
      </c>
      <c r="G33" s="1786">
        <v>10.143733328457573</v>
      </c>
      <c r="H33" s="1786">
        <v>25.262955807334365</v>
      </c>
      <c r="I33" s="1786">
        <v>-15.119222478876788</v>
      </c>
      <c r="J33" s="1787">
        <v>35.406689135791936</v>
      </c>
    </row>
    <row r="34" spans="1:10">
      <c r="A34" s="1783" t="s">
        <v>1596</v>
      </c>
      <c r="B34" s="1784" t="s">
        <v>1597</v>
      </c>
      <c r="C34" s="1798">
        <v>53910.7</v>
      </c>
      <c r="D34" s="1798">
        <v>136277.1</v>
      </c>
      <c r="E34" s="1798">
        <v>-82366.400000000009</v>
      </c>
      <c r="F34" s="1798">
        <v>190187.8</v>
      </c>
      <c r="G34" s="1786">
        <v>10.043931148451138</v>
      </c>
      <c r="H34" s="1786">
        <v>25.389353310392753</v>
      </c>
      <c r="I34" s="1786">
        <v>-15.345422161941617</v>
      </c>
      <c r="J34" s="1787">
        <v>35.433284458843886</v>
      </c>
    </row>
    <row r="35" spans="1:10">
      <c r="A35" s="1783" t="s">
        <v>1598</v>
      </c>
      <c r="B35" s="1784" t="s">
        <v>1599</v>
      </c>
      <c r="C35" s="1798">
        <v>58705.7</v>
      </c>
      <c r="D35" s="1798">
        <v>149473.60000000001</v>
      </c>
      <c r="E35" s="1798">
        <v>-90767.900000000009</v>
      </c>
      <c r="F35" s="1798">
        <v>208179.3</v>
      </c>
      <c r="G35" s="1786">
        <v>9.9600449261297701</v>
      </c>
      <c r="H35" s="1786">
        <v>25.359782291504075</v>
      </c>
      <c r="I35" s="1786">
        <v>-15.399737365374309</v>
      </c>
      <c r="J35" s="1787">
        <v>35.319827217633843</v>
      </c>
    </row>
    <row r="36" spans="1:10">
      <c r="A36" s="1783" t="s">
        <v>1600</v>
      </c>
      <c r="B36" s="1784" t="s">
        <v>1601</v>
      </c>
      <c r="C36" s="1798">
        <v>60234.1</v>
      </c>
      <c r="D36" s="1798">
        <v>173780.3</v>
      </c>
      <c r="E36" s="1798">
        <v>-113546.19999999998</v>
      </c>
      <c r="F36" s="1798">
        <v>234014.4</v>
      </c>
      <c r="G36" s="1786">
        <v>9.2089242360308461</v>
      </c>
      <c r="H36" s="1786">
        <v>26.568498847242861</v>
      </c>
      <c r="I36" s="1786">
        <v>-17.359574611212015</v>
      </c>
      <c r="J36" s="1787">
        <v>35.77742308327371</v>
      </c>
    </row>
    <row r="37" spans="1:10">
      <c r="A37" s="1783" t="s">
        <v>1092</v>
      </c>
      <c r="B37" s="1784" t="s">
        <v>1602</v>
      </c>
      <c r="C37" s="1798">
        <v>59383.1</v>
      </c>
      <c r="D37" s="1798">
        <v>194694.6</v>
      </c>
      <c r="E37" s="1798">
        <v>-135311.5</v>
      </c>
      <c r="F37" s="1798">
        <v>254077.7</v>
      </c>
      <c r="G37" s="1786">
        <v>8.15895847881416</v>
      </c>
      <c r="H37" s="1786">
        <v>26.750121793057811</v>
      </c>
      <c r="I37" s="1786">
        <v>-18.591163314243651</v>
      </c>
      <c r="J37" s="1787">
        <v>34.909080271871971</v>
      </c>
    </row>
    <row r="38" spans="1:10">
      <c r="A38" s="1783" t="s">
        <v>351</v>
      </c>
      <c r="B38" s="1784" t="s">
        <v>1603</v>
      </c>
      <c r="C38" s="1798">
        <v>59266.5</v>
      </c>
      <c r="D38" s="1798">
        <v>221937.7</v>
      </c>
      <c r="E38" s="1798">
        <v>-162671.20000000001</v>
      </c>
      <c r="F38" s="1798">
        <v>281204.2</v>
      </c>
      <c r="G38" s="1786">
        <v>7.2660950291398994</v>
      </c>
      <c r="H38" s="1786">
        <v>27.209644887900286</v>
      </c>
      <c r="I38" s="1786">
        <v>-19.943549858760388</v>
      </c>
      <c r="J38" s="1787">
        <v>34.47573991704018</v>
      </c>
    </row>
    <row r="39" spans="1:10">
      <c r="A39" s="1783" t="s">
        <v>257</v>
      </c>
      <c r="B39" s="1784" t="s">
        <v>1604</v>
      </c>
      <c r="C39" s="1798">
        <v>67697.5</v>
      </c>
      <c r="D39" s="1798">
        <v>284469.59999999998</v>
      </c>
      <c r="E39" s="1798">
        <v>-216772.09999999998</v>
      </c>
      <c r="F39" s="1798">
        <v>352167.1</v>
      </c>
      <c r="G39" s="1786">
        <v>6.8500911090199246</v>
      </c>
      <c r="H39" s="1786">
        <v>28.784558923836983</v>
      </c>
      <c r="I39" s="1786">
        <v>-21.934467814817062</v>
      </c>
      <c r="J39" s="1787">
        <v>35.634650032856911</v>
      </c>
    </row>
    <row r="40" spans="1:10">
      <c r="A40" s="1783" t="s">
        <v>259</v>
      </c>
      <c r="B40" s="1784" t="s">
        <v>1605</v>
      </c>
      <c r="C40" s="1798">
        <v>60824</v>
      </c>
      <c r="D40" s="1798">
        <v>374335.2</v>
      </c>
      <c r="E40" s="1798">
        <v>-313511.2</v>
      </c>
      <c r="F40" s="1798">
        <v>435159.2</v>
      </c>
      <c r="G40" s="1786">
        <v>5.0993752152715555</v>
      </c>
      <c r="H40" s="1786">
        <v>31.383592678609112</v>
      </c>
      <c r="I40" s="1786">
        <v>-26.284217463337562</v>
      </c>
      <c r="J40" s="1787">
        <v>36.482967893880669</v>
      </c>
    </row>
    <row r="41" spans="1:10">
      <c r="A41" s="1783" t="s">
        <v>260</v>
      </c>
      <c r="B41" s="1784" t="s">
        <v>1606</v>
      </c>
      <c r="C41" s="1798">
        <v>64338.5</v>
      </c>
      <c r="D41" s="1798">
        <v>396175.5</v>
      </c>
      <c r="E41" s="1798">
        <v>-331837</v>
      </c>
      <c r="F41" s="1798">
        <v>460514</v>
      </c>
      <c r="G41" s="1786">
        <v>4.7067053343748579</v>
      </c>
      <c r="H41" s="1786">
        <v>28.982356430420765</v>
      </c>
      <c r="I41" s="1786">
        <v>-24.275651096045909</v>
      </c>
      <c r="J41" s="1787">
        <v>33.689061764795625</v>
      </c>
    </row>
    <row r="42" spans="1:10">
      <c r="A42" s="1783" t="s">
        <v>261</v>
      </c>
      <c r="B42" s="1784" t="s">
        <v>1607</v>
      </c>
      <c r="C42" s="1798">
        <v>74261</v>
      </c>
      <c r="D42" s="1798">
        <v>461667.7</v>
      </c>
      <c r="E42" s="1798">
        <v>-387406.7</v>
      </c>
      <c r="F42" s="1798">
        <v>535928.69999999995</v>
      </c>
      <c r="G42" s="1786">
        <v>4.8621018658650748</v>
      </c>
      <c r="H42" s="1786">
        <v>30.226840273893941</v>
      </c>
      <c r="I42" s="1786">
        <v>-25.364738408028863</v>
      </c>
      <c r="J42" s="1787">
        <v>35.088942139759013</v>
      </c>
    </row>
    <row r="43" spans="1:10">
      <c r="A43" s="1783" t="s">
        <v>262</v>
      </c>
      <c r="B43" s="1784" t="s">
        <v>1608</v>
      </c>
      <c r="C43" s="1798">
        <v>76917.060129999998</v>
      </c>
      <c r="D43" s="1798">
        <v>556740.28343000007</v>
      </c>
      <c r="E43" s="1798">
        <v>-479822.76278699993</v>
      </c>
      <c r="F43" s="1798">
        <v>633657.34356000007</v>
      </c>
      <c r="G43" s="1786">
        <v>4.537849925547893</v>
      </c>
      <c r="H43" s="1786">
        <v>32.845819242732141</v>
      </c>
      <c r="I43" s="1786">
        <v>-28.30794214845367</v>
      </c>
      <c r="J43" s="1787">
        <v>37.383669168280029</v>
      </c>
    </row>
    <row r="44" spans="1:10">
      <c r="A44" s="1783" t="s">
        <v>143</v>
      </c>
      <c r="B44" s="1784" t="s">
        <v>1609</v>
      </c>
      <c r="C44" s="1798">
        <v>91991.399911999993</v>
      </c>
      <c r="D44" s="1798">
        <v>714365.80780700012</v>
      </c>
      <c r="E44" s="1798">
        <v>-622374.40789500019</v>
      </c>
      <c r="F44" s="1798">
        <v>806357.20771900006</v>
      </c>
      <c r="G44" s="1786">
        <v>4.68259336703019</v>
      </c>
      <c r="H44" s="1786">
        <v>36.363014330363143</v>
      </c>
      <c r="I44" s="1786">
        <v>-31.680420963332956</v>
      </c>
      <c r="J44" s="1787">
        <v>41.045607697393329</v>
      </c>
    </row>
    <row r="45" spans="1:10">
      <c r="A45" s="1783" t="s">
        <v>0</v>
      </c>
      <c r="B45" s="1784" t="s">
        <v>1610</v>
      </c>
      <c r="C45" s="1798">
        <v>85319.115036000003</v>
      </c>
      <c r="D45" s="1798">
        <v>774684.19497900002</v>
      </c>
      <c r="E45" s="1798">
        <v>-689365.07994299999</v>
      </c>
      <c r="F45" s="1798">
        <v>860003.31001500005</v>
      </c>
      <c r="G45" s="1786">
        <v>4.0053109432314047</v>
      </c>
      <c r="H45" s="1786">
        <v>36.367595730318655</v>
      </c>
      <c r="I45" s="1786">
        <v>-32.362284787087255</v>
      </c>
      <c r="J45" s="1787">
        <v>40.372906673550062</v>
      </c>
    </row>
    <row r="46" spans="1:10">
      <c r="A46" s="1783" t="s">
        <v>1</v>
      </c>
      <c r="B46" s="1784" t="s">
        <v>1611</v>
      </c>
      <c r="C46" s="1798">
        <v>70117.147080399998</v>
      </c>
      <c r="D46" s="1798">
        <v>773599.14336941182</v>
      </c>
      <c r="E46" s="1798">
        <v>-703481.97256541182</v>
      </c>
      <c r="F46" s="1798">
        <v>843716.29044981184</v>
      </c>
      <c r="G46" s="1786">
        <v>3.1198859655928248</v>
      </c>
      <c r="H46" s="1786">
        <v>34.421553227563109</v>
      </c>
      <c r="I46" s="1786">
        <v>-31.301666206380744</v>
      </c>
      <c r="J46" s="1787">
        <v>37.541439193155938</v>
      </c>
    </row>
    <row r="47" spans="1:10" ht="15.75" thickBot="1">
      <c r="A47" s="1788" t="s">
        <v>130</v>
      </c>
      <c r="B47" s="1789" t="s">
        <v>1612</v>
      </c>
      <c r="C47" s="1799">
        <v>73049.054353914995</v>
      </c>
      <c r="D47" s="1799">
        <v>990113.20391418773</v>
      </c>
      <c r="E47" s="1799">
        <v>-917064.14603750303</v>
      </c>
      <c r="F47" s="1799">
        <v>1063162.2582681028</v>
      </c>
      <c r="G47" s="1791">
        <v>2.8104073271254904</v>
      </c>
      <c r="H47" s="1791">
        <v>38.092504106659888</v>
      </c>
      <c r="I47" s="1791">
        <v>-35.28209664400331</v>
      </c>
      <c r="J47" s="1792">
        <v>40.902911433785377</v>
      </c>
    </row>
    <row r="48" spans="1:10" ht="15.75" thickTop="1">
      <c r="A48" s="1793" t="s">
        <v>1662</v>
      </c>
      <c r="B48" s="1793"/>
      <c r="C48" s="1793"/>
      <c r="D48" s="1793"/>
      <c r="E48" s="1794"/>
      <c r="F48" s="1794"/>
      <c r="G48" s="1795"/>
      <c r="H48" s="1795"/>
      <c r="I48" s="1795"/>
      <c r="J48" s="1795"/>
    </row>
  </sheetData>
  <mergeCells count="6">
    <mergeCell ref="A1:J1"/>
    <mergeCell ref="A2:J2"/>
    <mergeCell ref="A3:A4"/>
    <mergeCell ref="B3:B4"/>
    <mergeCell ref="C3:F3"/>
    <mergeCell ref="G3:J3"/>
  </mergeCells>
  <printOptions horizontalCentered="1"/>
  <pageMargins left="1.5" right="1" top="1.5" bottom="1" header="0.17" footer="0.17"/>
  <pageSetup paperSize="9" scale="90" orientation="portrait" r:id="rId1"/>
</worksheet>
</file>

<file path=xl/worksheets/sheet67.xml><?xml version="1.0" encoding="utf-8"?>
<worksheet xmlns="http://schemas.openxmlformats.org/spreadsheetml/2006/main" xmlns:r="http://schemas.openxmlformats.org/officeDocument/2006/relationships">
  <sheetPr>
    <pageSetUpPr fitToPage="1"/>
  </sheetPr>
  <dimension ref="A1:M52"/>
  <sheetViews>
    <sheetView workbookViewId="0">
      <selection activeCell="M12" sqref="M12"/>
    </sheetView>
  </sheetViews>
  <sheetFormatPr defaultRowHeight="9"/>
  <cols>
    <col min="1" max="2" width="9.7109375" style="1825" customWidth="1"/>
    <col min="3" max="3" width="9.140625" style="1800" bestFit="1" customWidth="1"/>
    <col min="4" max="4" width="7.42578125" style="1800" bestFit="1" customWidth="1"/>
    <col min="5" max="5" width="9.28515625" style="1800" bestFit="1" customWidth="1"/>
    <col min="6" max="7" width="7.85546875" style="1800" bestFit="1" customWidth="1"/>
    <col min="8" max="8" width="7.140625" style="1800" bestFit="1" customWidth="1"/>
    <col min="9" max="10" width="7.85546875" style="1800" bestFit="1" customWidth="1"/>
    <col min="11" max="11" width="9.28515625" style="1800" customWidth="1"/>
    <col min="12" max="16384" width="9.140625" style="1800"/>
  </cols>
  <sheetData>
    <row r="1" spans="1:11" s="1990" customFormat="1" ht="20.25">
      <c r="A1" s="2603" t="s">
        <v>1684</v>
      </c>
      <c r="B1" s="2603"/>
      <c r="C1" s="2603"/>
      <c r="D1" s="2603"/>
      <c r="E1" s="2603"/>
      <c r="F1" s="2603"/>
      <c r="G1" s="2603"/>
      <c r="H1" s="2603"/>
      <c r="I1" s="2603"/>
      <c r="J1" s="2603"/>
      <c r="K1" s="2603"/>
    </row>
    <row r="2" spans="1:11" s="1990" customFormat="1" ht="20.25">
      <c r="A2" s="2603" t="s">
        <v>1668</v>
      </c>
      <c r="B2" s="2603"/>
      <c r="C2" s="2603"/>
      <c r="D2" s="2603"/>
      <c r="E2" s="2603"/>
      <c r="F2" s="2603"/>
      <c r="G2" s="2603"/>
      <c r="H2" s="2603"/>
      <c r="I2" s="2603"/>
      <c r="J2" s="2603"/>
      <c r="K2" s="2603"/>
    </row>
    <row r="3" spans="1:11" s="1801" customFormat="1" ht="19.5" thickBot="1">
      <c r="A3" s="2604" t="s">
        <v>213</v>
      </c>
      <c r="B3" s="2604"/>
      <c r="C3" s="2604"/>
      <c r="D3" s="2604"/>
      <c r="E3" s="2604"/>
      <c r="F3" s="2604"/>
      <c r="G3" s="2604"/>
      <c r="H3" s="2604"/>
      <c r="I3" s="2604"/>
      <c r="J3" s="2604"/>
      <c r="K3" s="2604"/>
    </row>
    <row r="4" spans="1:11" s="1803" customFormat="1" ht="13.5" thickTop="1">
      <c r="A4" s="2605" t="s">
        <v>1531</v>
      </c>
      <c r="B4" s="2607" t="s">
        <v>1532</v>
      </c>
      <c r="C4" s="2607" t="s">
        <v>1669</v>
      </c>
      <c r="D4" s="2607"/>
      <c r="E4" s="2607"/>
      <c r="F4" s="2607"/>
      <c r="G4" s="1802"/>
      <c r="H4" s="2607" t="s">
        <v>1670</v>
      </c>
      <c r="I4" s="2607"/>
      <c r="J4" s="2607"/>
      <c r="K4" s="2609" t="s">
        <v>1671</v>
      </c>
    </row>
    <row r="5" spans="1:11" s="1803" customFormat="1" ht="25.5">
      <c r="A5" s="2606"/>
      <c r="B5" s="2608"/>
      <c r="C5" s="1804" t="s">
        <v>173</v>
      </c>
      <c r="D5" s="1804" t="s">
        <v>178</v>
      </c>
      <c r="E5" s="1805" t="s">
        <v>1672</v>
      </c>
      <c r="F5" s="1805" t="s">
        <v>741</v>
      </c>
      <c r="G5" s="1806" t="s">
        <v>179</v>
      </c>
      <c r="H5" s="1807" t="s">
        <v>1673</v>
      </c>
      <c r="I5" s="1805" t="s">
        <v>1674</v>
      </c>
      <c r="J5" s="1805" t="s">
        <v>171</v>
      </c>
      <c r="K5" s="2610"/>
    </row>
    <row r="6" spans="1:11" ht="17.25" customHeight="1">
      <c r="A6" s="1626" t="s">
        <v>1538</v>
      </c>
      <c r="B6" s="1808" t="s">
        <v>1539</v>
      </c>
      <c r="C6" s="1809">
        <f>546.5-E6</f>
        <v>532</v>
      </c>
      <c r="D6" s="1809">
        <v>967.3</v>
      </c>
      <c r="E6" s="1809">
        <v>14.5</v>
      </c>
      <c r="F6" s="1809">
        <f t="shared" ref="F6:F46" si="0">C6+D6+E6</f>
        <v>1513.8</v>
      </c>
      <c r="G6" s="1810">
        <v>1007</v>
      </c>
      <c r="H6" s="1810">
        <v>282.8</v>
      </c>
      <c r="I6" s="1810">
        <v>104</v>
      </c>
      <c r="J6" s="1810">
        <f>I6+H6</f>
        <v>386.8</v>
      </c>
      <c r="K6" s="1811">
        <v>100</v>
      </c>
    </row>
    <row r="7" spans="1:11" ht="17.25" customHeight="1">
      <c r="A7" s="1626" t="s">
        <v>1540</v>
      </c>
      <c r="B7" s="1808" t="s">
        <v>1541</v>
      </c>
      <c r="C7" s="1809">
        <f>674.5-E7</f>
        <v>658.4</v>
      </c>
      <c r="D7" s="1809">
        <v>1238.9000000000001</v>
      </c>
      <c r="E7" s="1809">
        <v>16.100000000000001</v>
      </c>
      <c r="F7" s="1809">
        <f t="shared" si="0"/>
        <v>1913.4</v>
      </c>
      <c r="G7" s="1810">
        <v>1112</v>
      </c>
      <c r="H7" s="1810">
        <v>359.7</v>
      </c>
      <c r="I7" s="1810">
        <v>146</v>
      </c>
      <c r="J7" s="1810">
        <f t="shared" ref="J7:J48" si="1">I7+H7</f>
        <v>505.7</v>
      </c>
      <c r="K7" s="1811">
        <v>200</v>
      </c>
    </row>
    <row r="8" spans="1:11" ht="17.25" customHeight="1">
      <c r="A8" s="1626" t="s">
        <v>1542</v>
      </c>
      <c r="B8" s="1808" t="s">
        <v>1543</v>
      </c>
      <c r="C8" s="1809">
        <f>832.1-E8</f>
        <v>792.9</v>
      </c>
      <c r="D8" s="1809">
        <v>1498.3</v>
      </c>
      <c r="E8" s="1809">
        <v>39.200000000000003</v>
      </c>
      <c r="F8" s="1809">
        <f t="shared" si="0"/>
        <v>2330.3999999999996</v>
      </c>
      <c r="G8" s="1810">
        <v>1331.5</v>
      </c>
      <c r="H8" s="1810">
        <v>392.6</v>
      </c>
      <c r="I8" s="1810">
        <v>164.3</v>
      </c>
      <c r="J8" s="1810">
        <f t="shared" si="1"/>
        <v>556.90000000000009</v>
      </c>
      <c r="K8" s="1811">
        <v>300</v>
      </c>
    </row>
    <row r="9" spans="1:11" ht="17.25" customHeight="1">
      <c r="A9" s="1626" t="s">
        <v>1544</v>
      </c>
      <c r="B9" s="1808" t="s">
        <v>1545</v>
      </c>
      <c r="C9" s="1809">
        <f>866.9-E9</f>
        <v>822.6</v>
      </c>
      <c r="D9" s="1809">
        <v>1808</v>
      </c>
      <c r="E9" s="1809">
        <v>44.3</v>
      </c>
      <c r="F9" s="1809">
        <f t="shared" si="0"/>
        <v>2674.9</v>
      </c>
      <c r="G9" s="1810">
        <v>1553.4</v>
      </c>
      <c r="H9" s="1810">
        <v>466.6</v>
      </c>
      <c r="I9" s="1810">
        <v>381.8</v>
      </c>
      <c r="J9" s="1810">
        <f t="shared" si="1"/>
        <v>848.40000000000009</v>
      </c>
      <c r="K9" s="1811">
        <v>240</v>
      </c>
    </row>
    <row r="10" spans="1:11" ht="17.25" customHeight="1">
      <c r="A10" s="1626" t="s">
        <v>1546</v>
      </c>
      <c r="B10" s="1808" t="s">
        <v>1547</v>
      </c>
      <c r="C10" s="1809">
        <f>1041.7-E10</f>
        <v>985.1</v>
      </c>
      <c r="D10" s="1809">
        <v>1978.8</v>
      </c>
      <c r="E10" s="1809">
        <v>56.6</v>
      </c>
      <c r="F10" s="1809">
        <f t="shared" si="0"/>
        <v>3020.5</v>
      </c>
      <c r="G10" s="1810">
        <v>1797.8999999999999</v>
      </c>
      <c r="H10" s="1810">
        <v>599.20000000000005</v>
      </c>
      <c r="I10" s="1810">
        <v>390.18</v>
      </c>
      <c r="J10" s="1810">
        <f t="shared" si="1"/>
        <v>989.38000000000011</v>
      </c>
      <c r="K10" s="1811">
        <v>200</v>
      </c>
    </row>
    <row r="11" spans="1:11" ht="17.25" customHeight="1">
      <c r="A11" s="1626" t="s">
        <v>1548</v>
      </c>
      <c r="B11" s="1808" t="s">
        <v>1549</v>
      </c>
      <c r="C11" s="1809">
        <f>1162.1-E11</f>
        <v>1067.1999999999998</v>
      </c>
      <c r="D11" s="1809">
        <v>2308.6</v>
      </c>
      <c r="E11" s="1809">
        <v>94.9</v>
      </c>
      <c r="F11" s="1809">
        <f t="shared" si="0"/>
        <v>3470.7</v>
      </c>
      <c r="G11" s="1810">
        <v>1857.1</v>
      </c>
      <c r="H11" s="1810">
        <v>805.6</v>
      </c>
      <c r="I11" s="1810">
        <v>534.9</v>
      </c>
      <c r="J11" s="1810">
        <f t="shared" si="1"/>
        <v>1340.5</v>
      </c>
      <c r="K11" s="1811">
        <v>180</v>
      </c>
    </row>
    <row r="12" spans="1:11" ht="17.25" customHeight="1">
      <c r="A12" s="1626" t="s">
        <v>1550</v>
      </c>
      <c r="B12" s="1808" t="s">
        <v>1551</v>
      </c>
      <c r="C12" s="1809">
        <f>1361.2-E12</f>
        <v>1274.9000000000001</v>
      </c>
      <c r="D12" s="1809">
        <v>2731.1</v>
      </c>
      <c r="E12" s="1809">
        <v>86.3</v>
      </c>
      <c r="F12" s="1809">
        <f t="shared" si="0"/>
        <v>4092.3</v>
      </c>
      <c r="G12" s="1810">
        <v>2400.4</v>
      </c>
      <c r="H12" s="1810">
        <v>868.9</v>
      </c>
      <c r="I12" s="1810">
        <v>693.3</v>
      </c>
      <c r="J12" s="1810">
        <f t="shared" si="1"/>
        <v>1562.1999999999998</v>
      </c>
      <c r="K12" s="1811">
        <v>250</v>
      </c>
    </row>
    <row r="13" spans="1:11" ht="17.25" customHeight="1">
      <c r="A13" s="1626" t="s">
        <v>1552</v>
      </c>
      <c r="B13" s="1808" t="s">
        <v>1553</v>
      </c>
      <c r="C13" s="1809">
        <f>1634.4-E13</f>
        <v>1530.6000000000001</v>
      </c>
      <c r="D13" s="1809">
        <v>3726.9</v>
      </c>
      <c r="E13" s="1809">
        <v>103.8</v>
      </c>
      <c r="F13" s="1809">
        <f t="shared" si="0"/>
        <v>5361.3</v>
      </c>
      <c r="G13" s="1810">
        <v>2676</v>
      </c>
      <c r="H13" s="1810">
        <v>993.3</v>
      </c>
      <c r="I13" s="1810">
        <v>729.9</v>
      </c>
      <c r="J13" s="1810">
        <f t="shared" si="1"/>
        <v>1723.1999999999998</v>
      </c>
      <c r="K13" s="1811">
        <v>500</v>
      </c>
    </row>
    <row r="14" spans="1:11" ht="17.25" customHeight="1">
      <c r="A14" s="1626" t="s">
        <v>1554</v>
      </c>
      <c r="B14" s="1808" t="s">
        <v>1555</v>
      </c>
      <c r="C14" s="1809">
        <f>1997.1-E14</f>
        <v>1903.5</v>
      </c>
      <c r="D14" s="1809">
        <v>4982.1000000000004</v>
      </c>
      <c r="E14" s="1809">
        <v>93.6</v>
      </c>
      <c r="F14" s="1809">
        <f t="shared" si="0"/>
        <v>6979.2000000000007</v>
      </c>
      <c r="G14" s="1810">
        <v>2835.2999999999997</v>
      </c>
      <c r="H14" s="1810">
        <v>1090.0999999999999</v>
      </c>
      <c r="I14" s="1810">
        <v>985.8</v>
      </c>
      <c r="J14" s="1810">
        <f t="shared" si="1"/>
        <v>2075.8999999999996</v>
      </c>
      <c r="K14" s="1811">
        <v>1000</v>
      </c>
    </row>
    <row r="15" spans="1:11" ht="17.25" customHeight="1">
      <c r="A15" s="1626" t="s">
        <v>1556</v>
      </c>
      <c r="B15" s="1808" t="s">
        <v>1557</v>
      </c>
      <c r="C15" s="1809">
        <f>2273.5-E15</f>
        <v>2107</v>
      </c>
      <c r="D15" s="1809">
        <v>5163.8</v>
      </c>
      <c r="E15" s="1809">
        <v>166.5</v>
      </c>
      <c r="F15" s="1809">
        <f t="shared" si="0"/>
        <v>7437.3</v>
      </c>
      <c r="G15" s="1810">
        <v>3406.3</v>
      </c>
      <c r="H15" s="1810">
        <v>876.6</v>
      </c>
      <c r="I15" s="1810">
        <v>1670.9</v>
      </c>
      <c r="J15" s="1810">
        <f t="shared" si="1"/>
        <v>2547.5</v>
      </c>
      <c r="K15" s="1811">
        <v>1576.8</v>
      </c>
    </row>
    <row r="16" spans="1:11" ht="17.25" customHeight="1">
      <c r="A16" s="1626" t="s">
        <v>1558</v>
      </c>
      <c r="B16" s="1808" t="s">
        <v>1559</v>
      </c>
      <c r="C16" s="1809">
        <f>2906.1-E16</f>
        <v>2731.4</v>
      </c>
      <c r="D16" s="1809">
        <v>5488.7</v>
      </c>
      <c r="E16" s="1809">
        <v>174.7</v>
      </c>
      <c r="F16" s="1809">
        <f t="shared" si="0"/>
        <v>8394.8000000000011</v>
      </c>
      <c r="G16" s="1810">
        <v>3916.6000000000004</v>
      </c>
      <c r="H16" s="1810">
        <v>923.4</v>
      </c>
      <c r="I16" s="1810">
        <v>1754.9</v>
      </c>
      <c r="J16" s="1810">
        <f t="shared" si="1"/>
        <v>2678.3</v>
      </c>
      <c r="K16" s="1811">
        <v>1799.9</v>
      </c>
    </row>
    <row r="17" spans="1:11" ht="17.25" customHeight="1">
      <c r="A17" s="1626" t="s">
        <v>1560</v>
      </c>
      <c r="B17" s="1808" t="s">
        <v>1561</v>
      </c>
      <c r="C17" s="1809">
        <f>3584-E17</f>
        <v>3241.2</v>
      </c>
      <c r="D17" s="1809">
        <v>6213.1</v>
      </c>
      <c r="E17" s="1809">
        <v>342.8</v>
      </c>
      <c r="F17" s="1809">
        <f t="shared" si="0"/>
        <v>9797.0999999999985</v>
      </c>
      <c r="G17" s="1810">
        <v>4644.5</v>
      </c>
      <c r="H17" s="1810">
        <v>1172.9000000000001</v>
      </c>
      <c r="I17" s="1810">
        <v>2501.1</v>
      </c>
      <c r="J17" s="1810">
        <f t="shared" si="1"/>
        <v>3674</v>
      </c>
      <c r="K17" s="1811">
        <v>1403.4</v>
      </c>
    </row>
    <row r="18" spans="1:11" ht="17.25" customHeight="1">
      <c r="A18" s="1626" t="s">
        <v>1562</v>
      </c>
      <c r="B18" s="1808" t="s">
        <v>1563</v>
      </c>
      <c r="C18" s="1809">
        <f>4135.2-E18</f>
        <v>3784.6</v>
      </c>
      <c r="D18" s="1809">
        <v>7378</v>
      </c>
      <c r="E18" s="1809">
        <v>350.6</v>
      </c>
      <c r="F18" s="1809">
        <f t="shared" si="0"/>
        <v>11513.2</v>
      </c>
      <c r="G18" s="1810">
        <v>5975.0999999999995</v>
      </c>
      <c r="H18" s="1810">
        <v>1285.0999999999999</v>
      </c>
      <c r="I18" s="1810">
        <v>2705.8</v>
      </c>
      <c r="J18" s="1810">
        <f t="shared" si="1"/>
        <v>3990.9</v>
      </c>
      <c r="K18" s="1811">
        <v>1644.7</v>
      </c>
    </row>
    <row r="19" spans="1:11" ht="17.25" customHeight="1">
      <c r="A19" s="1626" t="s">
        <v>1564</v>
      </c>
      <c r="B19" s="1808" t="s">
        <v>1565</v>
      </c>
      <c r="C19" s="1809">
        <f>4677-E19</f>
        <v>4279.5</v>
      </c>
      <c r="D19" s="1809">
        <v>9428</v>
      </c>
      <c r="E19" s="1809">
        <v>397.5</v>
      </c>
      <c r="F19" s="1809">
        <f t="shared" si="0"/>
        <v>14105</v>
      </c>
      <c r="G19" s="1810">
        <v>7290.4</v>
      </c>
      <c r="H19" s="1810">
        <v>2076.8000000000002</v>
      </c>
      <c r="I19" s="1810">
        <v>3815.8</v>
      </c>
      <c r="J19" s="1810">
        <f t="shared" si="1"/>
        <v>5892.6</v>
      </c>
      <c r="K19" s="1811">
        <v>1130</v>
      </c>
    </row>
    <row r="20" spans="1:11" ht="17.25" customHeight="1">
      <c r="A20" s="1626" t="s">
        <v>1566</v>
      </c>
      <c r="B20" s="1808" t="s">
        <v>1567</v>
      </c>
      <c r="C20" s="1809">
        <f>5676.2-E20</f>
        <v>5142.0999999999995</v>
      </c>
      <c r="D20" s="1809">
        <v>12328.8</v>
      </c>
      <c r="E20" s="1809">
        <v>534.1</v>
      </c>
      <c r="F20" s="1809">
        <f t="shared" si="0"/>
        <v>18004.999999999996</v>
      </c>
      <c r="G20" s="1810">
        <v>7776.6</v>
      </c>
      <c r="H20" s="1810">
        <v>1680.6</v>
      </c>
      <c r="I20" s="1810">
        <v>5666.4</v>
      </c>
      <c r="J20" s="1810">
        <f t="shared" si="1"/>
        <v>7347</v>
      </c>
      <c r="K20" s="1811">
        <v>1330</v>
      </c>
    </row>
    <row r="21" spans="1:11" ht="17.25" customHeight="1">
      <c r="A21" s="1626" t="s">
        <v>1568</v>
      </c>
      <c r="B21" s="1808" t="s">
        <v>1569</v>
      </c>
      <c r="C21" s="1809">
        <f>6671.8-E21</f>
        <v>5869.6</v>
      </c>
      <c r="D21" s="1809">
        <v>12997.5</v>
      </c>
      <c r="E21" s="1809">
        <v>802.2</v>
      </c>
      <c r="F21" s="1809">
        <f t="shared" si="0"/>
        <v>19669.3</v>
      </c>
      <c r="G21" s="1810">
        <v>9287.9</v>
      </c>
      <c r="H21" s="1810">
        <v>1975.4</v>
      </c>
      <c r="I21" s="1810">
        <v>5959.6</v>
      </c>
      <c r="J21" s="1810">
        <f t="shared" si="1"/>
        <v>7935</v>
      </c>
      <c r="K21" s="1811">
        <v>2150</v>
      </c>
    </row>
    <row r="22" spans="1:11" ht="17.25" customHeight="1">
      <c r="A22" s="1626" t="s">
        <v>1570</v>
      </c>
      <c r="B22" s="1808" t="s">
        <v>1571</v>
      </c>
      <c r="C22" s="1809">
        <f>7570.3-E22</f>
        <v>6831.3</v>
      </c>
      <c r="D22" s="1809">
        <v>15979.5</v>
      </c>
      <c r="E22" s="1809">
        <v>739</v>
      </c>
      <c r="F22" s="1809">
        <f t="shared" si="0"/>
        <v>23549.8</v>
      </c>
      <c r="G22" s="1810">
        <v>10730.400000000001</v>
      </c>
      <c r="H22" s="1810">
        <v>2164.8000000000002</v>
      </c>
      <c r="I22" s="1810">
        <v>6256.7</v>
      </c>
      <c r="J22" s="1810">
        <f t="shared" si="1"/>
        <v>8421.5</v>
      </c>
      <c r="K22" s="1811">
        <v>4552.7</v>
      </c>
    </row>
    <row r="23" spans="1:11" ht="17.25" customHeight="1">
      <c r="A23" s="1626" t="s">
        <v>1572</v>
      </c>
      <c r="B23" s="1808" t="s">
        <v>1573</v>
      </c>
      <c r="C23" s="1809">
        <f>9905.4-E23</f>
        <v>8698.4</v>
      </c>
      <c r="D23" s="1809">
        <v>16512.8</v>
      </c>
      <c r="E23" s="1809">
        <v>1207</v>
      </c>
      <c r="F23" s="1809">
        <f t="shared" si="0"/>
        <v>26418.199999999997</v>
      </c>
      <c r="G23" s="1810">
        <v>13512.699999999999</v>
      </c>
      <c r="H23" s="1810">
        <v>1643.8</v>
      </c>
      <c r="I23" s="1810">
        <v>6816.9</v>
      </c>
      <c r="J23" s="1810">
        <f t="shared" si="1"/>
        <v>8460.6999999999989</v>
      </c>
      <c r="K23" s="1811">
        <v>2078.8000000000002</v>
      </c>
    </row>
    <row r="24" spans="1:11" ht="17.25" customHeight="1">
      <c r="A24" s="1626" t="s">
        <v>1574</v>
      </c>
      <c r="B24" s="1808" t="s">
        <v>1575</v>
      </c>
      <c r="C24" s="1809">
        <f>11484.1-E24</f>
        <v>9886.2000000000007</v>
      </c>
      <c r="D24" s="1809">
        <v>19413.599999999999</v>
      </c>
      <c r="E24" s="1809">
        <v>1597.9</v>
      </c>
      <c r="F24" s="1809">
        <f t="shared" si="0"/>
        <v>30897.7</v>
      </c>
      <c r="G24" s="1810">
        <v>15148.400000000001</v>
      </c>
      <c r="H24" s="1810">
        <v>3793.3</v>
      </c>
      <c r="I24" s="1810">
        <v>6920.9</v>
      </c>
      <c r="J24" s="1810">
        <f t="shared" si="1"/>
        <v>10714.2</v>
      </c>
      <c r="K24" s="1811">
        <v>1620</v>
      </c>
    </row>
    <row r="25" spans="1:11" ht="17.25" customHeight="1">
      <c r="A25" s="1626" t="s">
        <v>1576</v>
      </c>
      <c r="B25" s="1808" t="s">
        <v>1577</v>
      </c>
      <c r="C25" s="1809">
        <f>12409.2-E25</f>
        <v>10511</v>
      </c>
      <c r="D25" s="1809">
        <v>21188.2</v>
      </c>
      <c r="E25" s="1809">
        <v>1898.2</v>
      </c>
      <c r="F25" s="1809">
        <f t="shared" si="0"/>
        <v>33597.4</v>
      </c>
      <c r="G25" s="1810">
        <v>19580.7</v>
      </c>
      <c r="H25" s="1810">
        <v>2393.6</v>
      </c>
      <c r="I25" s="1810">
        <v>9163.6</v>
      </c>
      <c r="J25" s="1810">
        <f t="shared" si="1"/>
        <v>11557.2</v>
      </c>
      <c r="K25" s="1811">
        <v>1820</v>
      </c>
    </row>
    <row r="26" spans="1:11" ht="17.25" customHeight="1">
      <c r="A26" s="1626" t="s">
        <v>1578</v>
      </c>
      <c r="B26" s="1808" t="s">
        <v>1579</v>
      </c>
      <c r="C26" s="1809">
        <f>19265.1-E26</f>
        <v>16611.899999999998</v>
      </c>
      <c r="D26" s="1809">
        <v>19794.900000000001</v>
      </c>
      <c r="E26" s="1809">
        <v>2653.2</v>
      </c>
      <c r="F26" s="1809">
        <f t="shared" si="0"/>
        <v>39060</v>
      </c>
      <c r="G26" s="1810">
        <v>24575.200000000001</v>
      </c>
      <c r="H26" s="1810">
        <v>3937.1</v>
      </c>
      <c r="I26" s="1810">
        <v>7312.3</v>
      </c>
      <c r="J26" s="1810">
        <f t="shared" si="1"/>
        <v>11249.4</v>
      </c>
      <c r="K26" s="1811">
        <v>1900</v>
      </c>
    </row>
    <row r="27" spans="1:11" ht="17.25" customHeight="1">
      <c r="A27" s="1626" t="s">
        <v>1580</v>
      </c>
      <c r="B27" s="1808" t="s">
        <v>1581</v>
      </c>
      <c r="C27" s="1809">
        <f>21561.9-E27</f>
        <v>18714.400000000001</v>
      </c>
      <c r="D27" s="1809">
        <v>24980.5</v>
      </c>
      <c r="E27" s="1809">
        <v>2847.5</v>
      </c>
      <c r="F27" s="1809">
        <f t="shared" si="0"/>
        <v>46542.400000000001</v>
      </c>
      <c r="G27" s="1810">
        <v>27893.100000000002</v>
      </c>
      <c r="H27" s="1810">
        <v>4825.1000000000004</v>
      </c>
      <c r="I27" s="1810">
        <v>9463.9</v>
      </c>
      <c r="J27" s="1810">
        <f t="shared" si="1"/>
        <v>14289</v>
      </c>
      <c r="K27" s="1811">
        <v>2200</v>
      </c>
    </row>
    <row r="28" spans="1:11" ht="17.25" customHeight="1">
      <c r="A28" s="1626" t="s">
        <v>1582</v>
      </c>
      <c r="B28" s="1808" t="s">
        <v>1583</v>
      </c>
      <c r="C28" s="1809">
        <f>24181.2-E28</f>
        <v>20727.900000000001</v>
      </c>
      <c r="D28" s="1809">
        <v>26542.559000000001</v>
      </c>
      <c r="E28" s="1809">
        <v>3453.3</v>
      </c>
      <c r="F28" s="1809">
        <f t="shared" si="0"/>
        <v>50723.759000000005</v>
      </c>
      <c r="G28" s="1810">
        <v>30373.399999999998</v>
      </c>
      <c r="H28" s="1810">
        <v>5988.2889999999998</v>
      </c>
      <c r="I28" s="1810">
        <v>9043.6219999999994</v>
      </c>
      <c r="J28" s="1810">
        <f t="shared" si="1"/>
        <v>15031.911</v>
      </c>
      <c r="K28" s="1811">
        <v>3000</v>
      </c>
    </row>
    <row r="29" spans="1:11" ht="17.25" customHeight="1">
      <c r="A29" s="1626" t="s">
        <v>1584</v>
      </c>
      <c r="B29" s="1808" t="s">
        <v>1585</v>
      </c>
      <c r="C29" s="1809">
        <f>27174.4-E29</f>
        <v>23243.200000000001</v>
      </c>
      <c r="D29" s="1809">
        <v>28943.916000000001</v>
      </c>
      <c r="E29" s="1809">
        <v>3931.2</v>
      </c>
      <c r="F29" s="1809">
        <f t="shared" si="0"/>
        <v>56118.315999999999</v>
      </c>
      <c r="G29" s="1810">
        <v>32937.9</v>
      </c>
      <c r="H29" s="1810">
        <v>5402.61</v>
      </c>
      <c r="I29" s="1810">
        <v>11054.512000000001</v>
      </c>
      <c r="J29" s="1810">
        <f t="shared" si="1"/>
        <v>16457.121999999999</v>
      </c>
      <c r="K29" s="1811">
        <v>3400</v>
      </c>
    </row>
    <row r="30" spans="1:11" ht="17.25" customHeight="1">
      <c r="A30" s="1626" t="s">
        <v>1586</v>
      </c>
      <c r="B30" s="1808" t="s">
        <v>1587</v>
      </c>
      <c r="C30" s="1809">
        <v>31944.2</v>
      </c>
      <c r="D30" s="1809">
        <v>22992.1</v>
      </c>
      <c r="E30" s="1809">
        <v>4642.7</v>
      </c>
      <c r="F30" s="1809">
        <f t="shared" si="0"/>
        <v>59579</v>
      </c>
      <c r="G30" s="1810">
        <v>37251</v>
      </c>
      <c r="H30" s="1810">
        <v>4336.5649999999996</v>
      </c>
      <c r="I30" s="1810">
        <v>11852.433999999999</v>
      </c>
      <c r="J30" s="1810">
        <f t="shared" si="1"/>
        <v>16188.999</v>
      </c>
      <c r="K30" s="1811">
        <v>4710</v>
      </c>
    </row>
    <row r="31" spans="1:11" ht="17.25" customHeight="1">
      <c r="A31" s="1626" t="s">
        <v>1588</v>
      </c>
      <c r="B31" s="1808" t="s">
        <v>1589</v>
      </c>
      <c r="C31" s="1809">
        <v>35579.1</v>
      </c>
      <c r="D31" s="1809">
        <v>25480.7</v>
      </c>
      <c r="E31" s="1809">
        <v>5212.7</v>
      </c>
      <c r="F31" s="1809">
        <f t="shared" si="0"/>
        <v>66272.5</v>
      </c>
      <c r="G31" s="1810">
        <v>42889.600000000006</v>
      </c>
      <c r="H31" s="1810">
        <v>5711.6710000000003</v>
      </c>
      <c r="I31" s="1810">
        <v>11812.246999999999</v>
      </c>
      <c r="J31" s="1810">
        <f t="shared" si="1"/>
        <v>17523.917999999998</v>
      </c>
      <c r="K31" s="1811">
        <v>5500</v>
      </c>
    </row>
    <row r="32" spans="1:11" ht="17.25" customHeight="1">
      <c r="A32" s="1626" t="s">
        <v>1590</v>
      </c>
      <c r="B32" s="1808" t="s">
        <v>1591</v>
      </c>
      <c r="C32" s="1809">
        <v>45837.3</v>
      </c>
      <c r="D32" s="1809">
        <v>28307.200000000001</v>
      </c>
      <c r="E32" s="1809">
        <v>5690.6</v>
      </c>
      <c r="F32" s="1809">
        <f t="shared" si="0"/>
        <v>79835.100000000006</v>
      </c>
      <c r="G32" s="1810">
        <v>48893.599999999999</v>
      </c>
      <c r="H32" s="1810">
        <v>6753.4250000000002</v>
      </c>
      <c r="I32" s="1810">
        <v>12044.026</v>
      </c>
      <c r="J32" s="1810">
        <f t="shared" si="1"/>
        <v>18797.451000000001</v>
      </c>
      <c r="K32" s="1811">
        <v>7000</v>
      </c>
    </row>
    <row r="33" spans="1:13" ht="17.25" customHeight="1">
      <c r="A33" s="1626" t="s">
        <v>1592</v>
      </c>
      <c r="B33" s="1808" t="s">
        <v>1593</v>
      </c>
      <c r="C33" s="1809">
        <v>48863.9</v>
      </c>
      <c r="D33" s="1809">
        <v>24773.4</v>
      </c>
      <c r="E33" s="1809">
        <v>6434.9</v>
      </c>
      <c r="F33" s="1809">
        <f t="shared" si="0"/>
        <v>80072.2</v>
      </c>
      <c r="G33" s="1810">
        <v>50445.599999999999</v>
      </c>
      <c r="H33" s="1810">
        <v>6686.14</v>
      </c>
      <c r="I33" s="1810">
        <v>7698.7079999999996</v>
      </c>
      <c r="J33" s="1810">
        <f t="shared" si="1"/>
        <v>14384.848</v>
      </c>
      <c r="K33" s="1811">
        <v>8000</v>
      </c>
    </row>
    <row r="34" spans="1:13" ht="17.25" customHeight="1">
      <c r="A34" s="1626" t="s">
        <v>1594</v>
      </c>
      <c r="B34" s="1808" t="s">
        <v>1595</v>
      </c>
      <c r="C34" s="1809">
        <v>52090.5</v>
      </c>
      <c r="D34" s="1809">
        <v>22356.1</v>
      </c>
      <c r="E34" s="1809">
        <v>9559.5</v>
      </c>
      <c r="F34" s="1809">
        <f t="shared" si="0"/>
        <v>84006.1</v>
      </c>
      <c r="G34" s="1810">
        <v>56229.7</v>
      </c>
      <c r="H34" s="1810">
        <v>11339.146000000001</v>
      </c>
      <c r="I34" s="1810">
        <v>4546.4229999999998</v>
      </c>
      <c r="J34" s="1810">
        <f t="shared" si="1"/>
        <v>15885.569</v>
      </c>
      <c r="K34" s="1811">
        <v>8880</v>
      </c>
    </row>
    <row r="35" spans="1:13" ht="17.25" customHeight="1">
      <c r="A35" s="1626" t="s">
        <v>1596</v>
      </c>
      <c r="B35" s="1808" t="s">
        <v>1597</v>
      </c>
      <c r="C35" s="1809">
        <v>55552.1</v>
      </c>
      <c r="D35" s="1809">
        <v>23095.599999999999</v>
      </c>
      <c r="E35" s="1809">
        <v>10794.9</v>
      </c>
      <c r="F35" s="1809">
        <f t="shared" si="0"/>
        <v>89442.599999999991</v>
      </c>
      <c r="G35" s="1810">
        <v>62331</v>
      </c>
      <c r="H35" s="1810">
        <v>11283.39</v>
      </c>
      <c r="I35" s="1810">
        <v>7628.99</v>
      </c>
      <c r="J35" s="1810">
        <f t="shared" si="1"/>
        <v>18912.379999999997</v>
      </c>
      <c r="K35" s="1811">
        <v>5607.8</v>
      </c>
    </row>
    <row r="36" spans="1:13" ht="17.25" customHeight="1">
      <c r="A36" s="1626" t="s">
        <v>1598</v>
      </c>
      <c r="B36" s="1808" t="s">
        <v>1599</v>
      </c>
      <c r="C36" s="1809">
        <v>61686.43</v>
      </c>
      <c r="D36" s="1809">
        <v>27340.78</v>
      </c>
      <c r="E36" s="1809">
        <v>13533.32</v>
      </c>
      <c r="F36" s="1809">
        <f t="shared" si="0"/>
        <v>102560.53</v>
      </c>
      <c r="G36" s="1810">
        <v>70124.099999999991</v>
      </c>
      <c r="H36" s="1810">
        <v>14391.17</v>
      </c>
      <c r="I36" s="1810">
        <v>9266.1299999999992</v>
      </c>
      <c r="J36" s="1810">
        <f t="shared" si="1"/>
        <v>23657.3</v>
      </c>
      <c r="K36" s="1811">
        <v>8938.1</v>
      </c>
    </row>
    <row r="37" spans="1:13" ht="17.25" customHeight="1">
      <c r="A37" s="1626" t="s">
        <v>1600</v>
      </c>
      <c r="B37" s="1808" t="s">
        <v>1601</v>
      </c>
      <c r="C37" s="1809">
        <v>67017.778000000006</v>
      </c>
      <c r="D37" s="1809">
        <v>29606.603999999999</v>
      </c>
      <c r="E37" s="1809">
        <v>14264.776</v>
      </c>
      <c r="F37" s="1809">
        <f t="shared" si="0"/>
        <v>110889.15800000001</v>
      </c>
      <c r="G37" s="1810">
        <v>72282.100000000006</v>
      </c>
      <c r="H37" s="1810">
        <v>13827.498</v>
      </c>
      <c r="I37" s="1810">
        <v>8214.3050000000003</v>
      </c>
      <c r="J37" s="1810">
        <f t="shared" si="1"/>
        <v>22041.803</v>
      </c>
      <c r="K37" s="1811">
        <v>11834.2</v>
      </c>
    </row>
    <row r="38" spans="1:13" ht="17.25" customHeight="1">
      <c r="A38" s="1626" t="s">
        <v>1092</v>
      </c>
      <c r="B38" s="1808" t="s">
        <v>1602</v>
      </c>
      <c r="C38" s="1809">
        <v>77122.399999999994</v>
      </c>
      <c r="D38" s="1809">
        <v>39729.9</v>
      </c>
      <c r="E38" s="1809">
        <v>16752.3</v>
      </c>
      <c r="F38" s="1809">
        <f t="shared" si="0"/>
        <v>133604.59999999998</v>
      </c>
      <c r="G38" s="1810">
        <v>87712.1</v>
      </c>
      <c r="H38" s="1810">
        <v>15800.8</v>
      </c>
      <c r="I38" s="1810">
        <v>10053.5</v>
      </c>
      <c r="J38" s="1810">
        <f t="shared" si="1"/>
        <v>25854.3</v>
      </c>
      <c r="K38" s="1811">
        <v>17892.3</v>
      </c>
    </row>
    <row r="39" spans="1:13" ht="17.25" customHeight="1">
      <c r="A39" s="1626" t="s">
        <v>351</v>
      </c>
      <c r="B39" s="1808" t="s">
        <v>1603</v>
      </c>
      <c r="C39" s="1809">
        <v>91446.9</v>
      </c>
      <c r="D39" s="1809">
        <v>53516.1</v>
      </c>
      <c r="E39" s="1809">
        <v>16386.900000000001</v>
      </c>
      <c r="F39" s="1809">
        <f t="shared" si="0"/>
        <v>161349.9</v>
      </c>
      <c r="G39" s="1810">
        <v>107622.72684728999</v>
      </c>
      <c r="H39" s="1810">
        <v>20320.7</v>
      </c>
      <c r="I39" s="1810">
        <v>8979.9</v>
      </c>
      <c r="J39" s="1810">
        <f t="shared" si="1"/>
        <v>29300.6</v>
      </c>
      <c r="K39" s="1811">
        <v>20496.400000000001</v>
      </c>
      <c r="L39" s="1812"/>
      <c r="M39" s="1812"/>
    </row>
    <row r="40" spans="1:13" ht="17.25" customHeight="1">
      <c r="A40" s="1626" t="s">
        <v>257</v>
      </c>
      <c r="B40" s="1808" t="s">
        <v>1604</v>
      </c>
      <c r="C40" s="385">
        <v>127738.94100000001</v>
      </c>
      <c r="D40" s="385">
        <v>73088.864000000001</v>
      </c>
      <c r="E40" s="385">
        <v>18834.113000000001</v>
      </c>
      <c r="F40" s="1809">
        <f t="shared" si="0"/>
        <v>219661.91800000001</v>
      </c>
      <c r="G40" s="1810">
        <v>143474.40568633997</v>
      </c>
      <c r="H40" s="1810">
        <v>26382.866999999998</v>
      </c>
      <c r="I40" s="1810">
        <v>9968.8610000000008</v>
      </c>
      <c r="J40" s="1810">
        <f t="shared" si="1"/>
        <v>36351.728000000003</v>
      </c>
      <c r="K40" s="1811">
        <v>18417.099999999999</v>
      </c>
      <c r="L40" s="1812"/>
      <c r="M40" s="1812"/>
    </row>
    <row r="41" spans="1:13" s="1817" customFormat="1" ht="17.25" customHeight="1">
      <c r="A41" s="1813" t="s">
        <v>259</v>
      </c>
      <c r="B41" s="1814" t="s">
        <v>1605</v>
      </c>
      <c r="C41" s="1815">
        <v>186597.55300000001</v>
      </c>
      <c r="D41" s="1815">
        <v>40509.769</v>
      </c>
      <c r="E41" s="1815">
        <v>32581.784</v>
      </c>
      <c r="F41" s="1809">
        <f t="shared" si="0"/>
        <v>259689.10600000003</v>
      </c>
      <c r="G41" s="1810">
        <v>179945.82399999999</v>
      </c>
      <c r="H41" s="1810">
        <v>38545.970999999998</v>
      </c>
      <c r="I41" s="1810">
        <v>11223.382</v>
      </c>
      <c r="J41" s="1810">
        <f t="shared" si="1"/>
        <v>49769.352999999996</v>
      </c>
      <c r="K41" s="1811">
        <v>29914</v>
      </c>
      <c r="L41" s="1816"/>
      <c r="M41" s="1816"/>
    </row>
    <row r="42" spans="1:13" ht="17.25" customHeight="1">
      <c r="A42" s="1626" t="s">
        <v>260</v>
      </c>
      <c r="B42" s="1808" t="s">
        <v>1606</v>
      </c>
      <c r="C42" s="385">
        <v>210167.72700000001</v>
      </c>
      <c r="D42" s="385">
        <v>47327.680999999997</v>
      </c>
      <c r="E42" s="385">
        <v>37868.080000000002</v>
      </c>
      <c r="F42" s="1809">
        <f t="shared" si="0"/>
        <v>295363.48800000001</v>
      </c>
      <c r="G42" s="1810">
        <v>199819.01399999997</v>
      </c>
      <c r="H42" s="1810">
        <v>45922.175999999999</v>
      </c>
      <c r="I42" s="1810">
        <v>12075.605</v>
      </c>
      <c r="J42" s="1810">
        <f t="shared" si="1"/>
        <v>57997.781000000003</v>
      </c>
      <c r="K42" s="1811">
        <v>42515.775000000001</v>
      </c>
      <c r="L42" s="1812"/>
      <c r="M42" s="1812"/>
    </row>
    <row r="43" spans="1:13" ht="17.25" customHeight="1">
      <c r="A43" s="1626" t="s">
        <v>261</v>
      </c>
      <c r="B43" s="1808" t="s">
        <v>1607</v>
      </c>
      <c r="C43" s="385">
        <v>243460.00700000001</v>
      </c>
      <c r="D43" s="385">
        <v>51390.716999999997</v>
      </c>
      <c r="E43" s="385">
        <v>44316.800000000003</v>
      </c>
      <c r="F43" s="1809">
        <f t="shared" si="0"/>
        <v>339167.52399999998</v>
      </c>
      <c r="G43" s="1810">
        <v>244561.10400000002</v>
      </c>
      <c r="H43" s="1810">
        <v>40810.281000000003</v>
      </c>
      <c r="I43" s="1810">
        <v>11083.072</v>
      </c>
      <c r="J43" s="1810">
        <f t="shared" si="1"/>
        <v>51893.353000000003</v>
      </c>
      <c r="K43" s="1811">
        <v>36418.650999999998</v>
      </c>
      <c r="L43" s="1812"/>
      <c r="M43" s="1812"/>
    </row>
    <row r="44" spans="1:13" ht="17.25" customHeight="1">
      <c r="A44" s="1813" t="s">
        <v>262</v>
      </c>
      <c r="B44" s="1814" t="s">
        <v>1608</v>
      </c>
      <c r="C44" s="385">
        <v>247455.47200000001</v>
      </c>
      <c r="D44" s="385">
        <v>54598.425000000003</v>
      </c>
      <c r="E44" s="385">
        <v>56584.1</v>
      </c>
      <c r="F44" s="1809">
        <f t="shared" si="0"/>
        <v>358637.99699999997</v>
      </c>
      <c r="G44" s="1810">
        <v>296776.46099999995</v>
      </c>
      <c r="H44" s="1810">
        <v>35229.805</v>
      </c>
      <c r="I44" s="1810">
        <v>11969.11</v>
      </c>
      <c r="J44" s="1810">
        <f t="shared" si="1"/>
        <v>47198.915000000001</v>
      </c>
      <c r="K44" s="1811">
        <v>19042.855</v>
      </c>
    </row>
    <row r="45" spans="1:13" ht="17.25" customHeight="1">
      <c r="A45" s="1813" t="s">
        <v>143</v>
      </c>
      <c r="B45" s="1814" t="s">
        <v>1609</v>
      </c>
      <c r="C45" s="385">
        <v>303531.745</v>
      </c>
      <c r="D45" s="385">
        <v>66694.726999999999</v>
      </c>
      <c r="E45" s="385">
        <v>64825.8</v>
      </c>
      <c r="F45" s="1809">
        <f t="shared" si="0"/>
        <v>435052.272</v>
      </c>
      <c r="G45" s="1810">
        <v>363493.44699999999</v>
      </c>
      <c r="H45" s="1810">
        <v>42205.766000000003</v>
      </c>
      <c r="I45" s="1810">
        <v>17998.825000000001</v>
      </c>
      <c r="J45" s="1810">
        <f t="shared" si="1"/>
        <v>60204.591</v>
      </c>
      <c r="K45" s="1811">
        <v>19982.895</v>
      </c>
    </row>
    <row r="46" spans="1:13" ht="17.25" customHeight="1">
      <c r="A46" s="1813" t="s">
        <v>0</v>
      </c>
      <c r="B46" s="1814" t="s">
        <v>1610</v>
      </c>
      <c r="C46" s="385">
        <v>339278.02500000002</v>
      </c>
      <c r="D46" s="385">
        <v>88754.707999999999</v>
      </c>
      <c r="E46" s="385">
        <v>103307.25</v>
      </c>
      <c r="F46" s="1809">
        <f t="shared" si="0"/>
        <v>531339.98300000001</v>
      </c>
      <c r="G46" s="1810">
        <v>407947.73699999996</v>
      </c>
      <c r="H46" s="1810">
        <v>38174.309000000001</v>
      </c>
      <c r="I46" s="1810">
        <v>25531.279999999999</v>
      </c>
      <c r="J46" s="1810">
        <f t="shared" si="1"/>
        <v>63705.589</v>
      </c>
      <c r="K46" s="1811">
        <v>42367.578000000001</v>
      </c>
    </row>
    <row r="47" spans="1:13" ht="17.25" customHeight="1">
      <c r="A47" s="1813" t="s">
        <v>1</v>
      </c>
      <c r="B47" s="1814" t="s">
        <v>1611</v>
      </c>
      <c r="C47" s="385">
        <v>370986.80699999997</v>
      </c>
      <c r="D47" s="385">
        <v>122350.43</v>
      </c>
      <c r="E47" s="385">
        <v>107694.618</v>
      </c>
      <c r="F47" s="1809">
        <f>SUM(C47:E47)</f>
        <v>601031.85499999998</v>
      </c>
      <c r="G47" s="1810">
        <v>485239.02500000002</v>
      </c>
      <c r="H47" s="1810">
        <v>39543.955000000002</v>
      </c>
      <c r="I47" s="1810">
        <v>34455.872000000003</v>
      </c>
      <c r="J47" s="1810">
        <f t="shared" si="1"/>
        <v>73999.827000000005</v>
      </c>
      <c r="K47" s="1811">
        <v>87774.514999999999</v>
      </c>
    </row>
    <row r="48" spans="1:13" ht="17.25" customHeight="1" thickBot="1">
      <c r="A48" s="1818" t="s">
        <v>1675</v>
      </c>
      <c r="B48" s="1819" t="s">
        <v>1676</v>
      </c>
      <c r="C48" s="1820">
        <v>561619.35699999996</v>
      </c>
      <c r="D48" s="1820">
        <v>262034.913</v>
      </c>
      <c r="E48" s="1820">
        <v>112227.387</v>
      </c>
      <c r="F48" s="1821">
        <f>SUM(C48:E48)</f>
        <v>935881.65700000001</v>
      </c>
      <c r="G48" s="1822">
        <v>580988.63500000001</v>
      </c>
      <c r="H48" s="1822">
        <v>75172.915999999997</v>
      </c>
      <c r="I48" s="1822">
        <v>147814.989</v>
      </c>
      <c r="J48" s="1822">
        <f t="shared" si="1"/>
        <v>222987.905</v>
      </c>
      <c r="K48" s="1823">
        <v>90256.5</v>
      </c>
    </row>
    <row r="49" spans="1:11" ht="43.5" customHeight="1" thickTop="1">
      <c r="A49" s="2601" t="s">
        <v>1677</v>
      </c>
      <c r="B49" s="2601"/>
      <c r="C49" s="2601"/>
      <c r="D49" s="2601"/>
      <c r="E49" s="2601"/>
      <c r="F49" s="2601"/>
      <c r="G49" s="2601"/>
      <c r="H49" s="2601"/>
      <c r="I49" s="2601"/>
      <c r="J49" s="2601"/>
      <c r="K49" s="2601"/>
    </row>
    <row r="50" spans="1:11" ht="10.5" customHeight="1">
      <c r="A50" s="2601" t="s">
        <v>1678</v>
      </c>
      <c r="B50" s="2601"/>
      <c r="C50" s="2601"/>
      <c r="D50" s="2601"/>
      <c r="E50" s="2601"/>
      <c r="F50" s="2601"/>
      <c r="G50" s="2601"/>
      <c r="H50" s="2601"/>
      <c r="I50" s="2601"/>
      <c r="J50" s="2601"/>
      <c r="K50" s="2601"/>
    </row>
    <row r="51" spans="1:11" ht="24.75" customHeight="1">
      <c r="A51" s="2601" t="s">
        <v>1679</v>
      </c>
      <c r="B51" s="2601"/>
      <c r="C51" s="2601"/>
      <c r="D51" s="2601"/>
      <c r="E51" s="2601"/>
      <c r="F51" s="2601"/>
      <c r="G51" s="2601"/>
      <c r="H51" s="2601"/>
      <c r="I51" s="2601"/>
      <c r="J51" s="2601"/>
      <c r="K51" s="2601"/>
    </row>
    <row r="52" spans="1:11" s="1824" customFormat="1" ht="12.75" customHeight="1">
      <c r="A52" s="2602" t="s">
        <v>1680</v>
      </c>
      <c r="B52" s="2602"/>
      <c r="C52" s="2602"/>
      <c r="D52" s="2602"/>
      <c r="E52" s="2602"/>
      <c r="F52" s="2602"/>
      <c r="G52" s="2602"/>
      <c r="H52" s="2602"/>
      <c r="I52" s="2602"/>
      <c r="J52" s="2602"/>
      <c r="K52" s="2602"/>
    </row>
  </sheetData>
  <mergeCells count="12">
    <mergeCell ref="A49:K49"/>
    <mergeCell ref="A50:K50"/>
    <mergeCell ref="A51:K51"/>
    <mergeCell ref="A52:K52"/>
    <mergeCell ref="A1:K1"/>
    <mergeCell ref="A2:K2"/>
    <mergeCell ref="A3:K3"/>
    <mergeCell ref="A4:A5"/>
    <mergeCell ref="B4:B5"/>
    <mergeCell ref="C4:F4"/>
    <mergeCell ref="H4:J4"/>
    <mergeCell ref="K4:K5"/>
  </mergeCells>
  <printOptions horizontalCentered="1"/>
  <pageMargins left="1.5" right="1" top="1.5" bottom="1" header="0.5" footer="0.5"/>
  <pageSetup paperSize="9" scale="73" orientation="portrait" r:id="rId1"/>
  <headerFooter alignWithMargins="0"/>
</worksheet>
</file>

<file path=xl/worksheets/sheet68.xml><?xml version="1.0" encoding="utf-8"?>
<worksheet xmlns="http://schemas.openxmlformats.org/spreadsheetml/2006/main" xmlns:r="http://schemas.openxmlformats.org/officeDocument/2006/relationships">
  <sheetPr>
    <pageSetUpPr fitToPage="1"/>
  </sheetPr>
  <dimension ref="A1:M51"/>
  <sheetViews>
    <sheetView zoomScaleSheetLayoutView="100" workbookViewId="0">
      <selection activeCell="N14" sqref="N14"/>
    </sheetView>
  </sheetViews>
  <sheetFormatPr defaultRowHeight="9"/>
  <cols>
    <col min="1" max="1" width="10.28515625" style="1825" customWidth="1"/>
    <col min="2" max="2" width="9.5703125" style="1825" customWidth="1"/>
    <col min="3" max="3" width="9.140625" style="1800" bestFit="1" customWidth="1"/>
    <col min="4" max="4" width="7.42578125" style="1800" bestFit="1" customWidth="1"/>
    <col min="5" max="5" width="9.28515625" style="1800" bestFit="1" customWidth="1"/>
    <col min="6" max="6" width="6" style="1800" customWidth="1"/>
    <col min="7" max="7" width="7.5703125" style="1800" bestFit="1" customWidth="1"/>
    <col min="8" max="9" width="7.140625" style="1800" bestFit="1" customWidth="1"/>
    <col min="10" max="10" width="6.7109375" style="1800" customWidth="1"/>
    <col min="11" max="11" width="9.28515625" style="1800" customWidth="1"/>
    <col min="12" max="16384" width="9.140625" style="1800"/>
  </cols>
  <sheetData>
    <row r="1" spans="1:11" s="1990" customFormat="1" ht="20.25">
      <c r="A1" s="2603" t="s">
        <v>1686</v>
      </c>
      <c r="B1" s="2603"/>
      <c r="C1" s="2603"/>
      <c r="D1" s="2603"/>
      <c r="E1" s="2603"/>
      <c r="F1" s="2603"/>
      <c r="G1" s="2603"/>
      <c r="H1" s="2603"/>
      <c r="I1" s="2603"/>
      <c r="J1" s="2603"/>
      <c r="K1" s="2603"/>
    </row>
    <row r="2" spans="1:11" s="1991" customFormat="1" ht="23.25">
      <c r="A2" s="2613" t="s">
        <v>1668</v>
      </c>
      <c r="B2" s="2613"/>
      <c r="C2" s="2613"/>
      <c r="D2" s="2613"/>
      <c r="E2" s="2613"/>
      <c r="F2" s="2613"/>
      <c r="G2" s="2613"/>
      <c r="H2" s="2613"/>
      <c r="I2" s="2613"/>
      <c r="J2" s="2613"/>
      <c r="K2" s="2613"/>
    </row>
    <row r="3" spans="1:11" s="1801" customFormat="1" ht="19.5" thickBot="1">
      <c r="A3" s="2604" t="s">
        <v>1682</v>
      </c>
      <c r="B3" s="2604"/>
      <c r="C3" s="2604"/>
      <c r="D3" s="2604"/>
      <c r="E3" s="2604"/>
      <c r="F3" s="2604"/>
      <c r="G3" s="2604"/>
      <c r="H3" s="2604"/>
      <c r="I3" s="2604"/>
      <c r="J3" s="2604"/>
      <c r="K3" s="2604"/>
    </row>
    <row r="4" spans="1:11" s="1826" customFormat="1" ht="13.5" customHeight="1" thickTop="1">
      <c r="A4" s="2605" t="s">
        <v>1531</v>
      </c>
      <c r="B4" s="2614" t="s">
        <v>1532</v>
      </c>
      <c r="C4" s="2607" t="s">
        <v>1669</v>
      </c>
      <c r="D4" s="2607"/>
      <c r="E4" s="2607"/>
      <c r="F4" s="2607"/>
      <c r="G4" s="1802"/>
      <c r="H4" s="2607" t="s">
        <v>1670</v>
      </c>
      <c r="I4" s="2607"/>
      <c r="J4" s="2607"/>
      <c r="K4" s="2609" t="s">
        <v>1671</v>
      </c>
    </row>
    <row r="5" spans="1:11" s="1826" customFormat="1" ht="25.5">
      <c r="A5" s="2606"/>
      <c r="B5" s="2615"/>
      <c r="C5" s="1804" t="s">
        <v>173</v>
      </c>
      <c r="D5" s="1804" t="s">
        <v>178</v>
      </c>
      <c r="E5" s="1805" t="s">
        <v>1672</v>
      </c>
      <c r="F5" s="1805" t="s">
        <v>741</v>
      </c>
      <c r="G5" s="1806" t="s">
        <v>179</v>
      </c>
      <c r="H5" s="1807" t="s">
        <v>1673</v>
      </c>
      <c r="I5" s="1805" t="s">
        <v>1674</v>
      </c>
      <c r="J5" s="1805" t="s">
        <v>171</v>
      </c>
      <c r="K5" s="2610"/>
    </row>
    <row r="6" spans="1:11" s="404" customFormat="1" ht="18" customHeight="1">
      <c r="A6" s="1626" t="s">
        <v>1540</v>
      </c>
      <c r="B6" s="1808" t="s">
        <v>1541</v>
      </c>
      <c r="C6" s="1809">
        <f>'Gov Finance'!C7/'Gov Finance'!C6*100-100</f>
        <v>23.759398496240607</v>
      </c>
      <c r="D6" s="1809">
        <f>'Gov Finance'!D7/'Gov Finance'!D6*100-100</f>
        <v>28.078155691098942</v>
      </c>
      <c r="E6" s="1809">
        <f>'Gov Finance'!E7/'Gov Finance'!E6*100-100</f>
        <v>11.034482758620683</v>
      </c>
      <c r="F6" s="1809">
        <f>'Gov Finance'!F7/'Gov Finance'!F6*100-100</f>
        <v>26.397146254458988</v>
      </c>
      <c r="G6" s="1809">
        <f>'Gov Finance'!G7/'Gov Finance'!G6*100-100</f>
        <v>10.427010923535263</v>
      </c>
      <c r="H6" s="1809">
        <f>'Gov Finance'!H7/'Gov Finance'!H6*100-100</f>
        <v>27.192362093352187</v>
      </c>
      <c r="I6" s="1809">
        <f>'Gov Finance'!I7/'Gov Finance'!I6*100-100</f>
        <v>40.384615384615387</v>
      </c>
      <c r="J6" s="1809">
        <f>'Gov Finance'!J7/'Gov Finance'!J6*100-100</f>
        <v>30.739400206825223</v>
      </c>
      <c r="K6" s="1827">
        <f>'Gov Finance'!K7/'Gov Finance'!K6*100-100</f>
        <v>100</v>
      </c>
    </row>
    <row r="7" spans="1:11" s="404" customFormat="1" ht="18" customHeight="1">
      <c r="A7" s="1626" t="s">
        <v>1542</v>
      </c>
      <c r="B7" s="1808" t="s">
        <v>1543</v>
      </c>
      <c r="C7" s="1809">
        <f>'Gov Finance'!C8/'Gov Finance'!C7*100-100</f>
        <v>20.428311057108147</v>
      </c>
      <c r="D7" s="1809">
        <f>'Gov Finance'!D8/'Gov Finance'!D7*100-100</f>
        <v>20.937928807813378</v>
      </c>
      <c r="E7" s="1809">
        <f>'Gov Finance'!E8/'Gov Finance'!E7*100-100</f>
        <v>143.47826086956525</v>
      </c>
      <c r="F7" s="1809">
        <f>'Gov Finance'!F8/'Gov Finance'!F7*100-100</f>
        <v>21.793665725932868</v>
      </c>
      <c r="G7" s="1809">
        <f>'Gov Finance'!G8/'Gov Finance'!G7*100-100</f>
        <v>19.739208633093526</v>
      </c>
      <c r="H7" s="1809">
        <f>'Gov Finance'!H8/'Gov Finance'!H7*100-100</f>
        <v>9.1465109813733818</v>
      </c>
      <c r="I7" s="1809">
        <f>'Gov Finance'!I8/'Gov Finance'!I7*100-100</f>
        <v>12.534246575342479</v>
      </c>
      <c r="J7" s="1809">
        <f>'Gov Finance'!J8/'Gov Finance'!J7*100-100</f>
        <v>10.124579790389589</v>
      </c>
      <c r="K7" s="1827">
        <f>'Gov Finance'!K8/'Gov Finance'!K7*100-100</f>
        <v>50</v>
      </c>
    </row>
    <row r="8" spans="1:11" s="404" customFormat="1" ht="18" customHeight="1">
      <c r="A8" s="1626" t="s">
        <v>1544</v>
      </c>
      <c r="B8" s="1808" t="s">
        <v>1545</v>
      </c>
      <c r="C8" s="1809">
        <f>'Gov Finance'!C9/'Gov Finance'!C8*100-100</f>
        <v>3.7457434733257742</v>
      </c>
      <c r="D8" s="1809">
        <f>'Gov Finance'!D9/'Gov Finance'!D8*100-100</f>
        <v>20.670092771808044</v>
      </c>
      <c r="E8" s="1809">
        <f>'Gov Finance'!E9/'Gov Finance'!E8*100-100</f>
        <v>13.010204081632651</v>
      </c>
      <c r="F8" s="1809">
        <f>'Gov Finance'!F9/'Gov Finance'!F8*100-100</f>
        <v>14.782869893580525</v>
      </c>
      <c r="G8" s="1809">
        <f>'Gov Finance'!G9/'Gov Finance'!G8*100-100</f>
        <v>16.66541494555014</v>
      </c>
      <c r="H8" s="1809">
        <f>'Gov Finance'!H9/'Gov Finance'!H8*100-100</f>
        <v>18.848700967906268</v>
      </c>
      <c r="I8" s="1809">
        <f>'Gov Finance'!I9/'Gov Finance'!I8*100-100</f>
        <v>132.37979306147292</v>
      </c>
      <c r="J8" s="1809">
        <f>'Gov Finance'!J9/'Gov Finance'!J8*100-100</f>
        <v>52.343329143472801</v>
      </c>
      <c r="K8" s="1827">
        <f>'Gov Finance'!K9/'Gov Finance'!K8*100-100</f>
        <v>-20</v>
      </c>
    </row>
    <row r="9" spans="1:11" s="404" customFormat="1" ht="18" customHeight="1">
      <c r="A9" s="1626" t="s">
        <v>1546</v>
      </c>
      <c r="B9" s="1808" t="s">
        <v>1547</v>
      </c>
      <c r="C9" s="1809">
        <f>'Gov Finance'!C10/'Gov Finance'!C9*100-100</f>
        <v>19.754437150498433</v>
      </c>
      <c r="D9" s="1809">
        <f>'Gov Finance'!D10/'Gov Finance'!D9*100-100</f>
        <v>9.4469026548672446</v>
      </c>
      <c r="E9" s="1809">
        <f>'Gov Finance'!E10/'Gov Finance'!E9*100-100</f>
        <v>27.765237020316036</v>
      </c>
      <c r="F9" s="1809">
        <f>'Gov Finance'!F10/'Gov Finance'!F9*100-100</f>
        <v>12.920109162959363</v>
      </c>
      <c r="G9" s="1809">
        <f>'Gov Finance'!G10/'Gov Finance'!G9*100-100</f>
        <v>15.739667825415211</v>
      </c>
      <c r="H9" s="1809">
        <f>'Gov Finance'!H10/'Gov Finance'!H9*100-100</f>
        <v>28.418345477925413</v>
      </c>
      <c r="I9" s="1809">
        <f>'Gov Finance'!I10/'Gov Finance'!I9*100-100</f>
        <v>2.1948664222105805</v>
      </c>
      <c r="J9" s="1809">
        <f>'Gov Finance'!J10/'Gov Finance'!J9*100-100</f>
        <v>16.617161716171623</v>
      </c>
      <c r="K9" s="1827">
        <f>'Gov Finance'!K10/'Gov Finance'!K9*100-100</f>
        <v>-16.666666666666657</v>
      </c>
    </row>
    <row r="10" spans="1:11" s="404" customFormat="1" ht="18" customHeight="1">
      <c r="A10" s="1626" t="s">
        <v>1548</v>
      </c>
      <c r="B10" s="1808" t="s">
        <v>1549</v>
      </c>
      <c r="C10" s="1809">
        <f>'Gov Finance'!C11/'Gov Finance'!C10*100-100</f>
        <v>8.3341792711399734</v>
      </c>
      <c r="D10" s="1809">
        <f>'Gov Finance'!D11/'Gov Finance'!D10*100-100</f>
        <v>16.666666666666671</v>
      </c>
      <c r="E10" s="1809">
        <f>'Gov Finance'!E11/'Gov Finance'!E10*100-100</f>
        <v>67.66784452296821</v>
      </c>
      <c r="F10" s="1809">
        <f>'Gov Finance'!F11/'Gov Finance'!F10*100-100</f>
        <v>14.904817083264348</v>
      </c>
      <c r="G10" s="1809">
        <f>'Gov Finance'!G11/'Gov Finance'!G10*100-100</f>
        <v>3.2927304076978601</v>
      </c>
      <c r="H10" s="1809">
        <f>'Gov Finance'!H11/'Gov Finance'!H10*100-100</f>
        <v>34.445927903871819</v>
      </c>
      <c r="I10" s="1809">
        <f>'Gov Finance'!I11/'Gov Finance'!I10*100-100</f>
        <v>37.090573581423968</v>
      </c>
      <c r="J10" s="1809">
        <f>'Gov Finance'!J11/'Gov Finance'!J10*100-100</f>
        <v>35.48889203339462</v>
      </c>
      <c r="K10" s="1827">
        <f>'Gov Finance'!K11/'Gov Finance'!K10*100-100</f>
        <v>-10</v>
      </c>
    </row>
    <row r="11" spans="1:11" s="404" customFormat="1" ht="18" customHeight="1">
      <c r="A11" s="1626" t="s">
        <v>1550</v>
      </c>
      <c r="B11" s="1808" t="s">
        <v>1551</v>
      </c>
      <c r="C11" s="1809">
        <f>'Gov Finance'!C12/'Gov Finance'!C11*100-100</f>
        <v>19.462143928035999</v>
      </c>
      <c r="D11" s="1809">
        <f>'Gov Finance'!D12/'Gov Finance'!D11*100-100</f>
        <v>18.301134886944467</v>
      </c>
      <c r="E11" s="1809">
        <f>'Gov Finance'!E12/'Gov Finance'!E11*100-100</f>
        <v>-9.0621707060063272</v>
      </c>
      <c r="F11" s="1809">
        <f>'Gov Finance'!F12/'Gov Finance'!F11*100-100</f>
        <v>17.909931714063447</v>
      </c>
      <c r="G11" s="1809">
        <f>'Gov Finance'!G12/'Gov Finance'!G11*100-100</f>
        <v>29.255290506704</v>
      </c>
      <c r="H11" s="1809">
        <f>'Gov Finance'!H12/'Gov Finance'!H11*100-100</f>
        <v>7.8574975173783486</v>
      </c>
      <c r="I11" s="1809">
        <f>'Gov Finance'!I12/'Gov Finance'!I11*100-100</f>
        <v>29.613011777902415</v>
      </c>
      <c r="J11" s="1809">
        <f>'Gov Finance'!J12/'Gov Finance'!J11*100-100</f>
        <v>16.538604998135014</v>
      </c>
      <c r="K11" s="1827">
        <f>'Gov Finance'!K12/'Gov Finance'!K11*100-100</f>
        <v>38.888888888888886</v>
      </c>
    </row>
    <row r="12" spans="1:11" s="404" customFormat="1" ht="18" customHeight="1">
      <c r="A12" s="1626" t="s">
        <v>1552</v>
      </c>
      <c r="B12" s="1808" t="s">
        <v>1553</v>
      </c>
      <c r="C12" s="1809">
        <f>'Gov Finance'!C13/'Gov Finance'!C12*100-100</f>
        <v>20.056475017648438</v>
      </c>
      <c r="D12" s="1809">
        <f>'Gov Finance'!D13/'Gov Finance'!D12*100-100</f>
        <v>36.461499029695005</v>
      </c>
      <c r="E12" s="1809">
        <f>'Gov Finance'!E13/'Gov Finance'!E12*100-100</f>
        <v>20.278099652375431</v>
      </c>
      <c r="F12" s="1809">
        <f>'Gov Finance'!F13/'Gov Finance'!F12*100-100</f>
        <v>31.009456784693214</v>
      </c>
      <c r="G12" s="1809">
        <f>'Gov Finance'!G13/'Gov Finance'!G12*100-100</f>
        <v>11.481419763372756</v>
      </c>
      <c r="H12" s="1809">
        <f>'Gov Finance'!H13/'Gov Finance'!H12*100-100</f>
        <v>14.316952468638505</v>
      </c>
      <c r="I12" s="1809">
        <f>'Gov Finance'!I13/'Gov Finance'!I12*100-100</f>
        <v>5.279099956728686</v>
      </c>
      <c r="J12" s="1809">
        <f>'Gov Finance'!J13/'Gov Finance'!J12*100-100</f>
        <v>10.30597874791961</v>
      </c>
      <c r="K12" s="1827">
        <f>'Gov Finance'!K13/'Gov Finance'!K12*100-100</f>
        <v>100</v>
      </c>
    </row>
    <row r="13" spans="1:11" s="404" customFormat="1" ht="18" customHeight="1">
      <c r="A13" s="1626" t="s">
        <v>1554</v>
      </c>
      <c r="B13" s="1808" t="s">
        <v>1555</v>
      </c>
      <c r="C13" s="1809">
        <f>'Gov Finance'!C14/'Gov Finance'!C13*100-100</f>
        <v>24.362994903959219</v>
      </c>
      <c r="D13" s="1809">
        <f>'Gov Finance'!D14/'Gov Finance'!D13*100-100</f>
        <v>33.679465507526373</v>
      </c>
      <c r="E13" s="1809">
        <f>'Gov Finance'!E14/'Gov Finance'!E13*100-100</f>
        <v>-9.8265895953757223</v>
      </c>
      <c r="F13" s="1809">
        <f>'Gov Finance'!F14/'Gov Finance'!F13*100-100</f>
        <v>30.177382351295421</v>
      </c>
      <c r="G13" s="1809">
        <f>'Gov Finance'!G14/'Gov Finance'!G13*100-100</f>
        <v>5.9529147982062796</v>
      </c>
      <c r="H13" s="1809">
        <f>'Gov Finance'!H14/'Gov Finance'!H13*100-100</f>
        <v>9.7452934662236999</v>
      </c>
      <c r="I13" s="1809">
        <f>'Gov Finance'!I14/'Gov Finance'!I13*100-100</f>
        <v>35.059597205096594</v>
      </c>
      <c r="J13" s="1809">
        <f>'Gov Finance'!J14/'Gov Finance'!J13*100-100</f>
        <v>20.467734447539442</v>
      </c>
      <c r="K13" s="1827">
        <f>'Gov Finance'!K14/'Gov Finance'!K13*100-100</f>
        <v>100</v>
      </c>
    </row>
    <row r="14" spans="1:11" s="404" customFormat="1" ht="18" customHeight="1">
      <c r="A14" s="1626" t="s">
        <v>1556</v>
      </c>
      <c r="B14" s="1808" t="s">
        <v>1557</v>
      </c>
      <c r="C14" s="1809">
        <f>'Gov Finance'!C15/'Gov Finance'!C14*100-100</f>
        <v>10.69083267664827</v>
      </c>
      <c r="D14" s="1809">
        <f>'Gov Finance'!D15/'Gov Finance'!D14*100-100</f>
        <v>3.6470564621344295</v>
      </c>
      <c r="E14" s="1809">
        <f>'Gov Finance'!E15/'Gov Finance'!E14*100-100</f>
        <v>77.884615384615387</v>
      </c>
      <c r="F14" s="1809">
        <f>'Gov Finance'!F15/'Gov Finance'!F14*100-100</f>
        <v>6.5637895460797608</v>
      </c>
      <c r="G14" s="1809">
        <f>'Gov Finance'!G15/'Gov Finance'!G14*100-100</f>
        <v>20.138962367298021</v>
      </c>
      <c r="H14" s="1809">
        <f>'Gov Finance'!H15/'Gov Finance'!H14*100-100</f>
        <v>-19.58535914136317</v>
      </c>
      <c r="I14" s="1809">
        <f>'Gov Finance'!I15/'Gov Finance'!I14*100-100</f>
        <v>69.496855345911968</v>
      </c>
      <c r="J14" s="1809">
        <f>'Gov Finance'!J15/'Gov Finance'!J14*100-100</f>
        <v>22.717857314899589</v>
      </c>
      <c r="K14" s="1827">
        <f>'Gov Finance'!K15/'Gov Finance'!K14*100-100</f>
        <v>57.680000000000007</v>
      </c>
    </row>
    <row r="15" spans="1:11" s="404" customFormat="1" ht="18" customHeight="1">
      <c r="A15" s="1626" t="s">
        <v>1558</v>
      </c>
      <c r="B15" s="1808" t="s">
        <v>1559</v>
      </c>
      <c r="C15" s="1809">
        <f>'Gov Finance'!C16/'Gov Finance'!C15*100-100</f>
        <v>29.634551495016609</v>
      </c>
      <c r="D15" s="1809">
        <f>'Gov Finance'!D16/'Gov Finance'!D15*100-100</f>
        <v>6.2918780742863731</v>
      </c>
      <c r="E15" s="1809">
        <f>'Gov Finance'!E16/'Gov Finance'!E15*100-100</f>
        <v>4.924924924924909</v>
      </c>
      <c r="F15" s="1809">
        <f>'Gov Finance'!F16/'Gov Finance'!F15*100-100</f>
        <v>12.874295779382308</v>
      </c>
      <c r="G15" s="1809">
        <f>'Gov Finance'!G16/'Gov Finance'!G15*100-100</f>
        <v>14.981064498135808</v>
      </c>
      <c r="H15" s="1809">
        <f>'Gov Finance'!H16/'Gov Finance'!H15*100-100</f>
        <v>5.3388090349075981</v>
      </c>
      <c r="I15" s="1809">
        <f>'Gov Finance'!I16/'Gov Finance'!I15*100-100</f>
        <v>5.0272308336824381</v>
      </c>
      <c r="J15" s="1809">
        <f>'Gov Finance'!J16/'Gov Finance'!J15*100-100</f>
        <v>5.1344455348380791</v>
      </c>
      <c r="K15" s="1827">
        <f>'Gov Finance'!K16/'Gov Finance'!K15*100-100</f>
        <v>14.148909183155766</v>
      </c>
    </row>
    <row r="16" spans="1:11" s="404" customFormat="1" ht="18" customHeight="1">
      <c r="A16" s="1626" t="s">
        <v>1560</v>
      </c>
      <c r="B16" s="1808" t="s">
        <v>1561</v>
      </c>
      <c r="C16" s="1809">
        <f>'Gov Finance'!C17/'Gov Finance'!C16*100-100</f>
        <v>18.664421175953706</v>
      </c>
      <c r="D16" s="1809">
        <f>'Gov Finance'!D17/'Gov Finance'!D16*100-100</f>
        <v>13.198025033250133</v>
      </c>
      <c r="E16" s="1809">
        <f>'Gov Finance'!E17/'Gov Finance'!E16*100-100</f>
        <v>96.222095020034374</v>
      </c>
      <c r="F16" s="1809">
        <f>'Gov Finance'!F17/'Gov Finance'!F16*100-100</f>
        <v>16.704388430933406</v>
      </c>
      <c r="G16" s="1809">
        <f>'Gov Finance'!G17/'Gov Finance'!G16*100-100</f>
        <v>18.584997191441559</v>
      </c>
      <c r="H16" s="1809">
        <f>'Gov Finance'!H17/'Gov Finance'!H16*100-100</f>
        <v>27.019709768247793</v>
      </c>
      <c r="I16" s="1809">
        <f>'Gov Finance'!I17/'Gov Finance'!I16*100-100</f>
        <v>42.520941364180288</v>
      </c>
      <c r="J16" s="1809">
        <f>'Gov Finance'!J17/'Gov Finance'!J16*100-100</f>
        <v>37.176567225478834</v>
      </c>
      <c r="K16" s="1827">
        <f>'Gov Finance'!K17/'Gov Finance'!K16*100-100</f>
        <v>-22.029001611200613</v>
      </c>
    </row>
    <row r="17" spans="1:11" s="404" customFormat="1" ht="18" customHeight="1">
      <c r="A17" s="1626" t="s">
        <v>1562</v>
      </c>
      <c r="B17" s="1808" t="s">
        <v>1563</v>
      </c>
      <c r="C17" s="1809">
        <f>'Gov Finance'!C18/'Gov Finance'!C17*100-100</f>
        <v>16.765395532518838</v>
      </c>
      <c r="D17" s="1809">
        <f>'Gov Finance'!D18/'Gov Finance'!D17*100-100</f>
        <v>18.749094654842182</v>
      </c>
      <c r="E17" s="1809">
        <f>'Gov Finance'!E18/'Gov Finance'!E17*100-100</f>
        <v>2.2753792298716462</v>
      </c>
      <c r="F17" s="1809">
        <f>'Gov Finance'!F18/'Gov Finance'!F17*100-100</f>
        <v>17.51640791662841</v>
      </c>
      <c r="G17" s="1809">
        <f>'Gov Finance'!G18/'Gov Finance'!G17*100-100</f>
        <v>28.648939605985561</v>
      </c>
      <c r="H17" s="1809">
        <f>'Gov Finance'!H18/'Gov Finance'!H17*100-100</f>
        <v>9.5660329098814714</v>
      </c>
      <c r="I17" s="1809">
        <f>'Gov Finance'!I18/'Gov Finance'!I17*100-100</f>
        <v>8.1843988644996415</v>
      </c>
      <c r="J17" s="1809">
        <f>'Gov Finance'!J18/'Gov Finance'!J17*100-100</f>
        <v>8.6254763200871025</v>
      </c>
      <c r="K17" s="1827">
        <f>'Gov Finance'!K18/'Gov Finance'!K17*100-100</f>
        <v>17.193957531708691</v>
      </c>
    </row>
    <row r="18" spans="1:11" s="404" customFormat="1" ht="18" customHeight="1">
      <c r="A18" s="1626" t="s">
        <v>1564</v>
      </c>
      <c r="B18" s="1808" t="s">
        <v>1565</v>
      </c>
      <c r="C18" s="1809">
        <f>'Gov Finance'!C19/'Gov Finance'!C18*100-100</f>
        <v>13.076679173492579</v>
      </c>
      <c r="D18" s="1809">
        <f>'Gov Finance'!D19/'Gov Finance'!D18*100-100</f>
        <v>27.785307671455683</v>
      </c>
      <c r="E18" s="1809">
        <f>'Gov Finance'!E19/'Gov Finance'!E18*100-100</f>
        <v>13.377067883628072</v>
      </c>
      <c r="F18" s="1809">
        <f>'Gov Finance'!F19/'Gov Finance'!F18*100-100</f>
        <v>22.511551957752829</v>
      </c>
      <c r="G18" s="1809">
        <f>'Gov Finance'!G19/'Gov Finance'!G18*100-100</f>
        <v>22.013020702582395</v>
      </c>
      <c r="H18" s="1809">
        <f>'Gov Finance'!H19/'Gov Finance'!H18*100-100</f>
        <v>61.606100692553156</v>
      </c>
      <c r="I18" s="1809">
        <f>'Gov Finance'!I19/'Gov Finance'!I18*100-100</f>
        <v>41.022987656146057</v>
      </c>
      <c r="J18" s="1809">
        <f>'Gov Finance'!J19/'Gov Finance'!J18*100-100</f>
        <v>47.650905810719394</v>
      </c>
      <c r="K18" s="1827">
        <f>'Gov Finance'!K19/'Gov Finance'!K18*100-100</f>
        <v>-31.294460995926315</v>
      </c>
    </row>
    <row r="19" spans="1:11" s="404" customFormat="1" ht="18" customHeight="1">
      <c r="A19" s="1626" t="s">
        <v>1566</v>
      </c>
      <c r="B19" s="1808" t="s">
        <v>1567</v>
      </c>
      <c r="C19" s="1809">
        <f>'Gov Finance'!C20/'Gov Finance'!C19*100-100</f>
        <v>20.156560345834777</v>
      </c>
      <c r="D19" s="1809">
        <f>'Gov Finance'!D20/'Gov Finance'!D19*100-100</f>
        <v>30.767925328807792</v>
      </c>
      <c r="E19" s="1809">
        <f>'Gov Finance'!E20/'Gov Finance'!E19*100-100</f>
        <v>34.364779874213838</v>
      </c>
      <c r="F19" s="1809">
        <f>'Gov Finance'!F20/'Gov Finance'!F19*100-100</f>
        <v>27.649769585253424</v>
      </c>
      <c r="G19" s="1809">
        <f>'Gov Finance'!G20/'Gov Finance'!G19*100-100</f>
        <v>6.6690442225392417</v>
      </c>
      <c r="H19" s="1809">
        <f>'Gov Finance'!H20/'Gov Finance'!H19*100-100</f>
        <v>-19.077426810477675</v>
      </c>
      <c r="I19" s="1809">
        <f>'Gov Finance'!I20/'Gov Finance'!I19*100-100</f>
        <v>48.498348970071788</v>
      </c>
      <c r="J19" s="1809">
        <f>'Gov Finance'!J20/'Gov Finance'!J19*100-100</f>
        <v>24.681804296914777</v>
      </c>
      <c r="K19" s="1827">
        <f>'Gov Finance'!K20/'Gov Finance'!K19*100-100</f>
        <v>17.69911504424779</v>
      </c>
    </row>
    <row r="20" spans="1:11" s="404" customFormat="1" ht="18" customHeight="1">
      <c r="A20" s="1626" t="s">
        <v>1568</v>
      </c>
      <c r="B20" s="1808" t="s">
        <v>1569</v>
      </c>
      <c r="C20" s="1809">
        <f>'Gov Finance'!C21/'Gov Finance'!C20*100-100</f>
        <v>14.147916220999221</v>
      </c>
      <c r="D20" s="1809">
        <f>'Gov Finance'!D21/'Gov Finance'!D20*100-100</f>
        <v>5.4238855363052352</v>
      </c>
      <c r="E20" s="1809">
        <f>'Gov Finance'!E21/'Gov Finance'!E20*100-100</f>
        <v>50.196592398427271</v>
      </c>
      <c r="F20" s="1809">
        <f>'Gov Finance'!F21/'Gov Finance'!F20*100-100</f>
        <v>9.2435434601499651</v>
      </c>
      <c r="G20" s="1809">
        <f>'Gov Finance'!G21/'Gov Finance'!G20*100-100</f>
        <v>19.433942854203636</v>
      </c>
      <c r="H20" s="1809">
        <f>'Gov Finance'!H21/'Gov Finance'!H20*100-100</f>
        <v>17.541354278233982</v>
      </c>
      <c r="I20" s="1809">
        <f>'Gov Finance'!I21/'Gov Finance'!I20*100-100</f>
        <v>5.174361146406909</v>
      </c>
      <c r="J20" s="1809">
        <f>'Gov Finance'!J21/'Gov Finance'!J20*100-100</f>
        <v>8.0032666394446608</v>
      </c>
      <c r="K20" s="1827">
        <f>'Gov Finance'!K21/'Gov Finance'!K20*100-100</f>
        <v>61.654135338345867</v>
      </c>
    </row>
    <row r="21" spans="1:11" s="404" customFormat="1" ht="18" customHeight="1">
      <c r="A21" s="1626" t="s">
        <v>1570</v>
      </c>
      <c r="B21" s="1808" t="s">
        <v>1571</v>
      </c>
      <c r="C21" s="1809">
        <f>'Gov Finance'!C22/'Gov Finance'!C21*100-100</f>
        <v>16.3844214256508</v>
      </c>
      <c r="D21" s="1809">
        <f>'Gov Finance'!D22/'Gov Finance'!D21*100-100</f>
        <v>22.942873629544152</v>
      </c>
      <c r="E21" s="1809">
        <f>'Gov Finance'!E22/'Gov Finance'!E21*100-100</f>
        <v>-7.8783345799052711</v>
      </c>
      <c r="F21" s="1809">
        <f>'Gov Finance'!F22/'Gov Finance'!F21*100-100</f>
        <v>19.728714290798337</v>
      </c>
      <c r="G21" s="1809">
        <f>'Gov Finance'!G22/'Gov Finance'!G21*100-100</f>
        <v>15.530959635655009</v>
      </c>
      <c r="H21" s="1809">
        <f>'Gov Finance'!H22/'Gov Finance'!H21*100-100</f>
        <v>9.5879315581654367</v>
      </c>
      <c r="I21" s="1809">
        <f>'Gov Finance'!I22/'Gov Finance'!I21*100-100</f>
        <v>4.9852339083159762</v>
      </c>
      <c r="J21" s="1809">
        <f>'Gov Finance'!J22/'Gov Finance'!J21*100-100</f>
        <v>6.1310649023314454</v>
      </c>
      <c r="K21" s="1827">
        <f>'Gov Finance'!K22/'Gov Finance'!K21*100-100</f>
        <v>111.75348837209302</v>
      </c>
    </row>
    <row r="22" spans="1:11" s="404" customFormat="1" ht="18" customHeight="1">
      <c r="A22" s="1626" t="s">
        <v>1572</v>
      </c>
      <c r="B22" s="1808" t="s">
        <v>1573</v>
      </c>
      <c r="C22" s="1809">
        <f>'Gov Finance'!C23/'Gov Finance'!C22*100-100</f>
        <v>27.331547436066344</v>
      </c>
      <c r="D22" s="1809">
        <f>'Gov Finance'!D23/'Gov Finance'!D22*100-100</f>
        <v>3.3374010450890239</v>
      </c>
      <c r="E22" s="1809">
        <f>'Gov Finance'!E23/'Gov Finance'!E22*100-100</f>
        <v>63.32882273342355</v>
      </c>
      <c r="F22" s="1809">
        <f>'Gov Finance'!F23/'Gov Finance'!F22*100-100</f>
        <v>12.180145903574541</v>
      </c>
      <c r="G22" s="1809">
        <f>'Gov Finance'!G23/'Gov Finance'!G22*100-100</f>
        <v>25.929135912920273</v>
      </c>
      <c r="H22" s="1809">
        <f>'Gov Finance'!H23/'Gov Finance'!H22*100-100</f>
        <v>-24.066888396156699</v>
      </c>
      <c r="I22" s="1809">
        <f>'Gov Finance'!I23/'Gov Finance'!I22*100-100</f>
        <v>8.9536017389358733</v>
      </c>
      <c r="J22" s="1809">
        <f>'Gov Finance'!J23/'Gov Finance'!J22*100-100</f>
        <v>0.46547527162618962</v>
      </c>
      <c r="K22" s="1827">
        <f>'Gov Finance'!K23/'Gov Finance'!K22*100-100</f>
        <v>-54.339183341753241</v>
      </c>
    </row>
    <row r="23" spans="1:11" s="404" customFormat="1" ht="18" customHeight="1">
      <c r="A23" s="1626" t="s">
        <v>1574</v>
      </c>
      <c r="B23" s="1808" t="s">
        <v>1575</v>
      </c>
      <c r="C23" s="1809">
        <f>'Gov Finance'!C24/'Gov Finance'!C23*100-100</f>
        <v>13.65538489837212</v>
      </c>
      <c r="D23" s="1809">
        <f>'Gov Finance'!D24/'Gov Finance'!D23*100-100</f>
        <v>17.566978344072481</v>
      </c>
      <c r="E23" s="1809">
        <f>'Gov Finance'!E24/'Gov Finance'!E23*100-100</f>
        <v>32.38608119304061</v>
      </c>
      <c r="F23" s="1809">
        <f>'Gov Finance'!F24/'Gov Finance'!F23*100-100</f>
        <v>16.956113588359557</v>
      </c>
      <c r="G23" s="1809">
        <f>'Gov Finance'!G24/'Gov Finance'!G23*100-100</f>
        <v>12.104908715504692</v>
      </c>
      <c r="H23" s="1809">
        <f>'Gov Finance'!H24/'Gov Finance'!H23*100-100</f>
        <v>130.76408322180316</v>
      </c>
      <c r="I23" s="1809">
        <f>'Gov Finance'!I24/'Gov Finance'!I23*100-100</f>
        <v>1.5256201499215223</v>
      </c>
      <c r="J23" s="1809">
        <f>'Gov Finance'!J24/'Gov Finance'!J23*100-100</f>
        <v>26.634912004916885</v>
      </c>
      <c r="K23" s="1827">
        <f>'Gov Finance'!K24/'Gov Finance'!K23*100-100</f>
        <v>-22.070425245333851</v>
      </c>
    </row>
    <row r="24" spans="1:11" s="404" customFormat="1" ht="18" customHeight="1">
      <c r="A24" s="1626" t="s">
        <v>1576</v>
      </c>
      <c r="B24" s="1808" t="s">
        <v>1577</v>
      </c>
      <c r="C24" s="1809">
        <f>'Gov Finance'!C25/'Gov Finance'!C24*100-100</f>
        <v>6.3199206975379667</v>
      </c>
      <c r="D24" s="1809">
        <f>'Gov Finance'!D25/'Gov Finance'!D24*100-100</f>
        <v>9.1410145465034844</v>
      </c>
      <c r="E24" s="1809">
        <f>'Gov Finance'!E25/'Gov Finance'!E24*100-100</f>
        <v>18.793416358971143</v>
      </c>
      <c r="F24" s="1809">
        <f>'Gov Finance'!F25/'Gov Finance'!F24*100-100</f>
        <v>8.737543571204327</v>
      </c>
      <c r="G24" s="1809">
        <f>'Gov Finance'!G25/'Gov Finance'!G24*100-100</f>
        <v>29.259195690633987</v>
      </c>
      <c r="H24" s="1809">
        <f>'Gov Finance'!H25/'Gov Finance'!H24*100-100</f>
        <v>-36.899269765112173</v>
      </c>
      <c r="I24" s="1809">
        <f>'Gov Finance'!I25/'Gov Finance'!I24*100-100</f>
        <v>32.404745047609424</v>
      </c>
      <c r="J24" s="1809">
        <f>'Gov Finance'!J25/'Gov Finance'!J24*100-100</f>
        <v>7.8680629445035493</v>
      </c>
      <c r="K24" s="1827">
        <f>'Gov Finance'!K25/'Gov Finance'!K24*100-100</f>
        <v>12.345679012345684</v>
      </c>
    </row>
    <row r="25" spans="1:11" s="404" customFormat="1" ht="18" customHeight="1">
      <c r="A25" s="1626" t="s">
        <v>1578</v>
      </c>
      <c r="B25" s="1808" t="s">
        <v>1579</v>
      </c>
      <c r="C25" s="1809">
        <f>'Gov Finance'!C26/'Gov Finance'!C25*100-100</f>
        <v>58.043002568737478</v>
      </c>
      <c r="D25" s="1809">
        <f>'Gov Finance'!D26/'Gov Finance'!D25*100-100</f>
        <v>-6.5758299430815299</v>
      </c>
      <c r="E25" s="1809">
        <f>'Gov Finance'!E26/'Gov Finance'!E25*100-100</f>
        <v>39.774523232536069</v>
      </c>
      <c r="F25" s="1809">
        <f>'Gov Finance'!F26/'Gov Finance'!F25*100-100</f>
        <v>16.25899623185127</v>
      </c>
      <c r="G25" s="1809">
        <f>'Gov Finance'!G26/'Gov Finance'!G25*100-100</f>
        <v>25.507259699602145</v>
      </c>
      <c r="H25" s="1809">
        <f>'Gov Finance'!H26/'Gov Finance'!H25*100-100</f>
        <v>64.484458556149718</v>
      </c>
      <c r="I25" s="1809">
        <f>'Gov Finance'!I26/'Gov Finance'!I25*100-100</f>
        <v>-20.202758741106123</v>
      </c>
      <c r="J25" s="1809">
        <f>'Gov Finance'!J26/'Gov Finance'!J25*100-100</f>
        <v>-2.6632748416571559</v>
      </c>
      <c r="K25" s="1827">
        <f>'Gov Finance'!K26/'Gov Finance'!K25*100-100</f>
        <v>4.3956043956044084</v>
      </c>
    </row>
    <row r="26" spans="1:11" s="404" customFormat="1" ht="18" customHeight="1">
      <c r="A26" s="1626" t="s">
        <v>1580</v>
      </c>
      <c r="B26" s="1808" t="s">
        <v>1581</v>
      </c>
      <c r="C26" s="1809">
        <f>'Gov Finance'!C27/'Gov Finance'!C26*100-100</f>
        <v>12.65658955327207</v>
      </c>
      <c r="D26" s="1809">
        <f>'Gov Finance'!D27/'Gov Finance'!D26*100-100</f>
        <v>26.196646610995742</v>
      </c>
      <c r="E26" s="1809">
        <f>'Gov Finance'!E27/'Gov Finance'!E26*100-100</f>
        <v>7.3232323232323324</v>
      </c>
      <c r="F26" s="1809">
        <f>'Gov Finance'!F27/'Gov Finance'!F26*100-100</f>
        <v>19.156169994879676</v>
      </c>
      <c r="G26" s="1809">
        <f>'Gov Finance'!G27/'Gov Finance'!G26*100-100</f>
        <v>13.501009147433194</v>
      </c>
      <c r="H26" s="1809">
        <f>'Gov Finance'!H27/'Gov Finance'!H26*100-100</f>
        <v>22.554672220670042</v>
      </c>
      <c r="I26" s="1809">
        <f>'Gov Finance'!I27/'Gov Finance'!I26*100-100</f>
        <v>29.424394513354201</v>
      </c>
      <c r="J26" s="1809">
        <f>'Gov Finance'!J27/'Gov Finance'!J26*100-100</f>
        <v>27.020107739079407</v>
      </c>
      <c r="K26" s="1827">
        <f>'Gov Finance'!K27/'Gov Finance'!K26*100-100</f>
        <v>15.789473684210535</v>
      </c>
    </row>
    <row r="27" spans="1:11" s="404" customFormat="1" ht="18" customHeight="1">
      <c r="A27" s="1626" t="s">
        <v>1582</v>
      </c>
      <c r="B27" s="1808" t="s">
        <v>1583</v>
      </c>
      <c r="C27" s="1809">
        <f>'Gov Finance'!C28/'Gov Finance'!C27*100-100</f>
        <v>10.759094600948998</v>
      </c>
      <c r="D27" s="1809">
        <f>'Gov Finance'!D28/'Gov Finance'!D27*100-100</f>
        <v>6.253113428474208</v>
      </c>
      <c r="E27" s="1809">
        <f>'Gov Finance'!E28/'Gov Finance'!E27*100-100</f>
        <v>21.274802458296762</v>
      </c>
      <c r="F27" s="1809">
        <f>'Gov Finance'!F28/'Gov Finance'!F27*100-100</f>
        <v>8.9839780501220616</v>
      </c>
      <c r="G27" s="1809">
        <f>'Gov Finance'!G28/'Gov Finance'!G27*100-100</f>
        <v>8.8921632948650142</v>
      </c>
      <c r="H27" s="1809">
        <f>'Gov Finance'!H28/'Gov Finance'!H27*100-100</f>
        <v>24.107044413587261</v>
      </c>
      <c r="I27" s="1809">
        <f>'Gov Finance'!I28/'Gov Finance'!I27*100-100</f>
        <v>-4.4408541933029824</v>
      </c>
      <c r="J27" s="1809">
        <f>'Gov Finance'!J28/'Gov Finance'!J27*100-100</f>
        <v>5.1991811883266905</v>
      </c>
      <c r="K27" s="1827">
        <f>'Gov Finance'!K28/'Gov Finance'!K27*100-100</f>
        <v>36.363636363636346</v>
      </c>
    </row>
    <row r="28" spans="1:11" s="404" customFormat="1" ht="18" customHeight="1">
      <c r="A28" s="1626" t="s">
        <v>1584</v>
      </c>
      <c r="B28" s="1808" t="s">
        <v>1585</v>
      </c>
      <c r="C28" s="1809">
        <f>'Gov Finance'!C29/'Gov Finance'!C28*100-100</f>
        <v>12.134852059301721</v>
      </c>
      <c r="D28" s="1809">
        <f>'Gov Finance'!D29/'Gov Finance'!D28*100-100</f>
        <v>9.0471947335597918</v>
      </c>
      <c r="E28" s="1809">
        <f>'Gov Finance'!E29/'Gov Finance'!E28*100-100</f>
        <v>13.838936669272854</v>
      </c>
      <c r="F28" s="1809">
        <f>'Gov Finance'!F29/'Gov Finance'!F28*100-100</f>
        <v>10.635168028457812</v>
      </c>
      <c r="G28" s="1809">
        <f>'Gov Finance'!G29/'Gov Finance'!G28*100-100</f>
        <v>8.4432431008711717</v>
      </c>
      <c r="H28" s="1809">
        <f>'Gov Finance'!H29/'Gov Finance'!H28*100-100</f>
        <v>-9.7804063898719704</v>
      </c>
      <c r="I28" s="1809">
        <f>'Gov Finance'!I29/'Gov Finance'!I28*100-100</f>
        <v>22.23544946925027</v>
      </c>
      <c r="J28" s="1809">
        <f>'Gov Finance'!J29/'Gov Finance'!J28*100-100</f>
        <v>9.4812362845948144</v>
      </c>
      <c r="K28" s="1827">
        <f>'Gov Finance'!K29/'Gov Finance'!K28*100-100</f>
        <v>13.333333333333329</v>
      </c>
    </row>
    <row r="29" spans="1:11" s="404" customFormat="1" ht="18" customHeight="1">
      <c r="A29" s="1626" t="s">
        <v>1586</v>
      </c>
      <c r="B29" s="1808" t="s">
        <v>1587</v>
      </c>
      <c r="C29" s="1809">
        <f>'Gov Finance'!C30/'Gov Finance'!C29*100-100</f>
        <v>37.434604529496795</v>
      </c>
      <c r="D29" s="1809">
        <f>'Gov Finance'!D30/'Gov Finance'!D29*100-100</f>
        <v>-20.563271397001031</v>
      </c>
      <c r="E29" s="1809">
        <f>'Gov Finance'!E30/'Gov Finance'!E29*100-100</f>
        <v>18.098799348799346</v>
      </c>
      <c r="F29" s="1809">
        <f>'Gov Finance'!F30/'Gov Finance'!F29*100-100</f>
        <v>6.1667638066687687</v>
      </c>
      <c r="G29" s="1809">
        <f>'Gov Finance'!G30/'Gov Finance'!G29*100-100</f>
        <v>13.094641734901131</v>
      </c>
      <c r="H29" s="1809">
        <f>'Gov Finance'!H30/'Gov Finance'!H29*100-100</f>
        <v>-19.732036922894679</v>
      </c>
      <c r="I29" s="1809">
        <f>'Gov Finance'!I30/'Gov Finance'!I29*100-100</f>
        <v>7.218066252042604</v>
      </c>
      <c r="J29" s="1809">
        <f>'Gov Finance'!J30/'Gov Finance'!J29*100-100</f>
        <v>-1.629221682867751</v>
      </c>
      <c r="K29" s="1827">
        <f>'Gov Finance'!K30/'Gov Finance'!K29*100-100</f>
        <v>38.529411764705884</v>
      </c>
    </row>
    <row r="30" spans="1:11" s="404" customFormat="1" ht="18" customHeight="1">
      <c r="A30" s="1626" t="s">
        <v>1588</v>
      </c>
      <c r="B30" s="1808" t="s">
        <v>1589</v>
      </c>
      <c r="C30" s="1809">
        <f>'Gov Finance'!C31/'Gov Finance'!C30*100-100</f>
        <v>11.378904464660238</v>
      </c>
      <c r="D30" s="1809">
        <f>'Gov Finance'!D31/'Gov Finance'!D30*100-100</f>
        <v>10.823717711735782</v>
      </c>
      <c r="E30" s="1809">
        <f>'Gov Finance'!E31/'Gov Finance'!E30*100-100</f>
        <v>12.27733861761476</v>
      </c>
      <c r="F30" s="1809">
        <f>'Gov Finance'!F31/'Gov Finance'!F30*100-100</f>
        <v>11.234663220262163</v>
      </c>
      <c r="G30" s="1809">
        <f>'Gov Finance'!G31/'Gov Finance'!G30*100-100</f>
        <v>15.136774851681849</v>
      </c>
      <c r="H30" s="1809">
        <f>'Gov Finance'!H31/'Gov Finance'!H30*100-100</f>
        <v>31.709567364953614</v>
      </c>
      <c r="I30" s="1809">
        <f>'Gov Finance'!I31/'Gov Finance'!I30*100-100</f>
        <v>-0.33906115823972982</v>
      </c>
      <c r="J30" s="1809">
        <f>'Gov Finance'!J31/'Gov Finance'!J30*100-100</f>
        <v>8.2458402770918582</v>
      </c>
      <c r="K30" s="1827">
        <f>'Gov Finance'!K31/'Gov Finance'!K30*100-100</f>
        <v>16.772823779193203</v>
      </c>
    </row>
    <row r="31" spans="1:11" s="404" customFormat="1" ht="18" customHeight="1">
      <c r="A31" s="1626" t="s">
        <v>1590</v>
      </c>
      <c r="B31" s="1808" t="s">
        <v>1591</v>
      </c>
      <c r="C31" s="1809">
        <f>'Gov Finance'!C32/'Gov Finance'!C31*100-100</f>
        <v>28.832095246928702</v>
      </c>
      <c r="D31" s="1809">
        <f>'Gov Finance'!D32/'Gov Finance'!D31*100-100</f>
        <v>11.092709383965115</v>
      </c>
      <c r="E31" s="1809">
        <f>'Gov Finance'!E32/'Gov Finance'!E31*100-100</f>
        <v>9.1679935542041733</v>
      </c>
      <c r="F31" s="1809">
        <f>'Gov Finance'!F32/'Gov Finance'!F31*100-100</f>
        <v>20.46489871364443</v>
      </c>
      <c r="G31" s="1809">
        <f>'Gov Finance'!G32/'Gov Finance'!G31*100-100</f>
        <v>13.998731627247608</v>
      </c>
      <c r="H31" s="1809">
        <f>'Gov Finance'!H32/'Gov Finance'!H31*100-100</f>
        <v>18.2390407290616</v>
      </c>
      <c r="I31" s="1809">
        <f>'Gov Finance'!I32/'Gov Finance'!I31*100-100</f>
        <v>1.9621922907639942</v>
      </c>
      <c r="J31" s="1809">
        <f>'Gov Finance'!J32/'Gov Finance'!J31*100-100</f>
        <v>7.2673987632218058</v>
      </c>
      <c r="K31" s="1827">
        <f>'Gov Finance'!K32/'Gov Finance'!K31*100-100</f>
        <v>27.272727272727266</v>
      </c>
    </row>
    <row r="32" spans="1:11" s="404" customFormat="1" ht="18" customHeight="1">
      <c r="A32" s="1626" t="s">
        <v>1592</v>
      </c>
      <c r="B32" s="1808" t="s">
        <v>1593</v>
      </c>
      <c r="C32" s="1809">
        <f>'Gov Finance'!C33/'Gov Finance'!C32*100-100</f>
        <v>6.6029194564252123</v>
      </c>
      <c r="D32" s="1809">
        <f>'Gov Finance'!D33/'Gov Finance'!D32*100-100</f>
        <v>-12.483749717386388</v>
      </c>
      <c r="E32" s="1809">
        <f>'Gov Finance'!E33/'Gov Finance'!E32*100-100</f>
        <v>13.079464379854471</v>
      </c>
      <c r="F32" s="1809">
        <f>'Gov Finance'!F33/'Gov Finance'!F32*100-100</f>
        <v>0.29698716479342124</v>
      </c>
      <c r="G32" s="1809">
        <f>'Gov Finance'!G33/'Gov Finance'!G32*100-100</f>
        <v>3.1742395732774895</v>
      </c>
      <c r="H32" s="1809">
        <f>'Gov Finance'!H33/'Gov Finance'!H32*100-100</f>
        <v>-0.99630928010601849</v>
      </c>
      <c r="I32" s="1809">
        <f>'Gov Finance'!I33/'Gov Finance'!I32*100-100</f>
        <v>-36.078616901026287</v>
      </c>
      <c r="J32" s="1809">
        <f>'Gov Finance'!J33/'Gov Finance'!J32*100-100</f>
        <v>-23.474475342428079</v>
      </c>
      <c r="K32" s="1827">
        <f>'Gov Finance'!K33/'Gov Finance'!K32*100-100</f>
        <v>14.285714285714278</v>
      </c>
    </row>
    <row r="33" spans="1:13" s="404" customFormat="1" ht="18" customHeight="1">
      <c r="A33" s="1626" t="s">
        <v>1594</v>
      </c>
      <c r="B33" s="1808" t="s">
        <v>1595</v>
      </c>
      <c r="C33" s="1809">
        <f>'Gov Finance'!C34/'Gov Finance'!C33*100-100</f>
        <v>6.6032387918279198</v>
      </c>
      <c r="D33" s="1809">
        <f>'Gov Finance'!D34/'Gov Finance'!D33*100-100</f>
        <v>-9.7576432786779463</v>
      </c>
      <c r="E33" s="1809">
        <f>'Gov Finance'!E34/'Gov Finance'!E33*100-100</f>
        <v>48.557087134221206</v>
      </c>
      <c r="F33" s="1809">
        <f>'Gov Finance'!F34/'Gov Finance'!F33*100-100</f>
        <v>4.9129410706837149</v>
      </c>
      <c r="G33" s="1809">
        <f>'Gov Finance'!G34/'Gov Finance'!G33*100-100</f>
        <v>11.466014875430147</v>
      </c>
      <c r="H33" s="1809">
        <f>'Gov Finance'!H34/'Gov Finance'!H33*100-100</f>
        <v>69.591812316224321</v>
      </c>
      <c r="I33" s="1809">
        <f>'Gov Finance'!I34/'Gov Finance'!I33*100-100</f>
        <v>-40.945636592529553</v>
      </c>
      <c r="J33" s="1809">
        <f>'Gov Finance'!J34/'Gov Finance'!J33*100-100</f>
        <v>10.432651078412519</v>
      </c>
      <c r="K33" s="1827">
        <f>'Gov Finance'!K34/'Gov Finance'!K33*100-100</f>
        <v>11.000000000000014</v>
      </c>
    </row>
    <row r="34" spans="1:13" s="404" customFormat="1" ht="18" customHeight="1">
      <c r="A34" s="1626" t="s">
        <v>1596</v>
      </c>
      <c r="B34" s="1808" t="s">
        <v>1597</v>
      </c>
      <c r="C34" s="1809">
        <f>'Gov Finance'!C35/'Gov Finance'!C34*100-100</f>
        <v>6.6453575987944049</v>
      </c>
      <c r="D34" s="1809">
        <f>'Gov Finance'!D35/'Gov Finance'!D34*100-100</f>
        <v>3.3078220262031408</v>
      </c>
      <c r="E34" s="1809">
        <f>'Gov Finance'!E35/'Gov Finance'!E34*100-100</f>
        <v>12.923270045504466</v>
      </c>
      <c r="F34" s="1809">
        <f>'Gov Finance'!F35/'Gov Finance'!F34*100-100</f>
        <v>6.4715538514464868</v>
      </c>
      <c r="G34" s="1809">
        <f>'Gov Finance'!G35/'Gov Finance'!G34*100-100</f>
        <v>10.850671442316084</v>
      </c>
      <c r="H34" s="1809">
        <f>'Gov Finance'!H35/'Gov Finance'!H34*100-100</f>
        <v>-0.49171251521059389</v>
      </c>
      <c r="I34" s="1809">
        <f>'Gov Finance'!I35/'Gov Finance'!I34*100-100</f>
        <v>67.80202809989305</v>
      </c>
      <c r="J34" s="1809">
        <f>'Gov Finance'!J35/'Gov Finance'!J34*100-100</f>
        <v>19.053840627301398</v>
      </c>
      <c r="K34" s="1827">
        <f>'Gov Finance'!K35/'Gov Finance'!K34*100-100</f>
        <v>-36.849099099099092</v>
      </c>
    </row>
    <row r="35" spans="1:13" s="404" customFormat="1" ht="18" customHeight="1">
      <c r="A35" s="1626" t="s">
        <v>1598</v>
      </c>
      <c r="B35" s="1808" t="s">
        <v>1599</v>
      </c>
      <c r="C35" s="1809">
        <f>'Gov Finance'!C36/'Gov Finance'!C35*100-100</f>
        <v>11.042480842308393</v>
      </c>
      <c r="D35" s="1809">
        <f>'Gov Finance'!D36/'Gov Finance'!D35*100-100</f>
        <v>18.380903721921072</v>
      </c>
      <c r="E35" s="1809">
        <f>'Gov Finance'!E36/'Gov Finance'!E35*100-100</f>
        <v>25.36771994182439</v>
      </c>
      <c r="F35" s="1809">
        <f>'Gov Finance'!F36/'Gov Finance'!F35*100-100</f>
        <v>14.66631113138483</v>
      </c>
      <c r="G35" s="1809">
        <f>'Gov Finance'!G36/'Gov Finance'!G35*100-100</f>
        <v>12.502767483274766</v>
      </c>
      <c r="H35" s="1809">
        <f>'Gov Finance'!H36/'Gov Finance'!H35*100-100</f>
        <v>27.542963595160685</v>
      </c>
      <c r="I35" s="1809">
        <f>'Gov Finance'!I36/'Gov Finance'!I35*100-100</f>
        <v>21.459459246898987</v>
      </c>
      <c r="J35" s="1809">
        <f>'Gov Finance'!J36/'Gov Finance'!J35*100-100</f>
        <v>25.088962890974059</v>
      </c>
      <c r="K35" s="1827">
        <f>'Gov Finance'!K36/'Gov Finance'!K35*100-100</f>
        <v>59.386925353971264</v>
      </c>
    </row>
    <row r="36" spans="1:13" s="404" customFormat="1" ht="18" customHeight="1">
      <c r="A36" s="1626" t="s">
        <v>1600</v>
      </c>
      <c r="B36" s="1808" t="s">
        <v>1601</v>
      </c>
      <c r="C36" s="1809">
        <f>'Gov Finance'!C37/'Gov Finance'!C36*100-100</f>
        <v>8.6426593336654634</v>
      </c>
      <c r="D36" s="1809">
        <f>'Gov Finance'!D37/'Gov Finance'!D36*100-100</f>
        <v>8.2873422045750118</v>
      </c>
      <c r="E36" s="1809">
        <f>'Gov Finance'!E37/'Gov Finance'!E36*100-100</f>
        <v>5.4048526156183385</v>
      </c>
      <c r="F36" s="1809">
        <f>'Gov Finance'!F37/'Gov Finance'!F36*100-100</f>
        <v>8.1206951641143093</v>
      </c>
      <c r="G36" s="1809">
        <f>'Gov Finance'!G37/'Gov Finance'!G36*100-100</f>
        <v>3.0774013498925683</v>
      </c>
      <c r="H36" s="1809">
        <f>'Gov Finance'!H37/'Gov Finance'!H36*100-100</f>
        <v>-3.9167906431513302</v>
      </c>
      <c r="I36" s="1809">
        <f>'Gov Finance'!I37/'Gov Finance'!I36*100-100</f>
        <v>-11.351286891075347</v>
      </c>
      <c r="J36" s="1809">
        <f>'Gov Finance'!J37/'Gov Finance'!J36*100-100</f>
        <v>-6.8287463066368446</v>
      </c>
      <c r="K36" s="1827">
        <f>'Gov Finance'!K37/'Gov Finance'!K36*100-100</f>
        <v>32.401740862151911</v>
      </c>
    </row>
    <row r="37" spans="1:13" s="404" customFormat="1" ht="18" customHeight="1">
      <c r="A37" s="1626" t="s">
        <v>1092</v>
      </c>
      <c r="B37" s="1808" t="s">
        <v>1602</v>
      </c>
      <c r="C37" s="1809">
        <f>'Gov Finance'!C38/'Gov Finance'!C37*100-100</f>
        <v>15.077524653234534</v>
      </c>
      <c r="D37" s="1809">
        <f>'Gov Finance'!D38/'Gov Finance'!D37*100-100</f>
        <v>34.19269565668526</v>
      </c>
      <c r="E37" s="1809">
        <f>'Gov Finance'!E38/'Gov Finance'!E37*100-100</f>
        <v>17.438226860344656</v>
      </c>
      <c r="F37" s="1809">
        <f>'Gov Finance'!F38/'Gov Finance'!F37*100-100</f>
        <v>20.484817821414026</v>
      </c>
      <c r="G37" s="1809">
        <f>'Gov Finance'!G38/'Gov Finance'!G37*100-100</f>
        <v>21.346917148228954</v>
      </c>
      <c r="H37" s="1809">
        <f>'Gov Finance'!H38/'Gov Finance'!H37*100-100</f>
        <v>14.270853628038864</v>
      </c>
      <c r="I37" s="1809">
        <f>'Gov Finance'!I38/'Gov Finance'!I37*100-100</f>
        <v>22.390147431827771</v>
      </c>
      <c r="J37" s="1809">
        <f>'Gov Finance'!J38/'Gov Finance'!J37*100-100</f>
        <v>17.296665794535954</v>
      </c>
      <c r="K37" s="1827">
        <f>'Gov Finance'!K38/'Gov Finance'!K37*100-100</f>
        <v>51.191462033766527</v>
      </c>
    </row>
    <row r="38" spans="1:13" s="404" customFormat="1" ht="18" customHeight="1">
      <c r="A38" s="1626" t="s">
        <v>351</v>
      </c>
      <c r="B38" s="1808" t="s">
        <v>1603</v>
      </c>
      <c r="C38" s="1809">
        <f>'Gov Finance'!C39/'Gov Finance'!C38*100-100</f>
        <v>18.573721772144026</v>
      </c>
      <c r="D38" s="1809">
        <f>'Gov Finance'!D39/'Gov Finance'!D38*100-100</f>
        <v>34.699810470200021</v>
      </c>
      <c r="E38" s="1809">
        <f>'Gov Finance'!E39/'Gov Finance'!E38*100-100</f>
        <v>-2.1811930302107641</v>
      </c>
      <c r="F38" s="1809">
        <f>'Gov Finance'!F39/'Gov Finance'!F38*100-100</f>
        <v>20.766725097788566</v>
      </c>
      <c r="G38" s="1809">
        <f>'Gov Finance'!G39/'Gov Finance'!G38*100-100</f>
        <v>22.699977366053247</v>
      </c>
      <c r="H38" s="1809">
        <f>'Gov Finance'!H39/'Gov Finance'!H38*100-100</f>
        <v>28.605513644878755</v>
      </c>
      <c r="I38" s="1809">
        <f>'Gov Finance'!I39/'Gov Finance'!I38*100-100</f>
        <v>-10.678868055900935</v>
      </c>
      <c r="J38" s="1809">
        <f>'Gov Finance'!J39/'Gov Finance'!J38*100-100</f>
        <v>13.329697574484697</v>
      </c>
      <c r="K38" s="1827">
        <f>'Gov Finance'!K39/'Gov Finance'!K38*100-100</f>
        <v>14.554305483364359</v>
      </c>
      <c r="L38" s="1828"/>
      <c r="M38" s="1828"/>
    </row>
    <row r="39" spans="1:13" s="404" customFormat="1" ht="18" customHeight="1">
      <c r="A39" s="1626" t="s">
        <v>257</v>
      </c>
      <c r="B39" s="1808" t="s">
        <v>1604</v>
      </c>
      <c r="C39" s="1809">
        <f>'Gov Finance'!C40/'Gov Finance'!C39*100-100</f>
        <v>39.686463947930463</v>
      </c>
      <c r="D39" s="1809">
        <f>'Gov Finance'!D40/'Gov Finance'!D39*100-100</f>
        <v>36.573599346738661</v>
      </c>
      <c r="E39" s="1809">
        <f>'Gov Finance'!E40/'Gov Finance'!E39*100-100</f>
        <v>14.93395944321378</v>
      </c>
      <c r="F39" s="1809">
        <f>'Gov Finance'!F40/'Gov Finance'!F39*100-100</f>
        <v>36.140101729223261</v>
      </c>
      <c r="G39" s="1809">
        <f>'Gov Finance'!G40/'Gov Finance'!G39*100-100</f>
        <v>33.312368018626131</v>
      </c>
      <c r="H39" s="1809">
        <f>'Gov Finance'!H40/'Gov Finance'!H39*100-100</f>
        <v>29.83247132234618</v>
      </c>
      <c r="I39" s="1809">
        <f>'Gov Finance'!I40/'Gov Finance'!I39*100-100</f>
        <v>11.013051370282525</v>
      </c>
      <c r="J39" s="1809">
        <f>'Gov Finance'!J40/'Gov Finance'!J39*100-100</f>
        <v>24.06479048210619</v>
      </c>
      <c r="K39" s="1827">
        <f>'Gov Finance'!K40/'Gov Finance'!K39*100-100</f>
        <v>-10.144708339025399</v>
      </c>
      <c r="L39" s="1828"/>
      <c r="M39" s="1828"/>
    </row>
    <row r="40" spans="1:13" s="494" customFormat="1" ht="18" customHeight="1">
      <c r="A40" s="1813" t="s">
        <v>259</v>
      </c>
      <c r="B40" s="1814" t="s">
        <v>1605</v>
      </c>
      <c r="C40" s="1809">
        <f>'Gov Finance'!C41/'Gov Finance'!C40*100-100</f>
        <v>46.077266289533441</v>
      </c>
      <c r="D40" s="1809">
        <f>'Gov Finance'!D41/'Gov Finance'!D40*100-100</f>
        <v>-44.574635884339372</v>
      </c>
      <c r="E40" s="1809">
        <f>'Gov Finance'!E41/'Gov Finance'!E40*100-100</f>
        <v>72.99346138573128</v>
      </c>
      <c r="F40" s="1809">
        <f>'Gov Finance'!F41/'Gov Finance'!F40*100-100</f>
        <v>18.222179048805359</v>
      </c>
      <c r="G40" s="1809">
        <f>'Gov Finance'!G41/'Gov Finance'!G40*100-100</f>
        <v>25.420156395972725</v>
      </c>
      <c r="H40" s="1809">
        <f>'Gov Finance'!H41/'Gov Finance'!H40*100-100</f>
        <v>46.102282970232153</v>
      </c>
      <c r="I40" s="1809">
        <f>'Gov Finance'!I41/'Gov Finance'!I40*100-100</f>
        <v>12.584396552424579</v>
      </c>
      <c r="J40" s="1809">
        <f>'Gov Finance'!J41/'Gov Finance'!J40*100-100</f>
        <v>36.910556218950575</v>
      </c>
      <c r="K40" s="1827">
        <f>'Gov Finance'!K41/'Gov Finance'!K40*100-100</f>
        <v>62.425137508076745</v>
      </c>
      <c r="L40" s="1829"/>
      <c r="M40" s="1829"/>
    </row>
    <row r="41" spans="1:13" s="404" customFormat="1" ht="18" customHeight="1">
      <c r="A41" s="1626" t="s">
        <v>260</v>
      </c>
      <c r="B41" s="1808" t="s">
        <v>1606</v>
      </c>
      <c r="C41" s="1809">
        <f>'Gov Finance'!C42/'Gov Finance'!C41*100-100</f>
        <v>12.631555784657039</v>
      </c>
      <c r="D41" s="1809">
        <f>'Gov Finance'!D42/'Gov Finance'!D41*100-100</f>
        <v>16.830290984873301</v>
      </c>
      <c r="E41" s="1809">
        <f>'Gov Finance'!E42/'Gov Finance'!E41*100-100</f>
        <v>16.224697825017813</v>
      </c>
      <c r="F41" s="1809">
        <f>'Gov Finance'!F42/'Gov Finance'!F41*100-100</f>
        <v>13.737342528338473</v>
      </c>
      <c r="G41" s="1809">
        <f>'Gov Finance'!G42/'Gov Finance'!G41*100-100</f>
        <v>11.043985105205877</v>
      </c>
      <c r="H41" s="1809">
        <f>'Gov Finance'!H42/'Gov Finance'!H41*100-100</f>
        <v>19.136124499237567</v>
      </c>
      <c r="I41" s="1809">
        <f>'Gov Finance'!I42/'Gov Finance'!I41*100-100</f>
        <v>7.593281597293938</v>
      </c>
      <c r="J41" s="1809">
        <f>'Gov Finance'!J42/'Gov Finance'!J41*100-100</f>
        <v>16.533122301188058</v>
      </c>
      <c r="K41" s="1827">
        <f>'Gov Finance'!K42/'Gov Finance'!K41*100-100</f>
        <v>42.126679815471022</v>
      </c>
      <c r="L41" s="1828"/>
      <c r="M41" s="1828"/>
    </row>
    <row r="42" spans="1:13" s="404" customFormat="1" ht="18" customHeight="1">
      <c r="A42" s="1626" t="s">
        <v>261</v>
      </c>
      <c r="B42" s="1808" t="s">
        <v>1607</v>
      </c>
      <c r="C42" s="1809">
        <f>'Gov Finance'!C43/'Gov Finance'!C42*100-100</f>
        <v>15.840814608039238</v>
      </c>
      <c r="D42" s="1809">
        <f>'Gov Finance'!D43/'Gov Finance'!D42*100-100</f>
        <v>8.5849040437878159</v>
      </c>
      <c r="E42" s="1809">
        <f>'Gov Finance'!E43/'Gov Finance'!E42*100-100</f>
        <v>17.029434816869511</v>
      </c>
      <c r="F42" s="1809">
        <f>'Gov Finance'!F43/'Gov Finance'!F42*100-100</f>
        <v>14.83055210940627</v>
      </c>
      <c r="G42" s="1809">
        <f>'Gov Finance'!G43/'Gov Finance'!G42*100-100</f>
        <v>22.391307565955685</v>
      </c>
      <c r="H42" s="1809">
        <f>'Gov Finance'!H43/'Gov Finance'!H42*100-100</f>
        <v>-11.131648029919134</v>
      </c>
      <c r="I42" s="1809">
        <f>'Gov Finance'!I43/'Gov Finance'!I42*100-100</f>
        <v>-8.2193231726277958</v>
      </c>
      <c r="J42" s="1809">
        <f>'Gov Finance'!J43/'Gov Finance'!J42*100-100</f>
        <v>-10.525278544708456</v>
      </c>
      <c r="K42" s="1827">
        <f>'Gov Finance'!K43/'Gov Finance'!K42*100-100</f>
        <v>-14.340851131138976</v>
      </c>
      <c r="L42" s="1828"/>
      <c r="M42" s="1828"/>
    </row>
    <row r="43" spans="1:13" s="404" customFormat="1" ht="18" customHeight="1">
      <c r="A43" s="1813" t="s">
        <v>262</v>
      </c>
      <c r="B43" s="1814" t="s">
        <v>1608</v>
      </c>
      <c r="C43" s="1809">
        <f>'Gov Finance'!C44/'Gov Finance'!C43*100-100</f>
        <v>1.6411175902085517</v>
      </c>
      <c r="D43" s="1809">
        <f>'Gov Finance'!D44/'Gov Finance'!D43*100-100</f>
        <v>6.2418043320936931</v>
      </c>
      <c r="E43" s="1809">
        <f>'Gov Finance'!E44/'Gov Finance'!E43*100-100</f>
        <v>27.680924615495698</v>
      </c>
      <c r="F43" s="1809">
        <f>'Gov Finance'!F44/'Gov Finance'!F43*100-100</f>
        <v>5.7406654889517199</v>
      </c>
      <c r="G43" s="1809">
        <f>'Gov Finance'!G44/'Gov Finance'!G43*100-100</f>
        <v>21.350638407324141</v>
      </c>
      <c r="H43" s="1809">
        <f>'Gov Finance'!H44/'Gov Finance'!H43*100-100</f>
        <v>-13.674191559719972</v>
      </c>
      <c r="I43" s="1809">
        <f>'Gov Finance'!I44/'Gov Finance'!I43*100-100</f>
        <v>7.9945163218284563</v>
      </c>
      <c r="J43" s="1809">
        <f>'Gov Finance'!J44/'Gov Finance'!J43*100-100</f>
        <v>-9.0463185140493891</v>
      </c>
      <c r="K43" s="1827">
        <f>'Gov Finance'!K44/'Gov Finance'!K43*100-100</f>
        <v>-47.711256520731638</v>
      </c>
    </row>
    <row r="44" spans="1:13" s="404" customFormat="1" ht="18" customHeight="1">
      <c r="A44" s="1813" t="s">
        <v>143</v>
      </c>
      <c r="B44" s="1814" t="s">
        <v>1609</v>
      </c>
      <c r="C44" s="1809">
        <f>'Gov Finance'!C45/'Gov Finance'!C44*100-100</f>
        <v>22.66115699393383</v>
      </c>
      <c r="D44" s="1809">
        <f>'Gov Finance'!D45/'Gov Finance'!D44*100-100</f>
        <v>22.155038355044113</v>
      </c>
      <c r="E44" s="1809">
        <f>'Gov Finance'!E45/'Gov Finance'!E44*100-100</f>
        <v>14.565399113885348</v>
      </c>
      <c r="F44" s="1809">
        <f>'Gov Finance'!F45/'Gov Finance'!F44*100-100</f>
        <v>21.306798398163053</v>
      </c>
      <c r="G44" s="1809">
        <f>'Gov Finance'!G45/'Gov Finance'!G44*100-100</f>
        <v>22.480551784732029</v>
      </c>
      <c r="H44" s="1809">
        <f>'Gov Finance'!H45/'Gov Finance'!H44*100-100</f>
        <v>19.801304605574742</v>
      </c>
      <c r="I44" s="1809">
        <f>'Gov Finance'!I45/'Gov Finance'!I44*100-100</f>
        <v>50.377304578201716</v>
      </c>
      <c r="J44" s="1809">
        <f>'Gov Finance'!J45/'Gov Finance'!J44*100-100</f>
        <v>27.55503172053848</v>
      </c>
      <c r="K44" s="1827">
        <f>'Gov Finance'!K45/'Gov Finance'!K44*100-100</f>
        <v>4.9364446665166639</v>
      </c>
    </row>
    <row r="45" spans="1:13" s="404" customFormat="1" ht="18" customHeight="1">
      <c r="A45" s="1813" t="s">
        <v>0</v>
      </c>
      <c r="B45" s="1814" t="s">
        <v>1610</v>
      </c>
      <c r="C45" s="1809">
        <f>'Gov Finance'!C46/'Gov Finance'!C45*100-100</f>
        <v>11.776784665472135</v>
      </c>
      <c r="D45" s="1809">
        <f>'Gov Finance'!D46/'Gov Finance'!D45*100-100</f>
        <v>33.076049625332473</v>
      </c>
      <c r="E45" s="1809">
        <f>'Gov Finance'!E46/'Gov Finance'!E45*100-100</f>
        <v>59.361319104430635</v>
      </c>
      <c r="F45" s="1809">
        <f>'Gov Finance'!F46/'Gov Finance'!F45*100-100</f>
        <v>22.132446420139601</v>
      </c>
      <c r="G45" s="1809">
        <f>'Gov Finance'!G46/'Gov Finance'!G45*100-100</f>
        <v>12.22973629012904</v>
      </c>
      <c r="H45" s="1809">
        <f>'Gov Finance'!H46/'Gov Finance'!H45*100-100</f>
        <v>-9.5519105138383225</v>
      </c>
      <c r="I45" s="1809">
        <f>'Gov Finance'!I46/'Gov Finance'!I45*100-100</f>
        <v>41.849704077905074</v>
      </c>
      <c r="J45" s="1809">
        <f>'Gov Finance'!J46/'Gov Finance'!J45*100-100</f>
        <v>5.8151678166869374</v>
      </c>
      <c r="K45" s="1827">
        <f>'Gov Finance'!K46/'Gov Finance'!K45*100-100</f>
        <v>112.01921943742389</v>
      </c>
    </row>
    <row r="46" spans="1:13" s="404" customFormat="1" ht="18" customHeight="1">
      <c r="A46" s="1830" t="s">
        <v>1</v>
      </c>
      <c r="B46" s="1831" t="s">
        <v>1611</v>
      </c>
      <c r="C46" s="1832">
        <v>27.938101502447736</v>
      </c>
      <c r="D46" s="1832">
        <v>79.245916734918467</v>
      </c>
      <c r="E46" s="1832">
        <v>4.5586287506443171</v>
      </c>
      <c r="F46" s="1832">
        <v>31.962908953531525</v>
      </c>
      <c r="G46" s="1832">
        <v>15.070014716125286</v>
      </c>
      <c r="H46" s="1832">
        <v>75.719382373103343</v>
      </c>
      <c r="I46" s="1832">
        <v>129.56729549008119</v>
      </c>
      <c r="J46" s="1832">
        <v>97.300002987179056</v>
      </c>
      <c r="K46" s="1833">
        <v>107.70599631633414</v>
      </c>
    </row>
    <row r="47" spans="1:13" s="404" customFormat="1" ht="18" customHeight="1" thickBot="1">
      <c r="A47" s="1818" t="s">
        <v>1675</v>
      </c>
      <c r="B47" s="1819" t="s">
        <v>1676</v>
      </c>
      <c r="C47" s="1821">
        <f>'Gov Finance'!C48/'Gov Finance'!C47*100-100</f>
        <v>51.385263950909177</v>
      </c>
      <c r="D47" s="1821">
        <f>'Gov Finance'!D48/'Gov Finance'!D47*100-100</f>
        <v>114.16754563102069</v>
      </c>
      <c r="E47" s="1821">
        <f>'Gov Finance'!E48/'Gov Finance'!E47*100-100</f>
        <v>4.2089094925802186</v>
      </c>
      <c r="F47" s="1821">
        <f>'Gov Finance'!F48/'Gov Finance'!F47*100-100</f>
        <v>55.71248831727894</v>
      </c>
      <c r="G47" s="1821">
        <f>'Gov Finance'!G48/'Gov Finance'!G47*100-100</f>
        <v>19.732462779554865</v>
      </c>
      <c r="H47" s="1821">
        <f>'Gov Finance'!H48/'Gov Finance'!H47*100-100</f>
        <v>90.099639755305191</v>
      </c>
      <c r="I47" s="1821">
        <f>'Gov Finance'!I48/'Gov Finance'!I47*100-100</f>
        <v>328.9979629596952</v>
      </c>
      <c r="J47" s="1821">
        <f>'Gov Finance'!J48/'Gov Finance'!J47*100-100</f>
        <v>201.33571123078434</v>
      </c>
      <c r="K47" s="1834">
        <f>'Gov Finance'!K48/'Gov Finance'!K47*100-100</f>
        <v>2.8276829555822616</v>
      </c>
    </row>
    <row r="48" spans="1:13" ht="37.5" customHeight="1" thickTop="1">
      <c r="A48" s="2611" t="s">
        <v>1677</v>
      </c>
      <c r="B48" s="2611"/>
      <c r="C48" s="2611"/>
      <c r="D48" s="2611"/>
      <c r="E48" s="2611"/>
      <c r="F48" s="2611"/>
      <c r="G48" s="2611"/>
      <c r="H48" s="2611"/>
      <c r="I48" s="2611"/>
      <c r="J48" s="2611"/>
      <c r="K48" s="2611"/>
    </row>
    <row r="49" spans="1:11" ht="11.25" customHeight="1">
      <c r="A49" s="2611" t="s">
        <v>1683</v>
      </c>
      <c r="B49" s="2611"/>
      <c r="C49" s="2611"/>
      <c r="D49" s="2611"/>
      <c r="E49" s="2611"/>
      <c r="F49" s="2611"/>
      <c r="G49" s="2611"/>
      <c r="H49" s="2611"/>
      <c r="I49" s="2611"/>
      <c r="J49" s="2611"/>
      <c r="K49" s="2611"/>
    </row>
    <row r="50" spans="1:11" ht="24.75" customHeight="1">
      <c r="A50" s="2611" t="s">
        <v>1679</v>
      </c>
      <c r="B50" s="2611"/>
      <c r="C50" s="2611"/>
      <c r="D50" s="2611"/>
      <c r="E50" s="2611"/>
      <c r="F50" s="2611"/>
      <c r="G50" s="2611"/>
      <c r="H50" s="2611"/>
      <c r="I50" s="2611"/>
      <c r="J50" s="2611"/>
      <c r="K50" s="2611"/>
    </row>
    <row r="51" spans="1:11" s="1824" customFormat="1" ht="11.25">
      <c r="A51" s="2612" t="s">
        <v>1680</v>
      </c>
      <c r="B51" s="2612"/>
      <c r="C51" s="2612"/>
      <c r="D51" s="2612"/>
      <c r="E51" s="2612"/>
      <c r="F51" s="2612"/>
      <c r="G51" s="2612"/>
      <c r="H51" s="2612"/>
      <c r="I51" s="2612"/>
      <c r="J51" s="2612"/>
      <c r="K51" s="2612"/>
    </row>
  </sheetData>
  <mergeCells count="12">
    <mergeCell ref="A48:K48"/>
    <mergeCell ref="A49:K49"/>
    <mergeCell ref="A50:K50"/>
    <mergeCell ref="A51:K51"/>
    <mergeCell ref="A1:K1"/>
    <mergeCell ref="A2:K2"/>
    <mergeCell ref="A3:K3"/>
    <mergeCell ref="A4:A5"/>
    <mergeCell ref="B4:B5"/>
    <mergeCell ref="C4:F4"/>
    <mergeCell ref="H4:J4"/>
    <mergeCell ref="K4:K5"/>
  </mergeCells>
  <printOptions horizontalCentered="1"/>
  <pageMargins left="1.5" right="1" top="1.5" bottom="1" header="0.27" footer="0.27"/>
  <pageSetup paperSize="9" scale="72" orientation="portrait" r:id="rId1"/>
  <headerFooter alignWithMargins="0"/>
</worksheet>
</file>

<file path=xl/worksheets/sheet69.xml><?xml version="1.0" encoding="utf-8"?>
<worksheet xmlns="http://schemas.openxmlformats.org/spreadsheetml/2006/main" xmlns:r="http://schemas.openxmlformats.org/officeDocument/2006/relationships">
  <sheetPr>
    <pageSetUpPr fitToPage="1"/>
  </sheetPr>
  <dimension ref="A1:M52"/>
  <sheetViews>
    <sheetView zoomScaleSheetLayoutView="100" workbookViewId="0">
      <selection activeCell="O9" sqref="O9"/>
    </sheetView>
  </sheetViews>
  <sheetFormatPr defaultRowHeight="9"/>
  <cols>
    <col min="1" max="2" width="9.28515625" style="1825" customWidth="1"/>
    <col min="3" max="3" width="9.140625" style="1800" bestFit="1" customWidth="1"/>
    <col min="4" max="4" width="7.42578125" style="1800" bestFit="1" customWidth="1"/>
    <col min="5" max="5" width="9.28515625" style="1800" customWidth="1"/>
    <col min="6" max="6" width="6.85546875" style="1800" customWidth="1"/>
    <col min="7" max="7" width="7.5703125" style="1800" bestFit="1" customWidth="1"/>
    <col min="8" max="8" width="7.5703125" style="1800" customWidth="1"/>
    <col min="9" max="9" width="8" style="1800" customWidth="1"/>
    <col min="10" max="10" width="7.5703125" style="1800" customWidth="1"/>
    <col min="11" max="11" width="9" style="1800" customWidth="1"/>
    <col min="12" max="16384" width="9.140625" style="1800"/>
  </cols>
  <sheetData>
    <row r="1" spans="1:13" s="1990" customFormat="1" ht="20.25">
      <c r="A1" s="2603" t="s">
        <v>1696</v>
      </c>
      <c r="B1" s="2603"/>
      <c r="C1" s="2603"/>
      <c r="D1" s="2603"/>
      <c r="E1" s="2603"/>
      <c r="F1" s="2603"/>
      <c r="G1" s="2603"/>
      <c r="H1" s="2603"/>
      <c r="I1" s="2603"/>
      <c r="J1" s="2603"/>
      <c r="K1" s="2603"/>
    </row>
    <row r="2" spans="1:13" s="1991" customFormat="1" ht="23.25">
      <c r="A2" s="2613" t="s">
        <v>1668</v>
      </c>
      <c r="B2" s="2613"/>
      <c r="C2" s="2613"/>
      <c r="D2" s="2613"/>
      <c r="E2" s="2613"/>
      <c r="F2" s="2613"/>
      <c r="G2" s="2613"/>
      <c r="H2" s="2613"/>
      <c r="I2" s="2613"/>
      <c r="J2" s="2613"/>
      <c r="K2" s="2613"/>
    </row>
    <row r="3" spans="1:13" s="1801" customFormat="1" ht="19.5" thickBot="1">
      <c r="A3" s="2604" t="s">
        <v>1685</v>
      </c>
      <c r="B3" s="2604"/>
      <c r="C3" s="2604"/>
      <c r="D3" s="2604"/>
      <c r="E3" s="2604"/>
      <c r="F3" s="2604"/>
      <c r="G3" s="2604"/>
      <c r="H3" s="2604"/>
      <c r="I3" s="2604"/>
      <c r="J3" s="2604"/>
      <c r="K3" s="2604"/>
    </row>
    <row r="4" spans="1:13" s="1803" customFormat="1" ht="13.5" customHeight="1" thickTop="1">
      <c r="A4" s="2605" t="s">
        <v>1531</v>
      </c>
      <c r="B4" s="2614" t="s">
        <v>1532</v>
      </c>
      <c r="C4" s="2616" t="s">
        <v>1669</v>
      </c>
      <c r="D4" s="2617"/>
      <c r="E4" s="2617"/>
      <c r="F4" s="2618"/>
      <c r="G4" s="2365" t="s">
        <v>179</v>
      </c>
      <c r="H4" s="2616" t="s">
        <v>1670</v>
      </c>
      <c r="I4" s="2617"/>
      <c r="J4" s="2618"/>
      <c r="K4" s="2620" t="s">
        <v>1671</v>
      </c>
    </row>
    <row r="5" spans="1:13" s="1803" customFormat="1" ht="25.5">
      <c r="A5" s="2606"/>
      <c r="B5" s="2615"/>
      <c r="C5" s="1804" t="s">
        <v>173</v>
      </c>
      <c r="D5" s="1804" t="s">
        <v>178</v>
      </c>
      <c r="E5" s="1805" t="s">
        <v>1672</v>
      </c>
      <c r="F5" s="1805" t="s">
        <v>741</v>
      </c>
      <c r="G5" s="2619"/>
      <c r="H5" s="1807" t="s">
        <v>1673</v>
      </c>
      <c r="I5" s="1805" t="s">
        <v>1674</v>
      </c>
      <c r="J5" s="1805" t="s">
        <v>171</v>
      </c>
      <c r="K5" s="2621"/>
    </row>
    <row r="6" spans="1:13" ht="17.25" customHeight="1">
      <c r="A6" s="1626" t="s">
        <v>1538</v>
      </c>
      <c r="B6" s="1808" t="s">
        <v>1539</v>
      </c>
      <c r="C6" s="1809">
        <v>3.2046262273357025</v>
      </c>
      <c r="D6" s="1809">
        <v>5.826757424251551</v>
      </c>
      <c r="E6" s="1809">
        <v>8.7344135895427985E-2</v>
      </c>
      <c r="F6" s="1809">
        <v>9.1187277874826815</v>
      </c>
      <c r="G6" s="1809">
        <v>6.0658996445997229</v>
      </c>
      <c r="H6" s="1809">
        <v>1.7035118366363473</v>
      </c>
      <c r="I6" s="1809">
        <v>0.62646828504306973</v>
      </c>
      <c r="J6" s="1809">
        <v>2.3299801216794171</v>
      </c>
      <c r="K6" s="1827">
        <v>0.60237335100295164</v>
      </c>
      <c r="M6" s="404"/>
    </row>
    <row r="7" spans="1:13" ht="17.25" customHeight="1">
      <c r="A7" s="1626" t="s">
        <v>1540</v>
      </c>
      <c r="B7" s="1808" t="s">
        <v>1541</v>
      </c>
      <c r="C7" s="1809">
        <v>3.7852132919397494</v>
      </c>
      <c r="D7" s="1809">
        <v>7.1225710014947694</v>
      </c>
      <c r="E7" s="1809">
        <v>9.2560653098769693E-2</v>
      </c>
      <c r="F7" s="1809">
        <v>11.000344946533287</v>
      </c>
      <c r="G7" s="1809">
        <v>6.3930090835920437</v>
      </c>
      <c r="H7" s="1809">
        <v>2.0679544670576062</v>
      </c>
      <c r="I7" s="1809">
        <v>0.83936989766586179</v>
      </c>
      <c r="J7" s="1809">
        <v>2.9073243647234679</v>
      </c>
      <c r="K7" s="1827">
        <v>1.1498217776244684</v>
      </c>
      <c r="M7" s="404"/>
    </row>
    <row r="8" spans="1:13" ht="17.25" customHeight="1">
      <c r="A8" s="1626" t="s">
        <v>1542</v>
      </c>
      <c r="B8" s="1808" t="s">
        <v>1543</v>
      </c>
      <c r="C8" s="1809">
        <v>4.5885416666666661</v>
      </c>
      <c r="D8" s="1809">
        <v>8.6707175925925917</v>
      </c>
      <c r="E8" s="1809">
        <v>0.22685185185185186</v>
      </c>
      <c r="F8" s="1809">
        <v>13.486111111111111</v>
      </c>
      <c r="G8" s="1809">
        <v>7.705439814814814</v>
      </c>
      <c r="H8" s="1809">
        <v>2.2719907407407409</v>
      </c>
      <c r="I8" s="1809">
        <v>0.95081018518518523</v>
      </c>
      <c r="J8" s="1809">
        <v>3.222800925925926</v>
      </c>
      <c r="K8" s="1827">
        <v>1.7361111111111112</v>
      </c>
      <c r="M8" s="404"/>
    </row>
    <row r="9" spans="1:13" ht="17.25" customHeight="1">
      <c r="A9" s="1626" t="s">
        <v>1544</v>
      </c>
      <c r="B9" s="1808" t="s">
        <v>1545</v>
      </c>
      <c r="C9" s="1809">
        <v>4.1699193998073714</v>
      </c>
      <c r="D9" s="1809">
        <v>9.1651036650276261</v>
      </c>
      <c r="E9" s="1809">
        <v>0.22456531657119683</v>
      </c>
      <c r="F9" s="1809">
        <v>13.559588381406195</v>
      </c>
      <c r="G9" s="1809">
        <v>7.8744867440563695</v>
      </c>
      <c r="H9" s="1809">
        <v>2.3652861560298071</v>
      </c>
      <c r="I9" s="1809">
        <v>1.9354184620063872</v>
      </c>
      <c r="J9" s="1809">
        <v>4.3007046180361952</v>
      </c>
      <c r="K9" s="1827">
        <v>1.2166066811983576</v>
      </c>
      <c r="M9" s="404"/>
    </row>
    <row r="10" spans="1:13" ht="17.25" customHeight="1">
      <c r="A10" s="1626" t="s">
        <v>1546</v>
      </c>
      <c r="B10" s="1808" t="s">
        <v>1547</v>
      </c>
      <c r="C10" s="1809">
        <v>3.7702847519902023</v>
      </c>
      <c r="D10" s="1809">
        <v>7.5734843845682782</v>
      </c>
      <c r="E10" s="1809">
        <v>0.21662584200857318</v>
      </c>
      <c r="F10" s="1809">
        <v>11.560394978567054</v>
      </c>
      <c r="G10" s="1809">
        <v>6.8811236987140232</v>
      </c>
      <c r="H10" s="1809">
        <v>2.2933251684017146</v>
      </c>
      <c r="I10" s="1809">
        <v>1.4933404776484998</v>
      </c>
      <c r="J10" s="1809">
        <v>3.7866656460502148</v>
      </c>
      <c r="K10" s="1827">
        <v>0.76546233925290874</v>
      </c>
      <c r="M10" s="404"/>
    </row>
    <row r="11" spans="1:13" ht="17.25" customHeight="1">
      <c r="A11" s="1626" t="s">
        <v>1548</v>
      </c>
      <c r="B11" s="1808" t="s">
        <v>1549</v>
      </c>
      <c r="C11" s="1809">
        <v>4.5702539505802742</v>
      </c>
      <c r="D11" s="1809">
        <v>9.8865144961671874</v>
      </c>
      <c r="E11" s="1809">
        <v>0.4064065778767505</v>
      </c>
      <c r="F11" s="1809">
        <v>14.863175024624212</v>
      </c>
      <c r="G11" s="1809">
        <v>7.9529784591666308</v>
      </c>
      <c r="H11" s="1809">
        <v>3.4499593165174938</v>
      </c>
      <c r="I11" s="1809">
        <v>2.2906941886857091</v>
      </c>
      <c r="J11" s="1809">
        <v>5.7406535052032037</v>
      </c>
      <c r="K11" s="1827">
        <v>0.77084493169457413</v>
      </c>
      <c r="M11" s="404"/>
    </row>
    <row r="12" spans="1:13" ht="17.25" customHeight="1">
      <c r="A12" s="1626" t="s">
        <v>1550</v>
      </c>
      <c r="B12" s="1808" t="s">
        <v>1551</v>
      </c>
      <c r="C12" s="1809">
        <v>4.6687662504119825</v>
      </c>
      <c r="D12" s="1809">
        <v>10.001464825868824</v>
      </c>
      <c r="E12" s="1809">
        <v>0.31603618119895999</v>
      </c>
      <c r="F12" s="1809">
        <v>14.986267257479769</v>
      </c>
      <c r="G12" s="1809">
        <v>8.790420038817885</v>
      </c>
      <c r="H12" s="1809">
        <v>3.1819679935547662</v>
      </c>
      <c r="I12" s="1809">
        <v>2.5389094371406595</v>
      </c>
      <c r="J12" s="1809">
        <v>5.7208774306954258</v>
      </c>
      <c r="K12" s="1827">
        <v>0.91551616801552704</v>
      </c>
      <c r="M12" s="404"/>
    </row>
    <row r="13" spans="1:13" ht="17.25" customHeight="1">
      <c r="A13" s="1626" t="s">
        <v>1552</v>
      </c>
      <c r="B13" s="1808" t="s">
        <v>1553</v>
      </c>
      <c r="C13" s="1809">
        <v>4.9393313540725448</v>
      </c>
      <c r="D13" s="1809">
        <v>12.026913643991223</v>
      </c>
      <c r="E13" s="1809">
        <v>0.33496837485478248</v>
      </c>
      <c r="F13" s="1809">
        <v>17.30121337291855</v>
      </c>
      <c r="G13" s="1809">
        <v>8.6356008777591331</v>
      </c>
      <c r="H13" s="1809">
        <v>3.2054343616883951</v>
      </c>
      <c r="I13" s="1809">
        <v>2.3554279075771265</v>
      </c>
      <c r="J13" s="1809">
        <v>5.5608622692655212</v>
      </c>
      <c r="K13" s="1827">
        <v>1.6135278172195688</v>
      </c>
      <c r="M13" s="404"/>
    </row>
    <row r="14" spans="1:13" ht="17.25" customHeight="1">
      <c r="A14" s="1626" t="s">
        <v>1554</v>
      </c>
      <c r="B14" s="1808" t="s">
        <v>1555</v>
      </c>
      <c r="C14" s="1809">
        <v>5.628160018923154</v>
      </c>
      <c r="D14" s="1809">
        <v>14.730788563318651</v>
      </c>
      <c r="E14" s="1809">
        <v>0.27675113095414089</v>
      </c>
      <c r="F14" s="1809">
        <v>20.635699713195947</v>
      </c>
      <c r="G14" s="1809">
        <v>8.3832530084858519</v>
      </c>
      <c r="H14" s="1809">
        <v>3.2231453830460359</v>
      </c>
      <c r="I14" s="1809">
        <v>2.914757103574702</v>
      </c>
      <c r="J14" s="1809">
        <v>6.137902486620737</v>
      </c>
      <c r="K14" s="1827">
        <v>2.956742852074155</v>
      </c>
      <c r="M14" s="404"/>
    </row>
    <row r="15" spans="1:13" ht="17.25" customHeight="1">
      <c r="A15" s="1626" t="s">
        <v>1556</v>
      </c>
      <c r="B15" s="1808" t="s">
        <v>1557</v>
      </c>
      <c r="C15" s="1809">
        <v>5.3626877067956222</v>
      </c>
      <c r="D15" s="1809">
        <v>13.142784423517433</v>
      </c>
      <c r="E15" s="1809">
        <v>0.42377195215067448</v>
      </c>
      <c r="F15" s="1809">
        <v>18.929244082463732</v>
      </c>
      <c r="G15" s="1809">
        <v>8.6696360397047609</v>
      </c>
      <c r="H15" s="1809">
        <v>2.2311020615932811</v>
      </c>
      <c r="I15" s="1809">
        <v>4.2527360651565287</v>
      </c>
      <c r="J15" s="1809">
        <v>6.4838381267498093</v>
      </c>
      <c r="K15" s="1827">
        <v>4.0132349198269281</v>
      </c>
      <c r="M15" s="404"/>
    </row>
    <row r="16" spans="1:13" ht="17.25" customHeight="1">
      <c r="A16" s="1626" t="s">
        <v>1558</v>
      </c>
      <c r="B16" s="1808" t="s">
        <v>1559</v>
      </c>
      <c r="C16" s="1809">
        <v>5.8630089939253445</v>
      </c>
      <c r="D16" s="1809">
        <v>11.781612896301542</v>
      </c>
      <c r="E16" s="1809">
        <v>0.37499731684804771</v>
      </c>
      <c r="F16" s="1809">
        <v>18.019619207074939</v>
      </c>
      <c r="G16" s="1809">
        <v>8.407066348981477</v>
      </c>
      <c r="H16" s="1809">
        <v>1.982098010174512</v>
      </c>
      <c r="I16" s="1809">
        <v>3.7669306888187695</v>
      </c>
      <c r="J16" s="1809">
        <v>5.7490286989932819</v>
      </c>
      <c r="K16" s="1827">
        <v>3.8635241591001783</v>
      </c>
      <c r="M16" s="404"/>
    </row>
    <row r="17" spans="1:13" ht="17.25" customHeight="1">
      <c r="A17" s="1626" t="s">
        <v>1560</v>
      </c>
      <c r="B17" s="1808" t="s">
        <v>1561</v>
      </c>
      <c r="C17" s="1809">
        <v>5.8154806760684679</v>
      </c>
      <c r="D17" s="1809">
        <v>11.147773351993399</v>
      </c>
      <c r="E17" s="1809">
        <v>0.6150644131051064</v>
      </c>
      <c r="F17" s="1809">
        <v>17.578318441166967</v>
      </c>
      <c r="G17" s="1809">
        <v>8.3333333333333321</v>
      </c>
      <c r="H17" s="1809">
        <v>2.10446047296085</v>
      </c>
      <c r="I17" s="1809">
        <v>4.4875659382064805</v>
      </c>
      <c r="J17" s="1809">
        <v>6.5920264111673301</v>
      </c>
      <c r="K17" s="1827">
        <v>2.5180320809559698</v>
      </c>
      <c r="M17" s="404"/>
    </row>
    <row r="18" spans="1:13" ht="17.25" customHeight="1">
      <c r="A18" s="1626" t="s">
        <v>1562</v>
      </c>
      <c r="B18" s="1808" t="s">
        <v>1563</v>
      </c>
      <c r="C18" s="1809">
        <v>5.9260303144181385</v>
      </c>
      <c r="D18" s="1809">
        <v>11.552674433170488</v>
      </c>
      <c r="E18" s="1809">
        <v>0.54897908054616062</v>
      </c>
      <c r="F18" s="1809">
        <v>18.027683828134787</v>
      </c>
      <c r="G18" s="1809">
        <v>9.3559751972942493</v>
      </c>
      <c r="H18" s="1809">
        <v>2.0122447701365402</v>
      </c>
      <c r="I18" s="1809">
        <v>4.2368157334335468</v>
      </c>
      <c r="J18" s="1809">
        <v>6.2490605035700861</v>
      </c>
      <c r="K18" s="1827">
        <v>2.5753162971314043</v>
      </c>
      <c r="M18" s="404"/>
    </row>
    <row r="19" spans="1:13" ht="17.25" customHeight="1">
      <c r="A19" s="1626" t="s">
        <v>1564</v>
      </c>
      <c r="B19" s="1808" t="s">
        <v>1565</v>
      </c>
      <c r="C19" s="1809">
        <v>5.5645853379450241</v>
      </c>
      <c r="D19" s="1809">
        <v>12.259121524978545</v>
      </c>
      <c r="E19" s="1809">
        <v>0.51686474397316207</v>
      </c>
      <c r="F19" s="1809">
        <v>18.340571606896731</v>
      </c>
      <c r="G19" s="1809">
        <v>9.4796244766338127</v>
      </c>
      <c r="H19" s="1809">
        <v>2.7004394975684605</v>
      </c>
      <c r="I19" s="1809">
        <v>4.9616414844095384</v>
      </c>
      <c r="J19" s="1809">
        <v>7.6620809819779989</v>
      </c>
      <c r="K19" s="1827">
        <v>1.469326190414272</v>
      </c>
      <c r="M19" s="404"/>
    </row>
    <row r="20" spans="1:13" ht="17.25" customHeight="1">
      <c r="A20" s="1626" t="s">
        <v>1566</v>
      </c>
      <c r="B20" s="1808" t="s">
        <v>1567</v>
      </c>
      <c r="C20" s="1809">
        <v>5.7601657891788953</v>
      </c>
      <c r="D20" s="1809">
        <v>13.810686680855829</v>
      </c>
      <c r="E20" s="1809">
        <v>0.59829730032485728</v>
      </c>
      <c r="F20" s="1809">
        <v>20.169149770359578</v>
      </c>
      <c r="G20" s="1809">
        <v>8.7113251932340106</v>
      </c>
      <c r="H20" s="1809">
        <v>1.8826033381875207</v>
      </c>
      <c r="I20" s="1809">
        <v>6.3474851573877</v>
      </c>
      <c r="J20" s="1809">
        <v>8.230088495575222</v>
      </c>
      <c r="K20" s="1827">
        <v>1.4898622157499719</v>
      </c>
      <c r="M20" s="404"/>
    </row>
    <row r="21" spans="1:13" ht="17.25" customHeight="1">
      <c r="A21" s="1626" t="s">
        <v>1568</v>
      </c>
      <c r="B21" s="1808" t="s">
        <v>1569</v>
      </c>
      <c r="C21" s="1809">
        <v>5.6757174905237102</v>
      </c>
      <c r="D21" s="1809">
        <v>12.568171269436066</v>
      </c>
      <c r="E21" s="1809">
        <v>0.77570201902993741</v>
      </c>
      <c r="F21" s="1809">
        <v>19.019590778989713</v>
      </c>
      <c r="G21" s="1809">
        <v>8.9811054382300615</v>
      </c>
      <c r="H21" s="1809">
        <v>1.910149299914907</v>
      </c>
      <c r="I21" s="1809">
        <v>5.7627446429952816</v>
      </c>
      <c r="J21" s="1809">
        <v>7.6728939429101874</v>
      </c>
      <c r="K21" s="1827">
        <v>2.078981975709755</v>
      </c>
      <c r="M21" s="404"/>
    </row>
    <row r="22" spans="1:13" ht="17.25" customHeight="1">
      <c r="A22" s="1626" t="s">
        <v>1570</v>
      </c>
      <c r="B22" s="1808" t="s">
        <v>1571</v>
      </c>
      <c r="C22" s="1809">
        <v>5.6752513084655645</v>
      </c>
      <c r="D22" s="1809">
        <v>13.275317770208526</v>
      </c>
      <c r="E22" s="1809">
        <v>0.61394035058569418</v>
      </c>
      <c r="F22" s="1809">
        <v>19.564509429259783</v>
      </c>
      <c r="G22" s="1809">
        <v>8.914513583118719</v>
      </c>
      <c r="H22" s="1809">
        <v>1.7984547644761988</v>
      </c>
      <c r="I22" s="1809">
        <v>5.1978898396610447</v>
      </c>
      <c r="J22" s="1809">
        <v>6.996344604137243</v>
      </c>
      <c r="K22" s="1827">
        <v>3.7822547146298908</v>
      </c>
      <c r="M22" s="404"/>
    </row>
    <row r="23" spans="1:13" ht="17.25" customHeight="1">
      <c r="A23" s="1626" t="s">
        <v>1572</v>
      </c>
      <c r="B23" s="1808" t="s">
        <v>1573</v>
      </c>
      <c r="C23" s="1809">
        <v>5.8188337447403446</v>
      </c>
      <c r="D23" s="1809">
        <v>11.046311719413728</v>
      </c>
      <c r="E23" s="1809">
        <v>0.80742807066835243</v>
      </c>
      <c r="F23" s="1809">
        <v>17.672573534822426</v>
      </c>
      <c r="G23" s="1809">
        <v>9.039381350886698</v>
      </c>
      <c r="H23" s="1809">
        <v>1.0996273923484985</v>
      </c>
      <c r="I23" s="1809">
        <v>4.5601958698749723</v>
      </c>
      <c r="J23" s="1809">
        <v>5.6598232622234699</v>
      </c>
      <c r="K23" s="1827">
        <v>1.390622595944798</v>
      </c>
      <c r="M23" s="404"/>
    </row>
    <row r="24" spans="1:13" ht="17.25" customHeight="1">
      <c r="A24" s="1626" t="s">
        <v>1574</v>
      </c>
      <c r="B24" s="1808" t="s">
        <v>1575</v>
      </c>
      <c r="C24" s="1809">
        <v>5.7654221631267717</v>
      </c>
      <c r="D24" s="1809">
        <v>11.321599776059344</v>
      </c>
      <c r="E24" s="1809">
        <v>0.93186139006496627</v>
      </c>
      <c r="F24" s="1809">
        <v>18.018883329251082</v>
      </c>
      <c r="G24" s="1809">
        <v>8.8342255968834937</v>
      </c>
      <c r="H24" s="1809">
        <v>2.2121721077247867</v>
      </c>
      <c r="I24" s="1809">
        <v>4.0361220943116738</v>
      </c>
      <c r="J24" s="1809">
        <v>6.2482942020364609</v>
      </c>
      <c r="K24" s="1827">
        <v>0.94474964134504347</v>
      </c>
      <c r="M24" s="404"/>
    </row>
    <row r="25" spans="1:13" ht="17.25" customHeight="1">
      <c r="A25" s="1626" t="s">
        <v>1576</v>
      </c>
      <c r="B25" s="1808" t="s">
        <v>1577</v>
      </c>
      <c r="C25" s="1809">
        <v>5.274699907663897</v>
      </c>
      <c r="D25" s="1809">
        <v>10.632803404391987</v>
      </c>
      <c r="E25" s="1809">
        <v>0.95256734513629615</v>
      </c>
      <c r="F25" s="1809">
        <v>16.860070657192182</v>
      </c>
      <c r="G25" s="1809">
        <v>9.8261170661206787</v>
      </c>
      <c r="H25" s="1809">
        <v>1.2011722670520695</v>
      </c>
      <c r="I25" s="1809">
        <v>4.5985386807981055</v>
      </c>
      <c r="J25" s="1809">
        <v>5.7997109478501754</v>
      </c>
      <c r="K25" s="1827">
        <v>0.91332450118431097</v>
      </c>
      <c r="M25" s="404"/>
    </row>
    <row r="26" spans="1:13" ht="17.25" customHeight="1">
      <c r="A26" s="1626" t="s">
        <v>1578</v>
      </c>
      <c r="B26" s="1808" t="s">
        <v>1579</v>
      </c>
      <c r="C26" s="1809">
        <v>7.5792859587087937</v>
      </c>
      <c r="D26" s="1809">
        <v>9.0315501311737201</v>
      </c>
      <c r="E26" s="1809">
        <v>1.2105395232120451</v>
      </c>
      <c r="F26" s="1809">
        <v>17.82137561309456</v>
      </c>
      <c r="G26" s="1809">
        <v>11.212592677084523</v>
      </c>
      <c r="H26" s="1809">
        <v>1.7963271358503481</v>
      </c>
      <c r="I26" s="1809">
        <v>3.3362837914908177</v>
      </c>
      <c r="J26" s="1809">
        <v>5.1326109273411653</v>
      </c>
      <c r="K26" s="1827">
        <v>0.86688719060111796</v>
      </c>
      <c r="M26" s="404"/>
    </row>
    <row r="27" spans="1:13" ht="17.25" customHeight="1">
      <c r="A27" s="1626" t="s">
        <v>1580</v>
      </c>
      <c r="B27" s="1808" t="s">
        <v>1581</v>
      </c>
      <c r="C27" s="1809">
        <v>7.5184502215633584</v>
      </c>
      <c r="D27" s="1809">
        <v>10.035835814119793</v>
      </c>
      <c r="E27" s="1809">
        <v>1.1439739989474234</v>
      </c>
      <c r="F27" s="1809">
        <v>18.698260034630572</v>
      </c>
      <c r="G27" s="1809">
        <v>11.205963529425945</v>
      </c>
      <c r="H27" s="1809">
        <v>1.9384684608678537</v>
      </c>
      <c r="I27" s="1809">
        <v>3.8020914938151082</v>
      </c>
      <c r="J27" s="1809">
        <v>5.7405599546829622</v>
      </c>
      <c r="K27" s="1827">
        <v>0.88384294914287331</v>
      </c>
      <c r="M27" s="404"/>
    </row>
    <row r="28" spans="1:13" ht="17.25" customHeight="1">
      <c r="A28" s="1626" t="s">
        <v>1582</v>
      </c>
      <c r="B28" s="1808" t="s">
        <v>1583</v>
      </c>
      <c r="C28" s="1809">
        <v>7.3892832061259197</v>
      </c>
      <c r="D28" s="1809">
        <v>9.4621493478020628</v>
      </c>
      <c r="E28" s="1809">
        <v>1.2310659399029635</v>
      </c>
      <c r="F28" s="1809">
        <v>18.082498493830947</v>
      </c>
      <c r="G28" s="1809">
        <v>10.827804771971351</v>
      </c>
      <c r="H28" s="1809">
        <v>2.134763451248249</v>
      </c>
      <c r="I28" s="1809">
        <v>3.2239582479243385</v>
      </c>
      <c r="J28" s="1809">
        <v>5.3587216991725874</v>
      </c>
      <c r="K28" s="1827">
        <v>1.0694691511623347</v>
      </c>
      <c r="M28" s="404"/>
    </row>
    <row r="29" spans="1:13" ht="17.25" customHeight="1">
      <c r="A29" s="1626" t="s">
        <v>1584</v>
      </c>
      <c r="B29" s="1808" t="s">
        <v>1585</v>
      </c>
      <c r="C29" s="1809">
        <v>7.7259718459671927</v>
      </c>
      <c r="D29" s="1809">
        <v>9.6208732071332417</v>
      </c>
      <c r="E29" s="1809">
        <v>1.3067194070036066</v>
      </c>
      <c r="F29" s="1809">
        <v>18.65356446010404</v>
      </c>
      <c r="G29" s="1809">
        <v>10.948461832505112</v>
      </c>
      <c r="H29" s="1809">
        <v>1.7958117967724243</v>
      </c>
      <c r="I29" s="1809">
        <v>3.6744875267995152</v>
      </c>
      <c r="J29" s="1809">
        <v>5.4702993235719388</v>
      </c>
      <c r="K29" s="1827">
        <v>1.1301500772823214</v>
      </c>
      <c r="M29" s="404"/>
    </row>
    <row r="30" spans="1:13" ht="17.25" customHeight="1">
      <c r="A30" s="1626" t="s">
        <v>1586</v>
      </c>
      <c r="B30" s="1808" t="s">
        <v>1587</v>
      </c>
      <c r="C30" s="1809">
        <v>9.3394262592241759</v>
      </c>
      <c r="D30" s="1809">
        <v>6.722128664818908</v>
      </c>
      <c r="E30" s="1809">
        <v>1.3573717386473938</v>
      </c>
      <c r="F30" s="1809">
        <v>17.418926662690478</v>
      </c>
      <c r="G30" s="1809">
        <v>10.890958846437217</v>
      </c>
      <c r="H30" s="1809">
        <v>1.2678680021985989</v>
      </c>
      <c r="I30" s="1809">
        <v>3.4652592124805572</v>
      </c>
      <c r="J30" s="1809">
        <v>4.7331272146791568</v>
      </c>
      <c r="K30" s="1827">
        <v>1.3770480300319263</v>
      </c>
      <c r="M30" s="404"/>
    </row>
    <row r="31" spans="1:13" ht="17.25" customHeight="1">
      <c r="A31" s="1626" t="s">
        <v>1588</v>
      </c>
      <c r="B31" s="1808" t="s">
        <v>1589</v>
      </c>
      <c r="C31" s="1809">
        <v>9.3755533771818875</v>
      </c>
      <c r="D31" s="1809">
        <v>6.7144942659583444</v>
      </c>
      <c r="E31" s="1809">
        <v>1.3736139219158445</v>
      </c>
      <c r="F31" s="1809">
        <v>17.463661565056078</v>
      </c>
      <c r="G31" s="1809">
        <v>11.301964752508646</v>
      </c>
      <c r="H31" s="1809">
        <v>1.5050992389746185</v>
      </c>
      <c r="I31" s="1809">
        <v>3.112679979340585</v>
      </c>
      <c r="J31" s="1809">
        <v>4.6177792183152029</v>
      </c>
      <c r="K31" s="1827">
        <v>1.449321190656885</v>
      </c>
      <c r="M31" s="404"/>
    </row>
    <row r="32" spans="1:13" ht="17.25" customHeight="1">
      <c r="A32" s="1626" t="s">
        <v>1590</v>
      </c>
      <c r="B32" s="1808" t="s">
        <v>1591</v>
      </c>
      <c r="C32" s="1809">
        <v>10.381727626670653</v>
      </c>
      <c r="D32" s="1809">
        <v>6.4113209171066252</v>
      </c>
      <c r="E32" s="1809">
        <v>1.2888686557090407</v>
      </c>
      <c r="F32" s="1809">
        <v>18.08191719948632</v>
      </c>
      <c r="G32" s="1809">
        <v>11.073951517375242</v>
      </c>
      <c r="H32" s="1809">
        <v>1.5295887606195884</v>
      </c>
      <c r="I32" s="1809">
        <v>2.7278613151415909</v>
      </c>
      <c r="J32" s="1809">
        <v>4.2574500757611791</v>
      </c>
      <c r="K32" s="1827">
        <v>1.5854357343625076</v>
      </c>
      <c r="L32" s="1812"/>
      <c r="M32" s="1828"/>
    </row>
    <row r="33" spans="1:13" ht="17.25" customHeight="1">
      <c r="A33" s="1626" t="s">
        <v>1592</v>
      </c>
      <c r="B33" s="1808" t="s">
        <v>1593</v>
      </c>
      <c r="C33" s="1809">
        <v>10.635475510149456</v>
      </c>
      <c r="D33" s="1809">
        <v>5.3920560782732556</v>
      </c>
      <c r="E33" s="1809">
        <v>1.40058860140637</v>
      </c>
      <c r="F33" s="1809">
        <v>17.42812018982908</v>
      </c>
      <c r="G33" s="1809">
        <v>10.979740532270149</v>
      </c>
      <c r="H33" s="1809">
        <v>1.4552722608598718</v>
      </c>
      <c r="I33" s="1809">
        <v>1.6756628184363445</v>
      </c>
      <c r="J33" s="1809">
        <v>3.1309350792962163</v>
      </c>
      <c r="K33" s="1827">
        <v>1.7412405493870864</v>
      </c>
      <c r="L33" s="1812"/>
      <c r="M33" s="1828"/>
    </row>
    <row r="34" spans="1:13" ht="17.25" customHeight="1">
      <c r="A34" s="1626" t="s">
        <v>1594</v>
      </c>
      <c r="B34" s="1808" t="s">
        <v>1595</v>
      </c>
      <c r="C34" s="1809">
        <v>10.582536122442148</v>
      </c>
      <c r="D34" s="1809">
        <v>4.541792376861979</v>
      </c>
      <c r="E34" s="1809">
        <v>1.9420768482254103</v>
      </c>
      <c r="F34" s="1809">
        <v>17.066405347529539</v>
      </c>
      <c r="G34" s="1809">
        <v>11.423442497270813</v>
      </c>
      <c r="H34" s="1809">
        <v>2.3036239264865075</v>
      </c>
      <c r="I34" s="1809">
        <v>0.92363647162921836</v>
      </c>
      <c r="J34" s="1809">
        <v>3.2272603981157255</v>
      </c>
      <c r="K34" s="1827">
        <v>1.8040318439501692</v>
      </c>
      <c r="L34" s="1816"/>
      <c r="M34" s="1829"/>
    </row>
    <row r="35" spans="1:13" ht="17.25" customHeight="1">
      <c r="A35" s="1626" t="s">
        <v>1596</v>
      </c>
      <c r="B35" s="1808" t="s">
        <v>1597</v>
      </c>
      <c r="C35" s="1809">
        <v>10.349734106330928</v>
      </c>
      <c r="D35" s="1809">
        <v>4.3028673808222662</v>
      </c>
      <c r="E35" s="1809">
        <v>2.0111632990369714</v>
      </c>
      <c r="F35" s="1809">
        <v>16.663764786190168</v>
      </c>
      <c r="G35" s="1809">
        <v>11.612689287744534</v>
      </c>
      <c r="H35" s="1809">
        <v>2.10217230884221</v>
      </c>
      <c r="I35" s="1809">
        <v>1.4213327308932981</v>
      </c>
      <c r="J35" s="1809">
        <v>3.5235050397355074</v>
      </c>
      <c r="K35" s="1827">
        <v>1.0447712853606359</v>
      </c>
      <c r="L35" s="1812"/>
      <c r="M35" s="1828"/>
    </row>
    <row r="36" spans="1:13" ht="17.25" customHeight="1">
      <c r="A36" s="1626" t="s">
        <v>1598</v>
      </c>
      <c r="B36" s="1808" t="s">
        <v>1599</v>
      </c>
      <c r="C36" s="1809">
        <v>10.465763201522925</v>
      </c>
      <c r="D36" s="1809">
        <v>4.6386560095135012</v>
      </c>
      <c r="E36" s="1809">
        <v>2.2960726119250898</v>
      </c>
      <c r="F36" s="1809">
        <v>17.400491822961516</v>
      </c>
      <c r="G36" s="1809">
        <v>11.897304242114735</v>
      </c>
      <c r="H36" s="1809">
        <v>2.4416160476925097</v>
      </c>
      <c r="I36" s="1809">
        <v>1.5720981482398577</v>
      </c>
      <c r="J36" s="1809">
        <v>4.0137141959323674</v>
      </c>
      <c r="K36" s="1827">
        <v>1.5164443471851436</v>
      </c>
      <c r="L36" s="1812"/>
      <c r="M36" s="1828"/>
    </row>
    <row r="37" spans="1:13" ht="17.25" customHeight="1">
      <c r="A37" s="1626" t="s">
        <v>1600</v>
      </c>
      <c r="B37" s="1808" t="s">
        <v>1601</v>
      </c>
      <c r="C37" s="1809">
        <v>10.246048648584107</v>
      </c>
      <c r="D37" s="1809">
        <v>4.5264214057255785</v>
      </c>
      <c r="E37" s="1809">
        <v>2.1808778688119888</v>
      </c>
      <c r="F37" s="1809">
        <v>16.953347923121676</v>
      </c>
      <c r="G37" s="1809">
        <v>11.050887318612999</v>
      </c>
      <c r="H37" s="1809">
        <v>2.1140243891135788</v>
      </c>
      <c r="I37" s="1809">
        <v>1.2558483906211821</v>
      </c>
      <c r="J37" s="1809">
        <v>3.3698727797347607</v>
      </c>
      <c r="K37" s="1827">
        <v>1.8092779637825955</v>
      </c>
      <c r="M37" s="404"/>
    </row>
    <row r="38" spans="1:13" ht="17.25" customHeight="1">
      <c r="A38" s="1626" t="s">
        <v>1092</v>
      </c>
      <c r="B38" s="1808" t="s">
        <v>1602</v>
      </c>
      <c r="C38" s="1809">
        <v>10.596254816378686</v>
      </c>
      <c r="D38" s="1809">
        <v>5.4587012882021773</v>
      </c>
      <c r="E38" s="1809">
        <v>2.3016871824582825</v>
      </c>
      <c r="F38" s="1809">
        <v>18.356643287039141</v>
      </c>
      <c r="G38" s="1809">
        <v>12.0512297604806</v>
      </c>
      <c r="H38" s="1809">
        <v>2.1709555602864579</v>
      </c>
      <c r="I38" s="1809">
        <v>1.3813035874980955</v>
      </c>
      <c r="J38" s="1809">
        <v>3.5522591477845533</v>
      </c>
      <c r="K38" s="1827">
        <v>2.4583178175354026</v>
      </c>
      <c r="M38" s="404"/>
    </row>
    <row r="39" spans="1:13" ht="17.25" customHeight="1">
      <c r="A39" s="1626" t="s">
        <v>351</v>
      </c>
      <c r="B39" s="1808" t="s">
        <v>1603</v>
      </c>
      <c r="C39" s="1809">
        <v>11.211424084773917</v>
      </c>
      <c r="D39" s="1809">
        <v>6.5610938420347704</v>
      </c>
      <c r="E39" s="1809">
        <v>2.0090400585999277</v>
      </c>
      <c r="F39" s="1809">
        <v>19.781557985408615</v>
      </c>
      <c r="G39" s="1809">
        <v>13.194586496040342</v>
      </c>
      <c r="H39" s="1809">
        <v>2.4913254074163844</v>
      </c>
      <c r="I39" s="1809">
        <v>1.1009390929475062</v>
      </c>
      <c r="J39" s="1809">
        <v>3.5922645003638904</v>
      </c>
      <c r="K39" s="1827">
        <v>2.5128662930198855</v>
      </c>
      <c r="M39" s="404"/>
    </row>
    <row r="40" spans="1:13" ht="17.25" customHeight="1">
      <c r="A40" s="1626" t="s">
        <v>257</v>
      </c>
      <c r="B40" s="1808" t="s">
        <v>1604</v>
      </c>
      <c r="C40" s="1809">
        <v>12.925490365518973</v>
      </c>
      <c r="D40" s="1809">
        <v>7.3956257979211415</v>
      </c>
      <c r="E40" s="1809">
        <v>1.9057629898825892</v>
      </c>
      <c r="F40" s="1809">
        <v>22.226879153322702</v>
      </c>
      <c r="G40" s="1809">
        <v>14.517711152759189</v>
      </c>
      <c r="H40" s="1809">
        <v>2.6695969964497235</v>
      </c>
      <c r="I40" s="1809">
        <v>1.0087168079050994</v>
      </c>
      <c r="J40" s="1809">
        <v>3.6783138043548234</v>
      </c>
      <c r="K40" s="1827">
        <v>1.8635667929233848</v>
      </c>
      <c r="M40" s="404"/>
    </row>
    <row r="41" spans="1:13" s="1817" customFormat="1" ht="17.25" customHeight="1">
      <c r="A41" s="1813" t="s">
        <v>259</v>
      </c>
      <c r="B41" s="1814" t="s">
        <v>1605</v>
      </c>
      <c r="C41" s="1809">
        <v>15.644004619862564</v>
      </c>
      <c r="D41" s="1809">
        <v>3.396266474006576</v>
      </c>
      <c r="E41" s="1809">
        <v>2.731598411793557</v>
      </c>
      <c r="F41" s="1809">
        <v>21.771869505662696</v>
      </c>
      <c r="G41" s="1809">
        <v>15.086335574727366</v>
      </c>
      <c r="H41" s="1809">
        <v>3.2316251671375791</v>
      </c>
      <c r="I41" s="1809">
        <v>0.94094824415238887</v>
      </c>
      <c r="J41" s="1809">
        <v>4.1725734112899673</v>
      </c>
      <c r="K41" s="1827">
        <v>2.5079361796270105</v>
      </c>
      <c r="L41" s="1800"/>
      <c r="M41" s="404"/>
    </row>
    <row r="42" spans="1:13" ht="17.25" customHeight="1">
      <c r="A42" s="1626" t="s">
        <v>260</v>
      </c>
      <c r="B42" s="1808" t="s">
        <v>1606</v>
      </c>
      <c r="C42" s="1809">
        <v>15.374893132173408</v>
      </c>
      <c r="D42" s="1809">
        <v>3.4622729567256245</v>
      </c>
      <c r="E42" s="1809">
        <v>2.7702525569998349</v>
      </c>
      <c r="F42" s="1809">
        <v>21.607418645898868</v>
      </c>
      <c r="G42" s="1809">
        <v>14.617829434993421</v>
      </c>
      <c r="H42" s="1809">
        <v>3.3594527498356515</v>
      </c>
      <c r="I42" s="1809">
        <v>0.88339508178312687</v>
      </c>
      <c r="J42" s="1809">
        <v>4.2428478316187785</v>
      </c>
      <c r="K42" s="1827">
        <v>3.1102563004667694</v>
      </c>
      <c r="M42" s="404"/>
    </row>
    <row r="43" spans="1:13" ht="17.25" customHeight="1">
      <c r="A43" s="1626" t="s">
        <v>261</v>
      </c>
      <c r="B43" s="1808" t="s">
        <v>1607</v>
      </c>
      <c r="C43" s="1809">
        <v>15.940094454669667</v>
      </c>
      <c r="D43" s="1809">
        <v>3.3647123121671405</v>
      </c>
      <c r="E43" s="1809">
        <v>2.9015606572651778</v>
      </c>
      <c r="F43" s="1809">
        <v>22.206367424101984</v>
      </c>
      <c r="G43" s="1809">
        <v>16.012186747773701</v>
      </c>
      <c r="H43" s="1809">
        <v>2.6719777998758167</v>
      </c>
      <c r="I43" s="1809">
        <v>0.72564367636736604</v>
      </c>
      <c r="J43" s="1809">
        <v>3.3976214762431831</v>
      </c>
      <c r="K43" s="1827">
        <v>2.3844439339544174</v>
      </c>
      <c r="L43" s="1824"/>
      <c r="M43" s="1835"/>
    </row>
    <row r="44" spans="1:13" ht="17.25" customHeight="1">
      <c r="A44" s="1813" t="s">
        <v>262</v>
      </c>
      <c r="B44" s="1814" t="s">
        <v>1608</v>
      </c>
      <c r="C44" s="1809">
        <v>14.599047250294571</v>
      </c>
      <c r="D44" s="1809">
        <v>3.2211249156238679</v>
      </c>
      <c r="E44" s="1809">
        <v>3.3382731157199594</v>
      </c>
      <c r="F44" s="1809">
        <v>21.158445281638397</v>
      </c>
      <c r="G44" s="1809">
        <v>17.508821049284386</v>
      </c>
      <c r="H44" s="1809">
        <v>2.0784409560911388</v>
      </c>
      <c r="I44" s="1809">
        <v>0.70613755687719559</v>
      </c>
      <c r="J44" s="1809">
        <v>2.7845785129683343</v>
      </c>
      <c r="K44" s="1827">
        <v>1.1234649113983151</v>
      </c>
      <c r="M44" s="404"/>
    </row>
    <row r="45" spans="1:13" ht="17.25" customHeight="1">
      <c r="A45" s="1813" t="s">
        <v>143</v>
      </c>
      <c r="B45" s="1814" t="s">
        <v>1609</v>
      </c>
      <c r="C45" s="1809">
        <v>15.450528388303098</v>
      </c>
      <c r="D45" s="1809">
        <v>3.3949291625613167</v>
      </c>
      <c r="E45" s="1809">
        <v>3.2997960829252277</v>
      </c>
      <c r="F45" s="1809">
        <v>22.145253633789643</v>
      </c>
      <c r="G45" s="1809">
        <v>18.502729662874792</v>
      </c>
      <c r="H45" s="1809">
        <v>2.1483795236411853</v>
      </c>
      <c r="I45" s="1809">
        <v>0.91618541124454544</v>
      </c>
      <c r="J45" s="1809">
        <v>3.0645649348857309</v>
      </c>
      <c r="K45" s="1827">
        <v>1.0171795588562904</v>
      </c>
      <c r="M45" s="404"/>
    </row>
    <row r="46" spans="1:13" ht="17.25" customHeight="1">
      <c r="A46" s="1813" t="s">
        <v>0</v>
      </c>
      <c r="B46" s="1814" t="s">
        <v>1610</v>
      </c>
      <c r="C46" s="1809">
        <v>15.92742730759956</v>
      </c>
      <c r="D46" s="1809">
        <v>4.1665951099462601</v>
      </c>
      <c r="E46" s="1809">
        <v>4.8497650701751596</v>
      </c>
      <c r="F46" s="1809">
        <v>24.943787487720979</v>
      </c>
      <c r="G46" s="1809">
        <v>19.151131071242361</v>
      </c>
      <c r="H46" s="1809">
        <v>1.7920952340351064</v>
      </c>
      <c r="I46" s="1809">
        <v>1.1985674765407235</v>
      </c>
      <c r="J46" s="1809">
        <v>2.9906627105758297</v>
      </c>
      <c r="K46" s="1827">
        <v>1.9889484996679474</v>
      </c>
      <c r="M46" s="404"/>
    </row>
    <row r="47" spans="1:13" ht="17.25" customHeight="1">
      <c r="A47" s="1813" t="s">
        <v>1</v>
      </c>
      <c r="B47" s="1814" t="s">
        <v>1611</v>
      </c>
      <c r="C47" s="1809">
        <v>16.507182575491765</v>
      </c>
      <c r="D47" s="1809">
        <v>5.4440234749370067</v>
      </c>
      <c r="E47" s="1809">
        <v>4.7919081977592848</v>
      </c>
      <c r="F47" s="1809">
        <v>26.743114248188053</v>
      </c>
      <c r="G47" s="1809">
        <v>21.590873387658267</v>
      </c>
      <c r="H47" s="1809">
        <v>1.7595215587869422</v>
      </c>
      <c r="I47" s="1809">
        <v>1.5331255968403605</v>
      </c>
      <c r="J47" s="1809">
        <v>3.2926471556273027</v>
      </c>
      <c r="K47" s="1827">
        <v>3.9055565244945232</v>
      </c>
      <c r="M47" s="404"/>
    </row>
    <row r="48" spans="1:13" ht="17.25" customHeight="1" thickBot="1">
      <c r="A48" s="1818" t="s">
        <v>1675</v>
      </c>
      <c r="B48" s="1819" t="s">
        <v>1676</v>
      </c>
      <c r="C48" s="1821">
        <v>21.607112734486158</v>
      </c>
      <c r="D48" s="1821">
        <v>10.081237113702748</v>
      </c>
      <c r="E48" s="1821">
        <v>4.3177105143934824</v>
      </c>
      <c r="F48" s="1821">
        <v>36.006060362582396</v>
      </c>
      <c r="G48" s="1821">
        <v>22.352304594622854</v>
      </c>
      <c r="H48" s="1821">
        <v>2.8921183900576608</v>
      </c>
      <c r="I48" s="1821">
        <v>5.6868679673550355</v>
      </c>
      <c r="J48" s="1821">
        <v>8.5789863574126954</v>
      </c>
      <c r="K48" s="1834">
        <v>3.4724272698459542</v>
      </c>
      <c r="M48" s="404"/>
    </row>
    <row r="49" spans="1:11" ht="24.75" customHeight="1" thickTop="1">
      <c r="A49" s="2611" t="s">
        <v>1677</v>
      </c>
      <c r="B49" s="2611"/>
      <c r="C49" s="2611"/>
      <c r="D49" s="2611"/>
      <c r="E49" s="2611"/>
      <c r="F49" s="2611"/>
      <c r="G49" s="2611"/>
      <c r="H49" s="2611"/>
      <c r="I49" s="2611"/>
      <c r="J49" s="2611"/>
      <c r="K49" s="2611"/>
    </row>
    <row r="50" spans="1:11" ht="11.25">
      <c r="A50" s="2611" t="s">
        <v>1683</v>
      </c>
      <c r="B50" s="2611"/>
      <c r="C50" s="2611"/>
      <c r="D50" s="2611"/>
      <c r="E50" s="2611"/>
      <c r="F50" s="2611"/>
      <c r="G50" s="2611"/>
      <c r="H50" s="2611"/>
      <c r="I50" s="2611"/>
      <c r="J50" s="2611"/>
      <c r="K50" s="2611"/>
    </row>
    <row r="51" spans="1:11" ht="23.25" customHeight="1">
      <c r="A51" s="2611" t="s">
        <v>1679</v>
      </c>
      <c r="B51" s="2611"/>
      <c r="C51" s="2611"/>
      <c r="D51" s="2611"/>
      <c r="E51" s="2611"/>
      <c r="F51" s="2611"/>
      <c r="G51" s="2611"/>
      <c r="H51" s="2611"/>
      <c r="I51" s="2611"/>
      <c r="J51" s="2611"/>
      <c r="K51" s="2611"/>
    </row>
    <row r="52" spans="1:11" s="1824" customFormat="1" ht="14.25" customHeight="1">
      <c r="A52" s="2612" t="s">
        <v>1680</v>
      </c>
      <c r="B52" s="2612"/>
      <c r="C52" s="2612"/>
      <c r="D52" s="2612"/>
      <c r="E52" s="2612"/>
      <c r="F52" s="2612"/>
      <c r="G52" s="2612"/>
      <c r="H52" s="2612"/>
      <c r="I52" s="2612"/>
      <c r="J52" s="2612"/>
      <c r="K52" s="2612"/>
    </row>
  </sheetData>
  <mergeCells count="13">
    <mergeCell ref="A49:K49"/>
    <mergeCell ref="A50:K50"/>
    <mergeCell ref="A51:K51"/>
    <mergeCell ref="A52:K52"/>
    <mergeCell ref="A1:K1"/>
    <mergeCell ref="A2:K2"/>
    <mergeCell ref="A3:K3"/>
    <mergeCell ref="A4:A5"/>
    <mergeCell ref="B4:B5"/>
    <mergeCell ref="C4:F4"/>
    <mergeCell ref="G4:G5"/>
    <mergeCell ref="H4:J4"/>
    <mergeCell ref="K4:K5"/>
  </mergeCells>
  <printOptions horizontalCentered="1"/>
  <pageMargins left="1.5" right="1" top="1.5" bottom="1" header="0.5" footer="0.5"/>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J32"/>
  <sheetViews>
    <sheetView view="pageBreakPreview" zoomScaleSheetLayoutView="100" workbookViewId="0">
      <selection activeCell="D16" sqref="D16"/>
    </sheetView>
  </sheetViews>
  <sheetFormatPr defaultRowHeight="12.75"/>
  <cols>
    <col min="1" max="1" width="43" style="451" customWidth="1"/>
    <col min="2" max="4" width="9.28515625" style="451" bestFit="1" customWidth="1"/>
    <col min="5" max="5" width="10.140625" style="451" customWidth="1"/>
    <col min="6" max="8" width="9.28515625" style="451" bestFit="1" customWidth="1"/>
    <col min="9" max="9" width="9.85546875" style="451" bestFit="1" customWidth="1"/>
    <col min="10" max="10" width="9.140625" style="451" customWidth="1"/>
    <col min="11" max="256" width="9.140625" style="451"/>
    <col min="257" max="257" width="43" style="451" customWidth="1"/>
    <col min="258" max="260" width="9.28515625" style="451" bestFit="1" customWidth="1"/>
    <col min="261" max="261" width="10.140625" style="451" customWidth="1"/>
    <col min="262" max="264" width="9.28515625" style="451" bestFit="1" customWidth="1"/>
    <col min="265" max="265" width="9.85546875" style="451" bestFit="1" customWidth="1"/>
    <col min="266" max="266" width="9.140625" style="451" customWidth="1"/>
    <col min="267" max="512" width="9.140625" style="451"/>
    <col min="513" max="513" width="43" style="451" customWidth="1"/>
    <col min="514" max="516" width="9.28515625" style="451" bestFit="1" customWidth="1"/>
    <col min="517" max="517" width="10.140625" style="451" customWidth="1"/>
    <col min="518" max="520" width="9.28515625" style="451" bestFit="1" customWidth="1"/>
    <col min="521" max="521" width="9.85546875" style="451" bestFit="1" customWidth="1"/>
    <col min="522" max="522" width="9.140625" style="451" customWidth="1"/>
    <col min="523" max="768" width="9.140625" style="451"/>
    <col min="769" max="769" width="43" style="451" customWidth="1"/>
    <col min="770" max="772" width="9.28515625" style="451" bestFit="1" customWidth="1"/>
    <col min="773" max="773" width="10.140625" style="451" customWidth="1"/>
    <col min="774" max="776" width="9.28515625" style="451" bestFit="1" customWidth="1"/>
    <col min="777" max="777" width="9.85546875" style="451" bestFit="1" customWidth="1"/>
    <col min="778" max="778" width="9.140625" style="451" customWidth="1"/>
    <col min="779" max="1024" width="9.140625" style="451"/>
    <col min="1025" max="1025" width="43" style="451" customWidth="1"/>
    <col min="1026" max="1028" width="9.28515625" style="451" bestFit="1" customWidth="1"/>
    <col min="1029" max="1029" width="10.140625" style="451" customWidth="1"/>
    <col min="1030" max="1032" width="9.28515625" style="451" bestFit="1" customWidth="1"/>
    <col min="1033" max="1033" width="9.85546875" style="451" bestFit="1" customWidth="1"/>
    <col min="1034" max="1034" width="9.140625" style="451" customWidth="1"/>
    <col min="1035" max="1280" width="9.140625" style="451"/>
    <col min="1281" max="1281" width="43" style="451" customWidth="1"/>
    <col min="1282" max="1284" width="9.28515625" style="451" bestFit="1" customWidth="1"/>
    <col min="1285" max="1285" width="10.140625" style="451" customWidth="1"/>
    <col min="1286" max="1288" width="9.28515625" style="451" bestFit="1" customWidth="1"/>
    <col min="1289" max="1289" width="9.85546875" style="451" bestFit="1" customWidth="1"/>
    <col min="1290" max="1290" width="9.140625" style="451" customWidth="1"/>
    <col min="1291" max="1536" width="9.140625" style="451"/>
    <col min="1537" max="1537" width="43" style="451" customWidth="1"/>
    <col min="1538" max="1540" width="9.28515625" style="451" bestFit="1" customWidth="1"/>
    <col min="1541" max="1541" width="10.140625" style="451" customWidth="1"/>
    <col min="1542" max="1544" width="9.28515625" style="451" bestFit="1" customWidth="1"/>
    <col min="1545" max="1545" width="9.85546875" style="451" bestFit="1" customWidth="1"/>
    <col min="1546" max="1546" width="9.140625" style="451" customWidth="1"/>
    <col min="1547" max="1792" width="9.140625" style="451"/>
    <col min="1793" max="1793" width="43" style="451" customWidth="1"/>
    <col min="1794" max="1796" width="9.28515625" style="451" bestFit="1" customWidth="1"/>
    <col min="1797" max="1797" width="10.140625" style="451" customWidth="1"/>
    <col min="1798" max="1800" width="9.28515625" style="451" bestFit="1" customWidth="1"/>
    <col min="1801" max="1801" width="9.85546875" style="451" bestFit="1" customWidth="1"/>
    <col min="1802" max="1802" width="9.140625" style="451" customWidth="1"/>
    <col min="1803" max="2048" width="9.140625" style="451"/>
    <col min="2049" max="2049" width="43" style="451" customWidth="1"/>
    <col min="2050" max="2052" width="9.28515625" style="451" bestFit="1" customWidth="1"/>
    <col min="2053" max="2053" width="10.140625" style="451" customWidth="1"/>
    <col min="2054" max="2056" width="9.28515625" style="451" bestFit="1" customWidth="1"/>
    <col min="2057" max="2057" width="9.85546875" style="451" bestFit="1" customWidth="1"/>
    <col min="2058" max="2058" width="9.140625" style="451" customWidth="1"/>
    <col min="2059" max="2304" width="9.140625" style="451"/>
    <col min="2305" max="2305" width="43" style="451" customWidth="1"/>
    <col min="2306" max="2308" width="9.28515625" style="451" bestFit="1" customWidth="1"/>
    <col min="2309" max="2309" width="10.140625" style="451" customWidth="1"/>
    <col min="2310" max="2312" width="9.28515625" style="451" bestFit="1" customWidth="1"/>
    <col min="2313" max="2313" width="9.85546875" style="451" bestFit="1" customWidth="1"/>
    <col min="2314" max="2314" width="9.140625" style="451" customWidth="1"/>
    <col min="2315" max="2560" width="9.140625" style="451"/>
    <col min="2561" max="2561" width="43" style="451" customWidth="1"/>
    <col min="2562" max="2564" width="9.28515625" style="451" bestFit="1" customWidth="1"/>
    <col min="2565" max="2565" width="10.140625" style="451" customWidth="1"/>
    <col min="2566" max="2568" width="9.28515625" style="451" bestFit="1" customWidth="1"/>
    <col min="2569" max="2569" width="9.85546875" style="451" bestFit="1" customWidth="1"/>
    <col min="2570" max="2570" width="9.140625" style="451" customWidth="1"/>
    <col min="2571" max="2816" width="9.140625" style="451"/>
    <col min="2817" max="2817" width="43" style="451" customWidth="1"/>
    <col min="2818" max="2820" width="9.28515625" style="451" bestFit="1" customWidth="1"/>
    <col min="2821" max="2821" width="10.140625" style="451" customWidth="1"/>
    <col min="2822" max="2824" width="9.28515625" style="451" bestFit="1" customWidth="1"/>
    <col min="2825" max="2825" width="9.85546875" style="451" bestFit="1" customWidth="1"/>
    <col min="2826" max="2826" width="9.140625" style="451" customWidth="1"/>
    <col min="2827" max="3072" width="9.140625" style="451"/>
    <col min="3073" max="3073" width="43" style="451" customWidth="1"/>
    <col min="3074" max="3076" width="9.28515625" style="451" bestFit="1" customWidth="1"/>
    <col min="3077" max="3077" width="10.140625" style="451" customWidth="1"/>
    <col min="3078" max="3080" width="9.28515625" style="451" bestFit="1" customWidth="1"/>
    <col min="3081" max="3081" width="9.85546875" style="451" bestFit="1" customWidth="1"/>
    <col min="3082" max="3082" width="9.140625" style="451" customWidth="1"/>
    <col min="3083" max="3328" width="9.140625" style="451"/>
    <col min="3329" max="3329" width="43" style="451" customWidth="1"/>
    <col min="3330" max="3332" width="9.28515625" style="451" bestFit="1" customWidth="1"/>
    <col min="3333" max="3333" width="10.140625" style="451" customWidth="1"/>
    <col min="3334" max="3336" width="9.28515625" style="451" bestFit="1" customWidth="1"/>
    <col min="3337" max="3337" width="9.85546875" style="451" bestFit="1" customWidth="1"/>
    <col min="3338" max="3338" width="9.140625" style="451" customWidth="1"/>
    <col min="3339" max="3584" width="9.140625" style="451"/>
    <col min="3585" max="3585" width="43" style="451" customWidth="1"/>
    <col min="3586" max="3588" width="9.28515625" style="451" bestFit="1" customWidth="1"/>
    <col min="3589" max="3589" width="10.140625" style="451" customWidth="1"/>
    <col min="3590" max="3592" width="9.28515625" style="451" bestFit="1" customWidth="1"/>
    <col min="3593" max="3593" width="9.85546875" style="451" bestFit="1" customWidth="1"/>
    <col min="3594" max="3594" width="9.140625" style="451" customWidth="1"/>
    <col min="3595" max="3840" width="9.140625" style="451"/>
    <col min="3841" max="3841" width="43" style="451" customWidth="1"/>
    <col min="3842" max="3844" width="9.28515625" style="451" bestFit="1" customWidth="1"/>
    <col min="3845" max="3845" width="10.140625" style="451" customWidth="1"/>
    <col min="3846" max="3848" width="9.28515625" style="451" bestFit="1" customWidth="1"/>
    <col min="3849" max="3849" width="9.85546875" style="451" bestFit="1" customWidth="1"/>
    <col min="3850" max="3850" width="9.140625" style="451" customWidth="1"/>
    <col min="3851" max="4096" width="9.140625" style="451"/>
    <col min="4097" max="4097" width="43" style="451" customWidth="1"/>
    <col min="4098" max="4100" width="9.28515625" style="451" bestFit="1" customWidth="1"/>
    <col min="4101" max="4101" width="10.140625" style="451" customWidth="1"/>
    <col min="4102" max="4104" width="9.28515625" style="451" bestFit="1" customWidth="1"/>
    <col min="4105" max="4105" width="9.85546875" style="451" bestFit="1" customWidth="1"/>
    <col min="4106" max="4106" width="9.140625" style="451" customWidth="1"/>
    <col min="4107" max="4352" width="9.140625" style="451"/>
    <col min="4353" max="4353" width="43" style="451" customWidth="1"/>
    <col min="4354" max="4356" width="9.28515625" style="451" bestFit="1" customWidth="1"/>
    <col min="4357" max="4357" width="10.140625" style="451" customWidth="1"/>
    <col min="4358" max="4360" width="9.28515625" style="451" bestFit="1" customWidth="1"/>
    <col min="4361" max="4361" width="9.85546875" style="451" bestFit="1" customWidth="1"/>
    <col min="4362" max="4362" width="9.140625" style="451" customWidth="1"/>
    <col min="4363" max="4608" width="9.140625" style="451"/>
    <col min="4609" max="4609" width="43" style="451" customWidth="1"/>
    <col min="4610" max="4612" width="9.28515625" style="451" bestFit="1" customWidth="1"/>
    <col min="4613" max="4613" width="10.140625" style="451" customWidth="1"/>
    <col min="4614" max="4616" width="9.28515625" style="451" bestFit="1" customWidth="1"/>
    <col min="4617" max="4617" width="9.85546875" style="451" bestFit="1" customWidth="1"/>
    <col min="4618" max="4618" width="9.140625" style="451" customWidth="1"/>
    <col min="4619" max="4864" width="9.140625" style="451"/>
    <col min="4865" max="4865" width="43" style="451" customWidth="1"/>
    <col min="4866" max="4868" width="9.28515625" style="451" bestFit="1" customWidth="1"/>
    <col min="4869" max="4869" width="10.140625" style="451" customWidth="1"/>
    <col min="4870" max="4872" width="9.28515625" style="451" bestFit="1" customWidth="1"/>
    <col min="4873" max="4873" width="9.85546875" style="451" bestFit="1" customWidth="1"/>
    <col min="4874" max="4874" width="9.140625" style="451" customWidth="1"/>
    <col min="4875" max="5120" width="9.140625" style="451"/>
    <col min="5121" max="5121" width="43" style="451" customWidth="1"/>
    <col min="5122" max="5124" width="9.28515625" style="451" bestFit="1" customWidth="1"/>
    <col min="5125" max="5125" width="10.140625" style="451" customWidth="1"/>
    <col min="5126" max="5128" width="9.28515625" style="451" bestFit="1" customWidth="1"/>
    <col min="5129" max="5129" width="9.85546875" style="451" bestFit="1" customWidth="1"/>
    <col min="5130" max="5130" width="9.140625" style="451" customWidth="1"/>
    <col min="5131" max="5376" width="9.140625" style="451"/>
    <col min="5377" max="5377" width="43" style="451" customWidth="1"/>
    <col min="5378" max="5380" width="9.28515625" style="451" bestFit="1" customWidth="1"/>
    <col min="5381" max="5381" width="10.140625" style="451" customWidth="1"/>
    <col min="5382" max="5384" width="9.28515625" style="451" bestFit="1" customWidth="1"/>
    <col min="5385" max="5385" width="9.85546875" style="451" bestFit="1" customWidth="1"/>
    <col min="5386" max="5386" width="9.140625" style="451" customWidth="1"/>
    <col min="5387" max="5632" width="9.140625" style="451"/>
    <col min="5633" max="5633" width="43" style="451" customWidth="1"/>
    <col min="5634" max="5636" width="9.28515625" style="451" bestFit="1" customWidth="1"/>
    <col min="5637" max="5637" width="10.140625" style="451" customWidth="1"/>
    <col min="5638" max="5640" width="9.28515625" style="451" bestFit="1" customWidth="1"/>
    <col min="5641" max="5641" width="9.85546875" style="451" bestFit="1" customWidth="1"/>
    <col min="5642" max="5642" width="9.140625" style="451" customWidth="1"/>
    <col min="5643" max="5888" width="9.140625" style="451"/>
    <col min="5889" max="5889" width="43" style="451" customWidth="1"/>
    <col min="5890" max="5892" width="9.28515625" style="451" bestFit="1" customWidth="1"/>
    <col min="5893" max="5893" width="10.140625" style="451" customWidth="1"/>
    <col min="5894" max="5896" width="9.28515625" style="451" bestFit="1" customWidth="1"/>
    <col min="5897" max="5897" width="9.85546875" style="451" bestFit="1" customWidth="1"/>
    <col min="5898" max="5898" width="9.140625" style="451" customWidth="1"/>
    <col min="5899" max="6144" width="9.140625" style="451"/>
    <col min="6145" max="6145" width="43" style="451" customWidth="1"/>
    <col min="6146" max="6148" width="9.28515625" style="451" bestFit="1" customWidth="1"/>
    <col min="6149" max="6149" width="10.140625" style="451" customWidth="1"/>
    <col min="6150" max="6152" width="9.28515625" style="451" bestFit="1" customWidth="1"/>
    <col min="6153" max="6153" width="9.85546875" style="451" bestFit="1" customWidth="1"/>
    <col min="6154" max="6154" width="9.140625" style="451" customWidth="1"/>
    <col min="6155" max="6400" width="9.140625" style="451"/>
    <col min="6401" max="6401" width="43" style="451" customWidth="1"/>
    <col min="6402" max="6404" width="9.28515625" style="451" bestFit="1" customWidth="1"/>
    <col min="6405" max="6405" width="10.140625" style="451" customWidth="1"/>
    <col min="6406" max="6408" width="9.28515625" style="451" bestFit="1" customWidth="1"/>
    <col min="6409" max="6409" width="9.85546875" style="451" bestFit="1" customWidth="1"/>
    <col min="6410" max="6410" width="9.140625" style="451" customWidth="1"/>
    <col min="6411" max="6656" width="9.140625" style="451"/>
    <col min="6657" max="6657" width="43" style="451" customWidth="1"/>
    <col min="6658" max="6660" width="9.28515625" style="451" bestFit="1" customWidth="1"/>
    <col min="6661" max="6661" width="10.140625" style="451" customWidth="1"/>
    <col min="6662" max="6664" width="9.28515625" style="451" bestFit="1" customWidth="1"/>
    <col min="6665" max="6665" width="9.85546875" style="451" bestFit="1" customWidth="1"/>
    <col min="6666" max="6666" width="9.140625" style="451" customWidth="1"/>
    <col min="6667" max="6912" width="9.140625" style="451"/>
    <col min="6913" max="6913" width="43" style="451" customWidth="1"/>
    <col min="6914" max="6916" width="9.28515625" style="451" bestFit="1" customWidth="1"/>
    <col min="6917" max="6917" width="10.140625" style="451" customWidth="1"/>
    <col min="6918" max="6920" width="9.28515625" style="451" bestFit="1" customWidth="1"/>
    <col min="6921" max="6921" width="9.85546875" style="451" bestFit="1" customWidth="1"/>
    <col min="6922" max="6922" width="9.140625" style="451" customWidth="1"/>
    <col min="6923" max="7168" width="9.140625" style="451"/>
    <col min="7169" max="7169" width="43" style="451" customWidth="1"/>
    <col min="7170" max="7172" width="9.28515625" style="451" bestFit="1" customWidth="1"/>
    <col min="7173" max="7173" width="10.140625" style="451" customWidth="1"/>
    <col min="7174" max="7176" width="9.28515625" style="451" bestFit="1" customWidth="1"/>
    <col min="7177" max="7177" width="9.85546875" style="451" bestFit="1" customWidth="1"/>
    <col min="7178" max="7178" width="9.140625" style="451" customWidth="1"/>
    <col min="7179" max="7424" width="9.140625" style="451"/>
    <col min="7425" max="7425" width="43" style="451" customWidth="1"/>
    <col min="7426" max="7428" width="9.28515625" style="451" bestFit="1" customWidth="1"/>
    <col min="7429" max="7429" width="10.140625" style="451" customWidth="1"/>
    <col min="7430" max="7432" width="9.28515625" style="451" bestFit="1" customWidth="1"/>
    <col min="7433" max="7433" width="9.85546875" style="451" bestFit="1" customWidth="1"/>
    <col min="7434" max="7434" width="9.140625" style="451" customWidth="1"/>
    <col min="7435" max="7680" width="9.140625" style="451"/>
    <col min="7681" max="7681" width="43" style="451" customWidth="1"/>
    <col min="7682" max="7684" width="9.28515625" style="451" bestFit="1" customWidth="1"/>
    <col min="7685" max="7685" width="10.140625" style="451" customWidth="1"/>
    <col min="7686" max="7688" width="9.28515625" style="451" bestFit="1" customWidth="1"/>
    <col min="7689" max="7689" width="9.85546875" style="451" bestFit="1" customWidth="1"/>
    <col min="7690" max="7690" width="9.140625" style="451" customWidth="1"/>
    <col min="7691" max="7936" width="9.140625" style="451"/>
    <col min="7937" max="7937" width="43" style="451" customWidth="1"/>
    <col min="7938" max="7940" width="9.28515625" style="451" bestFit="1" customWidth="1"/>
    <col min="7941" max="7941" width="10.140625" style="451" customWidth="1"/>
    <col min="7942" max="7944" width="9.28515625" style="451" bestFit="1" customWidth="1"/>
    <col min="7945" max="7945" width="9.85546875" style="451" bestFit="1" customWidth="1"/>
    <col min="7946" max="7946" width="9.140625" style="451" customWidth="1"/>
    <col min="7947" max="8192" width="9.140625" style="451"/>
    <col min="8193" max="8193" width="43" style="451" customWidth="1"/>
    <col min="8194" max="8196" width="9.28515625" style="451" bestFit="1" customWidth="1"/>
    <col min="8197" max="8197" width="10.140625" style="451" customWidth="1"/>
    <col min="8198" max="8200" width="9.28515625" style="451" bestFit="1" customWidth="1"/>
    <col min="8201" max="8201" width="9.85546875" style="451" bestFit="1" customWidth="1"/>
    <col min="8202" max="8202" width="9.140625" style="451" customWidth="1"/>
    <col min="8203" max="8448" width="9.140625" style="451"/>
    <col min="8449" max="8449" width="43" style="451" customWidth="1"/>
    <col min="8450" max="8452" width="9.28515625" style="451" bestFit="1" customWidth="1"/>
    <col min="8453" max="8453" width="10.140625" style="451" customWidth="1"/>
    <col min="8454" max="8456" width="9.28515625" style="451" bestFit="1" customWidth="1"/>
    <col min="8457" max="8457" width="9.85546875" style="451" bestFit="1" customWidth="1"/>
    <col min="8458" max="8458" width="9.140625" style="451" customWidth="1"/>
    <col min="8459" max="8704" width="9.140625" style="451"/>
    <col min="8705" max="8705" width="43" style="451" customWidth="1"/>
    <col min="8706" max="8708" width="9.28515625" style="451" bestFit="1" customWidth="1"/>
    <col min="8709" max="8709" width="10.140625" style="451" customWidth="1"/>
    <col min="8710" max="8712" width="9.28515625" style="451" bestFit="1" customWidth="1"/>
    <col min="8713" max="8713" width="9.85546875" style="451" bestFit="1" customWidth="1"/>
    <col min="8714" max="8714" width="9.140625" style="451" customWidth="1"/>
    <col min="8715" max="8960" width="9.140625" style="451"/>
    <col min="8961" max="8961" width="43" style="451" customWidth="1"/>
    <col min="8962" max="8964" width="9.28515625" style="451" bestFit="1" customWidth="1"/>
    <col min="8965" max="8965" width="10.140625" style="451" customWidth="1"/>
    <col min="8966" max="8968" width="9.28515625" style="451" bestFit="1" customWidth="1"/>
    <col min="8969" max="8969" width="9.85546875" style="451" bestFit="1" customWidth="1"/>
    <col min="8970" max="8970" width="9.140625" style="451" customWidth="1"/>
    <col min="8971" max="9216" width="9.140625" style="451"/>
    <col min="9217" max="9217" width="43" style="451" customWidth="1"/>
    <col min="9218" max="9220" width="9.28515625" style="451" bestFit="1" customWidth="1"/>
    <col min="9221" max="9221" width="10.140625" style="451" customWidth="1"/>
    <col min="9222" max="9224" width="9.28515625" style="451" bestFit="1" customWidth="1"/>
    <col min="9225" max="9225" width="9.85546875" style="451" bestFit="1" customWidth="1"/>
    <col min="9226" max="9226" width="9.140625" style="451" customWidth="1"/>
    <col min="9227" max="9472" width="9.140625" style="451"/>
    <col min="9473" max="9473" width="43" style="451" customWidth="1"/>
    <col min="9474" max="9476" width="9.28515625" style="451" bestFit="1" customWidth="1"/>
    <col min="9477" max="9477" width="10.140625" style="451" customWidth="1"/>
    <col min="9478" max="9480" width="9.28515625" style="451" bestFit="1" customWidth="1"/>
    <col min="9481" max="9481" width="9.85546875" style="451" bestFit="1" customWidth="1"/>
    <col min="9482" max="9482" width="9.140625" style="451" customWidth="1"/>
    <col min="9483" max="9728" width="9.140625" style="451"/>
    <col min="9729" max="9729" width="43" style="451" customWidth="1"/>
    <col min="9730" max="9732" width="9.28515625" style="451" bestFit="1" customWidth="1"/>
    <col min="9733" max="9733" width="10.140625" style="451" customWidth="1"/>
    <col min="9734" max="9736" width="9.28515625" style="451" bestFit="1" customWidth="1"/>
    <col min="9737" max="9737" width="9.85546875" style="451" bestFit="1" customWidth="1"/>
    <col min="9738" max="9738" width="9.140625" style="451" customWidth="1"/>
    <col min="9739" max="9984" width="9.140625" style="451"/>
    <col min="9985" max="9985" width="43" style="451" customWidth="1"/>
    <col min="9986" max="9988" width="9.28515625" style="451" bestFit="1" customWidth="1"/>
    <col min="9989" max="9989" width="10.140625" style="451" customWidth="1"/>
    <col min="9990" max="9992" width="9.28515625" style="451" bestFit="1" customWidth="1"/>
    <col min="9993" max="9993" width="9.85546875" style="451" bestFit="1" customWidth="1"/>
    <col min="9994" max="9994" width="9.140625" style="451" customWidth="1"/>
    <col min="9995" max="10240" width="9.140625" style="451"/>
    <col min="10241" max="10241" width="43" style="451" customWidth="1"/>
    <col min="10242" max="10244" width="9.28515625" style="451" bestFit="1" customWidth="1"/>
    <col min="10245" max="10245" width="10.140625" style="451" customWidth="1"/>
    <col min="10246" max="10248" width="9.28515625" style="451" bestFit="1" customWidth="1"/>
    <col min="10249" max="10249" width="9.85546875" style="451" bestFit="1" customWidth="1"/>
    <col min="10250" max="10250" width="9.140625" style="451" customWidth="1"/>
    <col min="10251" max="10496" width="9.140625" style="451"/>
    <col min="10497" max="10497" width="43" style="451" customWidth="1"/>
    <col min="10498" max="10500" width="9.28515625" style="451" bestFit="1" customWidth="1"/>
    <col min="10501" max="10501" width="10.140625" style="451" customWidth="1"/>
    <col min="10502" max="10504" width="9.28515625" style="451" bestFit="1" customWidth="1"/>
    <col min="10505" max="10505" width="9.85546875" style="451" bestFit="1" customWidth="1"/>
    <col min="10506" max="10506" width="9.140625" style="451" customWidth="1"/>
    <col min="10507" max="10752" width="9.140625" style="451"/>
    <col min="10753" max="10753" width="43" style="451" customWidth="1"/>
    <col min="10754" max="10756" width="9.28515625" style="451" bestFit="1" customWidth="1"/>
    <col min="10757" max="10757" width="10.140625" style="451" customWidth="1"/>
    <col min="10758" max="10760" width="9.28515625" style="451" bestFit="1" customWidth="1"/>
    <col min="10761" max="10761" width="9.85546875" style="451" bestFit="1" customWidth="1"/>
    <col min="10762" max="10762" width="9.140625" style="451" customWidth="1"/>
    <col min="10763" max="11008" width="9.140625" style="451"/>
    <col min="11009" max="11009" width="43" style="451" customWidth="1"/>
    <col min="11010" max="11012" width="9.28515625" style="451" bestFit="1" customWidth="1"/>
    <col min="11013" max="11013" width="10.140625" style="451" customWidth="1"/>
    <col min="11014" max="11016" width="9.28515625" style="451" bestFit="1" customWidth="1"/>
    <col min="11017" max="11017" width="9.85546875" style="451" bestFit="1" customWidth="1"/>
    <col min="11018" max="11018" width="9.140625" style="451" customWidth="1"/>
    <col min="11019" max="11264" width="9.140625" style="451"/>
    <col min="11265" max="11265" width="43" style="451" customWidth="1"/>
    <col min="11266" max="11268" width="9.28515625" style="451" bestFit="1" customWidth="1"/>
    <col min="11269" max="11269" width="10.140625" style="451" customWidth="1"/>
    <col min="11270" max="11272" width="9.28515625" style="451" bestFit="1" customWidth="1"/>
    <col min="11273" max="11273" width="9.85546875" style="451" bestFit="1" customWidth="1"/>
    <col min="11274" max="11274" width="9.140625" style="451" customWidth="1"/>
    <col min="11275" max="11520" width="9.140625" style="451"/>
    <col min="11521" max="11521" width="43" style="451" customWidth="1"/>
    <col min="11522" max="11524" width="9.28515625" style="451" bestFit="1" customWidth="1"/>
    <col min="11525" max="11525" width="10.140625" style="451" customWidth="1"/>
    <col min="11526" max="11528" width="9.28515625" style="451" bestFit="1" customWidth="1"/>
    <col min="11529" max="11529" width="9.85546875" style="451" bestFit="1" customWidth="1"/>
    <col min="11530" max="11530" width="9.140625" style="451" customWidth="1"/>
    <col min="11531" max="11776" width="9.140625" style="451"/>
    <col min="11777" max="11777" width="43" style="451" customWidth="1"/>
    <col min="11778" max="11780" width="9.28515625" style="451" bestFit="1" customWidth="1"/>
    <col min="11781" max="11781" width="10.140625" style="451" customWidth="1"/>
    <col min="11782" max="11784" width="9.28515625" style="451" bestFit="1" customWidth="1"/>
    <col min="11785" max="11785" width="9.85546875" style="451" bestFit="1" customWidth="1"/>
    <col min="11786" max="11786" width="9.140625" style="451" customWidth="1"/>
    <col min="11787" max="12032" width="9.140625" style="451"/>
    <col min="12033" max="12033" width="43" style="451" customWidth="1"/>
    <col min="12034" max="12036" width="9.28515625" style="451" bestFit="1" customWidth="1"/>
    <col min="12037" max="12037" width="10.140625" style="451" customWidth="1"/>
    <col min="12038" max="12040" width="9.28515625" style="451" bestFit="1" customWidth="1"/>
    <col min="12041" max="12041" width="9.85546875" style="451" bestFit="1" customWidth="1"/>
    <col min="12042" max="12042" width="9.140625" style="451" customWidth="1"/>
    <col min="12043" max="12288" width="9.140625" style="451"/>
    <col min="12289" max="12289" width="43" style="451" customWidth="1"/>
    <col min="12290" max="12292" width="9.28515625" style="451" bestFit="1" customWidth="1"/>
    <col min="12293" max="12293" width="10.140625" style="451" customWidth="1"/>
    <col min="12294" max="12296" width="9.28515625" style="451" bestFit="1" customWidth="1"/>
    <col min="12297" max="12297" width="9.85546875" style="451" bestFit="1" customWidth="1"/>
    <col min="12298" max="12298" width="9.140625" style="451" customWidth="1"/>
    <col min="12299" max="12544" width="9.140625" style="451"/>
    <col min="12545" max="12545" width="43" style="451" customWidth="1"/>
    <col min="12546" max="12548" width="9.28515625" style="451" bestFit="1" customWidth="1"/>
    <col min="12549" max="12549" width="10.140625" style="451" customWidth="1"/>
    <col min="12550" max="12552" width="9.28515625" style="451" bestFit="1" customWidth="1"/>
    <col min="12553" max="12553" width="9.85546875" style="451" bestFit="1" customWidth="1"/>
    <col min="12554" max="12554" width="9.140625" style="451" customWidth="1"/>
    <col min="12555" max="12800" width="9.140625" style="451"/>
    <col min="12801" max="12801" width="43" style="451" customWidth="1"/>
    <col min="12802" max="12804" width="9.28515625" style="451" bestFit="1" customWidth="1"/>
    <col min="12805" max="12805" width="10.140625" style="451" customWidth="1"/>
    <col min="12806" max="12808" width="9.28515625" style="451" bestFit="1" customWidth="1"/>
    <col min="12809" max="12809" width="9.85546875" style="451" bestFit="1" customWidth="1"/>
    <col min="12810" max="12810" width="9.140625" style="451" customWidth="1"/>
    <col min="12811" max="13056" width="9.140625" style="451"/>
    <col min="13057" max="13057" width="43" style="451" customWidth="1"/>
    <col min="13058" max="13060" width="9.28515625" style="451" bestFit="1" customWidth="1"/>
    <col min="13061" max="13061" width="10.140625" style="451" customWidth="1"/>
    <col min="13062" max="13064" width="9.28515625" style="451" bestFit="1" customWidth="1"/>
    <col min="13065" max="13065" width="9.85546875" style="451" bestFit="1" customWidth="1"/>
    <col min="13066" max="13066" width="9.140625" style="451" customWidth="1"/>
    <col min="13067" max="13312" width="9.140625" style="451"/>
    <col min="13313" max="13313" width="43" style="451" customWidth="1"/>
    <col min="13314" max="13316" width="9.28515625" style="451" bestFit="1" customWidth="1"/>
    <col min="13317" max="13317" width="10.140625" style="451" customWidth="1"/>
    <col min="13318" max="13320" width="9.28515625" style="451" bestFit="1" customWidth="1"/>
    <col min="13321" max="13321" width="9.85546875" style="451" bestFit="1" customWidth="1"/>
    <col min="13322" max="13322" width="9.140625" style="451" customWidth="1"/>
    <col min="13323" max="13568" width="9.140625" style="451"/>
    <col min="13569" max="13569" width="43" style="451" customWidth="1"/>
    <col min="13570" max="13572" width="9.28515625" style="451" bestFit="1" customWidth="1"/>
    <col min="13573" max="13573" width="10.140625" style="451" customWidth="1"/>
    <col min="13574" max="13576" width="9.28515625" style="451" bestFit="1" customWidth="1"/>
    <col min="13577" max="13577" width="9.85546875" style="451" bestFit="1" customWidth="1"/>
    <col min="13578" max="13578" width="9.140625" style="451" customWidth="1"/>
    <col min="13579" max="13824" width="9.140625" style="451"/>
    <col min="13825" max="13825" width="43" style="451" customWidth="1"/>
    <col min="13826" max="13828" width="9.28515625" style="451" bestFit="1" customWidth="1"/>
    <col min="13829" max="13829" width="10.140625" style="451" customWidth="1"/>
    <col min="13830" max="13832" width="9.28515625" style="451" bestFit="1" customWidth="1"/>
    <col min="13833" max="13833" width="9.85546875" style="451" bestFit="1" customWidth="1"/>
    <col min="13834" max="13834" width="9.140625" style="451" customWidth="1"/>
    <col min="13835" max="14080" width="9.140625" style="451"/>
    <col min="14081" max="14081" width="43" style="451" customWidth="1"/>
    <col min="14082" max="14084" width="9.28515625" style="451" bestFit="1" customWidth="1"/>
    <col min="14085" max="14085" width="10.140625" style="451" customWidth="1"/>
    <col min="14086" max="14088" width="9.28515625" style="451" bestFit="1" customWidth="1"/>
    <col min="14089" max="14089" width="9.85546875" style="451" bestFit="1" customWidth="1"/>
    <col min="14090" max="14090" width="9.140625" style="451" customWidth="1"/>
    <col min="14091" max="14336" width="9.140625" style="451"/>
    <col min="14337" max="14337" width="43" style="451" customWidth="1"/>
    <col min="14338" max="14340" width="9.28515625" style="451" bestFit="1" customWidth="1"/>
    <col min="14341" max="14341" width="10.140625" style="451" customWidth="1"/>
    <col min="14342" max="14344" width="9.28515625" style="451" bestFit="1" customWidth="1"/>
    <col min="14345" max="14345" width="9.85546875" style="451" bestFit="1" customWidth="1"/>
    <col min="14346" max="14346" width="9.140625" style="451" customWidth="1"/>
    <col min="14347" max="14592" width="9.140625" style="451"/>
    <col min="14593" max="14593" width="43" style="451" customWidth="1"/>
    <col min="14594" max="14596" width="9.28515625" style="451" bestFit="1" customWidth="1"/>
    <col min="14597" max="14597" width="10.140625" style="451" customWidth="1"/>
    <col min="14598" max="14600" width="9.28515625" style="451" bestFit="1" customWidth="1"/>
    <col min="14601" max="14601" width="9.85546875" style="451" bestFit="1" customWidth="1"/>
    <col min="14602" max="14602" width="9.140625" style="451" customWidth="1"/>
    <col min="14603" max="14848" width="9.140625" style="451"/>
    <col min="14849" max="14849" width="43" style="451" customWidth="1"/>
    <col min="14850" max="14852" width="9.28515625" style="451" bestFit="1" customWidth="1"/>
    <col min="14853" max="14853" width="10.140625" style="451" customWidth="1"/>
    <col min="14854" max="14856" width="9.28515625" style="451" bestFit="1" customWidth="1"/>
    <col min="14857" max="14857" width="9.85546875" style="451" bestFit="1" customWidth="1"/>
    <col min="14858" max="14858" width="9.140625" style="451" customWidth="1"/>
    <col min="14859" max="15104" width="9.140625" style="451"/>
    <col min="15105" max="15105" width="43" style="451" customWidth="1"/>
    <col min="15106" max="15108" width="9.28515625" style="451" bestFit="1" customWidth="1"/>
    <col min="15109" max="15109" width="10.140625" style="451" customWidth="1"/>
    <col min="15110" max="15112" width="9.28515625" style="451" bestFit="1" customWidth="1"/>
    <col min="15113" max="15113" width="9.85546875" style="451" bestFit="1" customWidth="1"/>
    <col min="15114" max="15114" width="9.140625" style="451" customWidth="1"/>
    <col min="15115" max="15360" width="9.140625" style="451"/>
    <col min="15361" max="15361" width="43" style="451" customWidth="1"/>
    <col min="15362" max="15364" width="9.28515625" style="451" bestFit="1" customWidth="1"/>
    <col min="15365" max="15365" width="10.140625" style="451" customWidth="1"/>
    <col min="15366" max="15368" width="9.28515625" style="451" bestFit="1" customWidth="1"/>
    <col min="15369" max="15369" width="9.85546875" style="451" bestFit="1" customWidth="1"/>
    <col min="15370" max="15370" width="9.140625" style="451" customWidth="1"/>
    <col min="15371" max="15616" width="9.140625" style="451"/>
    <col min="15617" max="15617" width="43" style="451" customWidth="1"/>
    <col min="15618" max="15620" width="9.28515625" style="451" bestFit="1" customWidth="1"/>
    <col min="15621" max="15621" width="10.140625" style="451" customWidth="1"/>
    <col min="15622" max="15624" width="9.28515625" style="451" bestFit="1" customWidth="1"/>
    <col min="15625" max="15625" width="9.85546875" style="451" bestFit="1" customWidth="1"/>
    <col min="15626" max="15626" width="9.140625" style="451" customWidth="1"/>
    <col min="15627" max="15872" width="9.140625" style="451"/>
    <col min="15873" max="15873" width="43" style="451" customWidth="1"/>
    <col min="15874" max="15876" width="9.28515625" style="451" bestFit="1" customWidth="1"/>
    <col min="15877" max="15877" width="10.140625" style="451" customWidth="1"/>
    <col min="15878" max="15880" width="9.28515625" style="451" bestFit="1" customWidth="1"/>
    <col min="15881" max="15881" width="9.85546875" style="451" bestFit="1" customWidth="1"/>
    <col min="15882" max="15882" width="9.140625" style="451" customWidth="1"/>
    <col min="15883" max="16128" width="9.140625" style="451"/>
    <col min="16129" max="16129" width="43" style="451" customWidth="1"/>
    <col min="16130" max="16132" width="9.28515625" style="451" bestFit="1" customWidth="1"/>
    <col min="16133" max="16133" width="10.140625" style="451" customWidth="1"/>
    <col min="16134" max="16136" width="9.28515625" style="451" bestFit="1" customWidth="1"/>
    <col min="16137" max="16137" width="9.85546875" style="451" bestFit="1" customWidth="1"/>
    <col min="16138" max="16138" width="9.140625" style="451" customWidth="1"/>
    <col min="16139" max="16384" width="9.140625" style="451"/>
  </cols>
  <sheetData>
    <row r="1" spans="1:10" s="1871" customFormat="1" ht="15.75">
      <c r="A1" s="2080" t="s">
        <v>419</v>
      </c>
      <c r="B1" s="2080"/>
      <c r="C1" s="2080"/>
      <c r="D1" s="2080"/>
      <c r="E1" s="2080"/>
      <c r="F1" s="2080"/>
      <c r="G1" s="2080"/>
      <c r="H1" s="2080"/>
      <c r="I1" s="2080"/>
      <c r="J1" s="2080"/>
    </row>
    <row r="2" spans="1:10" s="1868" customFormat="1" ht="18.75">
      <c r="A2" s="2084" t="s">
        <v>294</v>
      </c>
      <c r="B2" s="2084"/>
      <c r="C2" s="2084"/>
      <c r="D2" s="2084"/>
      <c r="E2" s="2084"/>
      <c r="F2" s="2084"/>
      <c r="G2" s="2084"/>
      <c r="H2" s="2084"/>
      <c r="I2" s="2084"/>
      <c r="J2" s="2084"/>
    </row>
    <row r="3" spans="1:10" ht="19.5" thickBot="1">
      <c r="A3" s="487"/>
      <c r="B3" s="488"/>
      <c r="C3" s="488"/>
      <c r="D3" s="488"/>
      <c r="E3" s="488"/>
      <c r="F3" s="488"/>
      <c r="H3" s="455"/>
      <c r="I3" s="455"/>
      <c r="J3" s="455"/>
    </row>
    <row r="4" spans="1:10" ht="16.5" thickTop="1">
      <c r="A4" s="1551" t="s">
        <v>383</v>
      </c>
      <c r="B4" s="1506" t="s">
        <v>257</v>
      </c>
      <c r="C4" s="1507" t="s">
        <v>259</v>
      </c>
      <c r="D4" s="1507" t="s">
        <v>260</v>
      </c>
      <c r="E4" s="1507" t="s">
        <v>261</v>
      </c>
      <c r="F4" s="1507" t="s">
        <v>262</v>
      </c>
      <c r="G4" s="1507" t="s">
        <v>143</v>
      </c>
      <c r="H4" s="1507" t="s">
        <v>0</v>
      </c>
      <c r="I4" s="1507" t="s">
        <v>353</v>
      </c>
      <c r="J4" s="1508" t="s">
        <v>165</v>
      </c>
    </row>
    <row r="5" spans="1:10">
      <c r="A5" s="1532" t="s">
        <v>420</v>
      </c>
      <c r="B5" s="471">
        <v>38171.932040391264</v>
      </c>
      <c r="C5" s="471">
        <v>45434.725916585136</v>
      </c>
      <c r="D5" s="471">
        <v>51593.872722194479</v>
      </c>
      <c r="E5" s="471">
        <v>56879.686368986724</v>
      </c>
      <c r="F5" s="471">
        <v>62282.960544068344</v>
      </c>
      <c r="G5" s="471">
        <v>71225.208573772572</v>
      </c>
      <c r="H5" s="471">
        <v>76200.758449479617</v>
      </c>
      <c r="I5" s="471">
        <v>79325.159145787475</v>
      </c>
      <c r="J5" s="1524">
        <v>90520.515464803175</v>
      </c>
    </row>
    <row r="6" spans="1:10">
      <c r="A6" s="1552" t="s">
        <v>421</v>
      </c>
      <c r="B6" s="464">
        <v>19.489603754861875</v>
      </c>
      <c r="C6" s="464">
        <v>19.026529410428623</v>
      </c>
      <c r="D6" s="464">
        <v>13.556033807526632</v>
      </c>
      <c r="E6" s="464">
        <v>10.245041451440429</v>
      </c>
      <c r="F6" s="464">
        <v>9.4994795506251535</v>
      </c>
      <c r="G6" s="464">
        <v>14.357454995057807</v>
      </c>
      <c r="H6" s="464">
        <v>6.9856585545180252</v>
      </c>
      <c r="I6" s="464">
        <v>4.1002225698046004</v>
      </c>
      <c r="J6" s="1518">
        <v>14.113247851719208</v>
      </c>
    </row>
    <row r="7" spans="1:10">
      <c r="A7" s="1532" t="s">
        <v>422</v>
      </c>
      <c r="B7" s="471">
        <v>38625.755815823271</v>
      </c>
      <c r="C7" s="471">
        <v>45782.022821168153</v>
      </c>
      <c r="D7" s="471">
        <v>51878.81483698175</v>
      </c>
      <c r="E7" s="471">
        <v>57337.42946804675</v>
      </c>
      <c r="F7" s="471">
        <v>62763.540803196687</v>
      </c>
      <c r="G7" s="471">
        <v>72412.635231546912</v>
      </c>
      <c r="H7" s="471">
        <v>77425.698004245438</v>
      </c>
      <c r="I7" s="471">
        <v>80525.374862163051</v>
      </c>
      <c r="J7" s="1524">
        <v>91488.156788470398</v>
      </c>
    </row>
    <row r="8" spans="1:10">
      <c r="A8" s="1552" t="s">
        <v>423</v>
      </c>
      <c r="B8" s="464">
        <v>19.743569948934894</v>
      </c>
      <c r="C8" s="464">
        <v>18.527189576477568</v>
      </c>
      <c r="D8" s="464">
        <v>13.317000080203172</v>
      </c>
      <c r="E8" s="464">
        <v>10.521856846995334</v>
      </c>
      <c r="F8" s="464">
        <v>9.4634715673360006</v>
      </c>
      <c r="G8" s="464">
        <v>15.373725422225974</v>
      </c>
      <c r="H8" s="464">
        <v>6.9229116668226993</v>
      </c>
      <c r="I8" s="464">
        <v>4.003421264277975</v>
      </c>
      <c r="J8" s="1518">
        <v>13.614071272654812</v>
      </c>
    </row>
    <row r="9" spans="1:10">
      <c r="A9" s="1532" t="s">
        <v>424</v>
      </c>
      <c r="B9" s="471">
        <v>48262.169407588859</v>
      </c>
      <c r="C9" s="471">
        <v>56548.543024023151</v>
      </c>
      <c r="D9" s="471">
        <v>63498.534156882968</v>
      </c>
      <c r="E9" s="471">
        <v>73081.853313183616</v>
      </c>
      <c r="F9" s="471">
        <v>81051.484024180289</v>
      </c>
      <c r="G9" s="471">
        <v>95307.944196043056</v>
      </c>
      <c r="H9" s="471">
        <v>102822.61116809462</v>
      </c>
      <c r="I9" s="471">
        <v>107992.2530266301</v>
      </c>
      <c r="J9" s="1524">
        <v>120869.25488639358</v>
      </c>
    </row>
    <row r="10" spans="1:10">
      <c r="A10" s="1552" t="s">
        <v>425</v>
      </c>
      <c r="B10" s="464">
        <v>22.439379357760856</v>
      </c>
      <c r="C10" s="464">
        <v>17.169500911683684</v>
      </c>
      <c r="D10" s="464">
        <v>12.290309813830746</v>
      </c>
      <c r="E10" s="464">
        <v>15.092189581295813</v>
      </c>
      <c r="F10" s="464">
        <v>10.905074720592765</v>
      </c>
      <c r="G10" s="464">
        <v>17.589388206154993</v>
      </c>
      <c r="H10" s="464">
        <v>7.8846176312378731</v>
      </c>
      <c r="I10" s="464">
        <v>5.0277286287586378</v>
      </c>
      <c r="J10" s="1518">
        <v>11.924005193768949</v>
      </c>
    </row>
    <row r="11" spans="1:10">
      <c r="A11" s="1532" t="s">
        <v>426</v>
      </c>
      <c r="B11" s="471">
        <v>22792.857377759068</v>
      </c>
      <c r="C11" s="471">
        <v>23560.802212504495</v>
      </c>
      <c r="D11" s="471">
        <v>24144.40671851315</v>
      </c>
      <c r="E11" s="471">
        <v>24961.822904142289</v>
      </c>
      <c r="F11" s="471">
        <v>25646.236690518006</v>
      </c>
      <c r="G11" s="471">
        <v>26820.105365721283</v>
      </c>
      <c r="H11" s="471">
        <v>27342.192506486237</v>
      </c>
      <c r="I11" s="471">
        <v>27089.379575174094</v>
      </c>
      <c r="J11" s="1524">
        <v>28733.025285605378</v>
      </c>
    </row>
    <row r="12" spans="1:10">
      <c r="A12" s="1552" t="s">
        <v>427</v>
      </c>
      <c r="B12" s="464">
        <v>3.0898750612966279</v>
      </c>
      <c r="C12" s="464">
        <v>3.3692345896692046</v>
      </c>
      <c r="D12" s="464">
        <v>2.4770145801695804</v>
      </c>
      <c r="E12" s="464">
        <v>3.3855302188989782</v>
      </c>
      <c r="F12" s="464">
        <v>2.7418421683543812</v>
      </c>
      <c r="G12" s="464">
        <v>4.577157613293366</v>
      </c>
      <c r="H12" s="464">
        <v>1.9466259869069376</v>
      </c>
      <c r="I12" s="464">
        <v>-0.9246256724005093</v>
      </c>
      <c r="J12" s="1518">
        <v>6.0674911578174147</v>
      </c>
    </row>
    <row r="13" spans="1:10">
      <c r="A13" s="1532" t="s">
        <v>428</v>
      </c>
      <c r="B13" s="471">
        <v>23300.659504098261</v>
      </c>
      <c r="C13" s="471">
        <v>24151.653615693263</v>
      </c>
      <c r="D13" s="471">
        <v>24664.052394533759</v>
      </c>
      <c r="E13" s="471">
        <v>25582.396064034063</v>
      </c>
      <c r="F13" s="471">
        <v>26396.843486032976</v>
      </c>
      <c r="G13" s="471">
        <v>27939.268365830219</v>
      </c>
      <c r="H13" s="471">
        <v>28422.193882350537</v>
      </c>
      <c r="I13" s="471">
        <v>28162.504969958263</v>
      </c>
      <c r="J13" s="1524">
        <v>29627.21123619569</v>
      </c>
    </row>
    <row r="14" spans="1:10">
      <c r="A14" s="1552" t="s">
        <v>429</v>
      </c>
      <c r="B14" s="464">
        <v>3.2498432914142561</v>
      </c>
      <c r="C14" s="464">
        <v>3.6522318668504852</v>
      </c>
      <c r="D14" s="464">
        <v>2.1215888029610994</v>
      </c>
      <c r="E14" s="464">
        <v>3.7234094982049157</v>
      </c>
      <c r="F14" s="464">
        <v>3.183624473486816</v>
      </c>
      <c r="G14" s="464">
        <v>5.8432171278864047</v>
      </c>
      <c r="H14" s="464">
        <v>1.7284830447132862</v>
      </c>
      <c r="I14" s="464">
        <v>-0.91368355823345837</v>
      </c>
      <c r="J14" s="1518">
        <v>5.2009090377431448</v>
      </c>
    </row>
    <row r="15" spans="1:10">
      <c r="A15" s="1532" t="s">
        <v>430</v>
      </c>
      <c r="B15" s="471">
        <v>29113.744250272015</v>
      </c>
      <c r="C15" s="471">
        <v>29831.377895274203</v>
      </c>
      <c r="D15" s="471">
        <v>30188.260436224125</v>
      </c>
      <c r="E15" s="471">
        <v>32607.128256306067</v>
      </c>
      <c r="F15" s="471">
        <v>34088.314819676641</v>
      </c>
      <c r="G15" s="471">
        <v>36773.060692710998</v>
      </c>
      <c r="H15" s="471">
        <v>37745.144899421924</v>
      </c>
      <c r="I15" s="471">
        <v>37768.620981713801</v>
      </c>
      <c r="J15" s="1524">
        <v>39141.885378240026</v>
      </c>
    </row>
    <row r="16" spans="1:10">
      <c r="A16" s="1552" t="s">
        <v>431</v>
      </c>
      <c r="B16" s="464">
        <v>5.5743263440199042</v>
      </c>
      <c r="C16" s="464">
        <v>2.464930786068436</v>
      </c>
      <c r="D16" s="464">
        <v>1.1963327413262448</v>
      </c>
      <c r="E16" s="464">
        <v>8.0126108133724756</v>
      </c>
      <c r="F16" s="464">
        <v>4.5425238056163977</v>
      </c>
      <c r="G16" s="464">
        <v>7.8758539025362921</v>
      </c>
      <c r="H16" s="464">
        <v>2.6434683118547326</v>
      </c>
      <c r="I16" s="464">
        <v>6.2196296648025395E-2</v>
      </c>
      <c r="J16" s="1518">
        <v>3.63599295084434</v>
      </c>
    </row>
    <row r="17" spans="1:10">
      <c r="A17" s="1553" t="s">
        <v>432</v>
      </c>
      <c r="B17" s="463"/>
      <c r="C17" s="463"/>
      <c r="D17" s="463"/>
      <c r="E17" s="463"/>
      <c r="F17" s="463"/>
      <c r="G17" s="463"/>
      <c r="H17" s="463"/>
      <c r="I17" s="463"/>
      <c r="J17" s="1554"/>
    </row>
    <row r="18" spans="1:10">
      <c r="A18" s="1552" t="s">
        <v>433</v>
      </c>
      <c r="B18" s="456">
        <v>496.52279870290909</v>
      </c>
      <c r="C18" s="456">
        <v>609.5348258194947</v>
      </c>
      <c r="D18" s="456">
        <v>713.90442399604933</v>
      </c>
      <c r="E18" s="456">
        <v>702.04500578853037</v>
      </c>
      <c r="F18" s="456">
        <v>708.08277107853962</v>
      </c>
      <c r="G18" s="456">
        <v>725.21636229237197</v>
      </c>
      <c r="H18" s="456">
        <v>765.91374459221652</v>
      </c>
      <c r="I18" s="456">
        <v>745.88772116396308</v>
      </c>
      <c r="J18" s="1510">
        <v>853.16225697269726</v>
      </c>
    </row>
    <row r="19" spans="1:10">
      <c r="A19" s="1552" t="s">
        <v>434</v>
      </c>
      <c r="B19" s="456">
        <v>502.42592801941805</v>
      </c>
      <c r="C19" s="456">
        <v>614.19402765183997</v>
      </c>
      <c r="D19" s="456">
        <v>717.84716807778818</v>
      </c>
      <c r="E19" s="456">
        <v>707.69476015856276</v>
      </c>
      <c r="F19" s="456">
        <v>713.54639385171322</v>
      </c>
      <c r="G19" s="456">
        <v>737.30676200454911</v>
      </c>
      <c r="H19" s="456">
        <v>778.22593229716995</v>
      </c>
      <c r="I19" s="456">
        <v>757.17324741103016</v>
      </c>
      <c r="J19" s="1510">
        <v>862.28234484891993</v>
      </c>
    </row>
    <row r="20" spans="1:10">
      <c r="A20" s="1552" t="s">
        <v>435</v>
      </c>
      <c r="B20" s="456">
        <v>627.77192939496592</v>
      </c>
      <c r="C20" s="456">
        <v>758.63352594611138</v>
      </c>
      <c r="D20" s="456">
        <v>878.62922591508197</v>
      </c>
      <c r="E20" s="456">
        <v>902.02238105632705</v>
      </c>
      <c r="F20" s="456">
        <v>921.45843592747042</v>
      </c>
      <c r="G20" s="456">
        <v>970.42721209903959</v>
      </c>
      <c r="H20" s="456">
        <v>1033.4969461060873</v>
      </c>
      <c r="I20" s="456">
        <v>1015.4419654596155</v>
      </c>
      <c r="J20" s="1510">
        <v>1139.2012713137945</v>
      </c>
    </row>
    <row r="21" spans="1:10" ht="13.5" customHeight="1">
      <c r="A21" s="1532" t="s">
        <v>436</v>
      </c>
      <c r="B21" s="466">
        <v>90.56637767783667</v>
      </c>
      <c r="C21" s="466">
        <v>88.548621563217083</v>
      </c>
      <c r="D21" s="466">
        <v>86.03290723494635</v>
      </c>
      <c r="E21" s="466">
        <v>89.013293890334282</v>
      </c>
      <c r="F21" s="466">
        <v>89.446549355019727</v>
      </c>
      <c r="G21" s="466">
        <v>88.07723918856756</v>
      </c>
      <c r="H21" s="466">
        <v>90.793916420350953</v>
      </c>
      <c r="I21" s="466">
        <v>96.177526154289353</v>
      </c>
      <c r="J21" s="1519">
        <v>89.747261269342133</v>
      </c>
    </row>
    <row r="22" spans="1:10">
      <c r="A22" s="1532" t="s">
        <v>437</v>
      </c>
      <c r="B22" s="466">
        <v>9.4336223221633322</v>
      </c>
      <c r="C22" s="466">
        <v>11.451378436782916</v>
      </c>
      <c r="D22" s="466">
        <v>13.967092765053646</v>
      </c>
      <c r="E22" s="466">
        <v>10.986706109665706</v>
      </c>
      <c r="F22" s="466">
        <v>10.553450644980279</v>
      </c>
      <c r="G22" s="466">
        <v>11.92276081143244</v>
      </c>
      <c r="H22" s="466">
        <v>9.2060835796490448</v>
      </c>
      <c r="I22" s="466">
        <v>3.822473845710646</v>
      </c>
      <c r="J22" s="1519">
        <v>10.252738730657864</v>
      </c>
    </row>
    <row r="23" spans="1:10">
      <c r="A23" s="1532" t="s">
        <v>438</v>
      </c>
      <c r="B23" s="466">
        <v>35.867278749406026</v>
      </c>
      <c r="C23" s="466">
        <v>35.912441826583425</v>
      </c>
      <c r="D23" s="466">
        <v>37.040881970195791</v>
      </c>
      <c r="E23" s="466">
        <v>39.471685508270497</v>
      </c>
      <c r="F23" s="466">
        <v>40.687733466735786</v>
      </c>
      <c r="G23" s="466">
        <v>45.734856422674397</v>
      </c>
      <c r="H23" s="466">
        <v>44.142550434194909</v>
      </c>
      <c r="I23" s="466">
        <v>39.961189720401698</v>
      </c>
      <c r="J23" s="1519">
        <v>43.779657204062723</v>
      </c>
    </row>
    <row r="24" spans="1:10">
      <c r="A24" s="1532" t="s">
        <v>439</v>
      </c>
      <c r="B24" s="466">
        <v>12.419350012019168</v>
      </c>
      <c r="C24" s="466">
        <v>9.5825395954739623</v>
      </c>
      <c r="D24" s="466">
        <v>8.904029983106561</v>
      </c>
      <c r="E24" s="466">
        <v>10.073915487512391</v>
      </c>
      <c r="F24" s="466">
        <v>10.689033219368635</v>
      </c>
      <c r="G24" s="466">
        <v>11.505077458291439</v>
      </c>
      <c r="H24" s="466">
        <v>11.621939744484461</v>
      </c>
      <c r="I24" s="466">
        <v>9.4925439673404934</v>
      </c>
      <c r="J24" s="1519">
        <v>9.7581968695887404</v>
      </c>
    </row>
    <row r="25" spans="1:10" ht="12.75" customHeight="1">
      <c r="A25" s="1532" t="s">
        <v>440</v>
      </c>
      <c r="B25" s="466">
        <v>34.660089930957966</v>
      </c>
      <c r="C25" s="466">
        <v>36.402407758993874</v>
      </c>
      <c r="D25" s="466">
        <v>32.924186027506813</v>
      </c>
      <c r="E25" s="466">
        <v>33.584297047589075</v>
      </c>
      <c r="F25" s="466">
        <v>37.45694045464046</v>
      </c>
      <c r="G25" s="466">
        <v>40.750123310730942</v>
      </c>
      <c r="H25" s="466">
        <v>41.473327067357971</v>
      </c>
      <c r="I25" s="466">
        <v>39.383281651344788</v>
      </c>
      <c r="J25" s="1519">
        <v>42.016523833866962</v>
      </c>
    </row>
    <row r="26" spans="1:10" ht="12.75" customHeight="1">
      <c r="A26" s="1526" t="s">
        <v>441</v>
      </c>
      <c r="B26" s="466">
        <v>21.354353965160545</v>
      </c>
      <c r="C26" s="466">
        <v>22.207694229956335</v>
      </c>
      <c r="D26" s="466">
        <v>21.41479347442656</v>
      </c>
      <c r="E26" s="466">
        <v>20.767073922110711</v>
      </c>
      <c r="F26" s="466">
        <v>22.594059558887515</v>
      </c>
      <c r="G26" s="466">
        <v>23.517641359373631</v>
      </c>
      <c r="H26" s="466">
        <v>27.970926309411748</v>
      </c>
      <c r="I26" s="466">
        <v>28.80155779113332</v>
      </c>
      <c r="J26" s="1519">
        <v>33.802476379536024</v>
      </c>
    </row>
    <row r="27" spans="1:10">
      <c r="A27" s="1532" t="s">
        <v>442</v>
      </c>
      <c r="B27" s="466">
        <v>4.1929165083038873</v>
      </c>
      <c r="C27" s="466">
        <v>-2.358804773719402</v>
      </c>
      <c r="D27" s="466">
        <v>-0.94636683925810472</v>
      </c>
      <c r="E27" s="466">
        <v>4.9745978385281031</v>
      </c>
      <c r="F27" s="466">
        <v>3.3663755864836871</v>
      </c>
      <c r="G27" s="466">
        <v>4.5670497588024608</v>
      </c>
      <c r="H27" s="466">
        <v>5.0850795316723554</v>
      </c>
      <c r="I27" s="466">
        <v>6.247978190686756</v>
      </c>
      <c r="J27" s="1519">
        <v>1.2685915091266351</v>
      </c>
    </row>
    <row r="28" spans="1:10">
      <c r="A28" s="1532" t="s">
        <v>443</v>
      </c>
      <c r="B28" s="489">
        <v>21.218713104986371</v>
      </c>
      <c r="C28" s="489">
        <v>19.427434097911444</v>
      </c>
      <c r="D28" s="489">
        <v>18.548655443618991</v>
      </c>
      <c r="E28" s="489">
        <v>23.541160489624399</v>
      </c>
      <c r="F28" s="489">
        <v>25.638870383974943</v>
      </c>
      <c r="G28" s="489">
        <v>27.655034616717209</v>
      </c>
      <c r="H28" s="489">
        <v>28.978190425160271</v>
      </c>
      <c r="I28" s="489">
        <v>29.592261539738256</v>
      </c>
      <c r="J28" s="1555">
        <v>26.941119884059262</v>
      </c>
    </row>
    <row r="29" spans="1:10">
      <c r="A29" s="1534" t="s">
        <v>444</v>
      </c>
      <c r="B29" s="490">
        <v>76.878508177488882</v>
      </c>
      <c r="C29" s="490">
        <v>74.540000000000006</v>
      </c>
      <c r="D29" s="490">
        <v>72.27</v>
      </c>
      <c r="E29" s="490">
        <v>81.02</v>
      </c>
      <c r="F29" s="490">
        <v>87.96</v>
      </c>
      <c r="G29" s="490">
        <v>98.212357411012235</v>
      </c>
      <c r="H29" s="490">
        <v>99.49</v>
      </c>
      <c r="I29" s="490">
        <v>106.35</v>
      </c>
      <c r="J29" s="1556">
        <v>106.1</v>
      </c>
    </row>
    <row r="30" spans="1:10" ht="13.5" thickBot="1">
      <c r="A30" s="1557" t="s">
        <v>445</v>
      </c>
      <c r="B30" s="1528">
        <v>25.890005407529305</v>
      </c>
      <c r="C30" s="1528">
        <v>26.252465483234715</v>
      </c>
      <c r="D30" s="1528">
        <v>26.494503999999999</v>
      </c>
      <c r="E30" s="1528">
        <v>26.852179804000002</v>
      </c>
      <c r="F30" s="1528">
        <v>27.214684231354003</v>
      </c>
      <c r="G30" s="1528">
        <v>27.582082468477285</v>
      </c>
      <c r="H30" s="1528">
        <v>27.95444058180173</v>
      </c>
      <c r="I30" s="1528">
        <v>28.331825529656054</v>
      </c>
      <c r="J30" s="1529">
        <v>28.714305174306414</v>
      </c>
    </row>
    <row r="31" spans="1:10" ht="13.5" thickTop="1">
      <c r="A31" s="459" t="s">
        <v>373</v>
      </c>
      <c r="B31" s="491"/>
      <c r="C31" s="491"/>
      <c r="D31" s="491"/>
      <c r="E31" s="492"/>
      <c r="F31" s="474"/>
      <c r="G31" s="474"/>
      <c r="I31" s="474"/>
      <c r="J31" s="474"/>
    </row>
    <row r="32" spans="1:10">
      <c r="A32" s="468" t="s">
        <v>376</v>
      </c>
    </row>
  </sheetData>
  <mergeCells count="2">
    <mergeCell ref="A1:J1"/>
    <mergeCell ref="A2:J2"/>
  </mergeCells>
  <printOptions horizontalCentered="1"/>
  <pageMargins left="1.5" right="1" top="1.5" bottom="1" header="0.3" footer="0.3"/>
  <pageSetup paperSize="9" scale="91" orientation="landscape" r:id="rId1"/>
</worksheet>
</file>

<file path=xl/worksheets/sheet70.xml><?xml version="1.0" encoding="utf-8"?>
<worksheet xmlns="http://schemas.openxmlformats.org/spreadsheetml/2006/main" xmlns:r="http://schemas.openxmlformats.org/officeDocument/2006/relationships">
  <sheetPr>
    <pageSetUpPr fitToPage="1"/>
  </sheetPr>
  <dimension ref="A1:L67"/>
  <sheetViews>
    <sheetView workbookViewId="0">
      <selection activeCell="A3" sqref="A3:L3"/>
    </sheetView>
  </sheetViews>
  <sheetFormatPr defaultRowHeight="15"/>
  <cols>
    <col min="1" max="2" width="10.140625" style="1836" customWidth="1"/>
    <col min="3" max="3" width="9" style="1836" bestFit="1" customWidth="1"/>
    <col min="4" max="4" width="10.28515625" style="1836" bestFit="1" customWidth="1"/>
    <col min="5" max="6" width="10.7109375" style="1836" customWidth="1"/>
    <col min="7" max="7" width="10" style="1836" customWidth="1"/>
    <col min="8" max="8" width="6.5703125" style="1836" customWidth="1"/>
    <col min="9" max="9" width="6.7109375" style="1836" customWidth="1"/>
    <col min="10" max="10" width="8.28515625" style="1836" bestFit="1" customWidth="1"/>
    <col min="11" max="11" width="7" style="1836" customWidth="1"/>
    <col min="12" max="12" width="7.7109375" style="1836" bestFit="1" customWidth="1"/>
    <col min="13" max="16384" width="9.140625" style="1836"/>
  </cols>
  <sheetData>
    <row r="1" spans="1:12" s="1993" customFormat="1" ht="20.25">
      <c r="A1" s="2624" t="s">
        <v>1720</v>
      </c>
      <c r="B1" s="2624"/>
      <c r="C1" s="2624"/>
      <c r="D1" s="2624"/>
      <c r="E1" s="2624"/>
      <c r="F1" s="2624"/>
      <c r="G1" s="2624"/>
      <c r="H1" s="2624"/>
      <c r="I1" s="2624"/>
      <c r="J1" s="2624"/>
      <c r="K1" s="2624"/>
      <c r="L1" s="2624"/>
    </row>
    <row r="2" spans="1:12" s="1992" customFormat="1" ht="23.25">
      <c r="A2" s="2625" t="s">
        <v>1528</v>
      </c>
      <c r="B2" s="2625"/>
      <c r="C2" s="2625"/>
      <c r="D2" s="2625"/>
      <c r="E2" s="2625"/>
      <c r="F2" s="2625"/>
      <c r="G2" s="2625"/>
      <c r="H2" s="2625"/>
      <c r="I2" s="2625"/>
      <c r="J2" s="2625"/>
      <c r="K2" s="2625"/>
      <c r="L2" s="2625"/>
    </row>
    <row r="3" spans="1:12" s="1995" customFormat="1" ht="19.5" thickBot="1">
      <c r="A3" s="2626" t="s">
        <v>213</v>
      </c>
      <c r="B3" s="2626"/>
      <c r="C3" s="2626"/>
      <c r="D3" s="2626"/>
      <c r="E3" s="2626"/>
      <c r="F3" s="2626"/>
      <c r="G3" s="2626"/>
      <c r="H3" s="2626"/>
      <c r="I3" s="2626"/>
      <c r="J3" s="2626"/>
      <c r="K3" s="2626"/>
      <c r="L3" s="2626"/>
    </row>
    <row r="4" spans="1:12" s="1837" customFormat="1" ht="15" customHeight="1" thickTop="1">
      <c r="A4" s="2605" t="s">
        <v>1531</v>
      </c>
      <c r="B4" s="2627" t="s">
        <v>1532</v>
      </c>
      <c r="C4" s="2622" t="s">
        <v>1687</v>
      </c>
      <c r="D4" s="2622" t="s">
        <v>1688</v>
      </c>
      <c r="E4" s="2627" t="s">
        <v>1689</v>
      </c>
      <c r="F4" s="2627" t="s">
        <v>1690</v>
      </c>
      <c r="G4" s="2622" t="s">
        <v>1691</v>
      </c>
      <c r="H4" s="2622" t="s">
        <v>1692</v>
      </c>
      <c r="I4" s="2622"/>
      <c r="J4" s="2622"/>
      <c r="K4" s="2622"/>
      <c r="L4" s="2623"/>
    </row>
    <row r="5" spans="1:12" ht="38.25">
      <c r="A5" s="2606"/>
      <c r="B5" s="2628"/>
      <c r="C5" s="2629"/>
      <c r="D5" s="2629"/>
      <c r="E5" s="2628"/>
      <c r="F5" s="2628"/>
      <c r="G5" s="2629"/>
      <c r="H5" s="1838" t="s">
        <v>1687</v>
      </c>
      <c r="I5" s="1838" t="s">
        <v>1688</v>
      </c>
      <c r="J5" s="1839" t="s">
        <v>1689</v>
      </c>
      <c r="K5" s="1839" t="s">
        <v>1690</v>
      </c>
      <c r="L5" s="1840" t="s">
        <v>1691</v>
      </c>
    </row>
    <row r="6" spans="1:12" hidden="1">
      <c r="A6" s="1841">
        <v>1957</v>
      </c>
      <c r="B6" s="1842"/>
      <c r="C6" s="1843">
        <v>91.899999999999991</v>
      </c>
      <c r="D6" s="1843">
        <v>102.99999999999999</v>
      </c>
      <c r="E6" s="1843">
        <v>35.9</v>
      </c>
      <c r="F6" s="1843">
        <v>21.4</v>
      </c>
      <c r="G6" s="1843">
        <v>34.599999999999994</v>
      </c>
      <c r="H6" s="1843"/>
      <c r="I6" s="1843"/>
      <c r="J6" s="1843"/>
      <c r="K6" s="1843"/>
      <c r="L6" s="1844"/>
    </row>
    <row r="7" spans="1:12" hidden="1">
      <c r="A7" s="1841">
        <v>1958</v>
      </c>
      <c r="B7" s="1842"/>
      <c r="C7" s="1843">
        <v>101.29999999999998</v>
      </c>
      <c r="D7" s="1843">
        <v>113.79999999999998</v>
      </c>
      <c r="E7" s="1843">
        <v>30.199999999999996</v>
      </c>
      <c r="F7" s="1843">
        <v>22.9</v>
      </c>
      <c r="G7" s="1843">
        <v>36.700000000000003</v>
      </c>
      <c r="H7" s="1843"/>
      <c r="I7" s="1843"/>
      <c r="J7" s="1843"/>
      <c r="K7" s="1843"/>
      <c r="L7" s="1844"/>
    </row>
    <row r="8" spans="1:12" hidden="1">
      <c r="A8" s="1841">
        <v>1959</v>
      </c>
      <c r="B8" s="1842"/>
      <c r="C8" s="1843">
        <v>115.6</v>
      </c>
      <c r="D8" s="1843">
        <v>133.19999999999999</v>
      </c>
      <c r="E8" s="1843">
        <v>14.699999999999996</v>
      </c>
      <c r="F8" s="1843">
        <v>34.4</v>
      </c>
      <c r="G8" s="1843">
        <v>47.900000000000006</v>
      </c>
      <c r="H8" s="1843"/>
      <c r="I8" s="1843"/>
      <c r="J8" s="1843"/>
      <c r="K8" s="1843"/>
      <c r="L8" s="1844"/>
    </row>
    <row r="9" spans="1:12" hidden="1">
      <c r="A9" s="1841">
        <v>1960</v>
      </c>
      <c r="B9" s="1842"/>
      <c r="C9" s="1843">
        <v>174.10000000000002</v>
      </c>
      <c r="D9" s="1843">
        <v>200.60000000000002</v>
      </c>
      <c r="E9" s="1843">
        <v>28.400000000000006</v>
      </c>
      <c r="F9" s="1843">
        <v>32.299999999999997</v>
      </c>
      <c r="G9" s="1843">
        <v>72.2</v>
      </c>
      <c r="H9" s="1843"/>
      <c r="I9" s="1843"/>
      <c r="J9" s="1843"/>
      <c r="K9" s="1843"/>
      <c r="L9" s="1844"/>
    </row>
    <row r="10" spans="1:12" hidden="1">
      <c r="A10" s="1841">
        <v>1961</v>
      </c>
      <c r="B10" s="1842"/>
      <c r="C10" s="1843">
        <v>205.40000000000003</v>
      </c>
      <c r="D10" s="1843">
        <v>235.60000000000002</v>
      </c>
      <c r="E10" s="1843">
        <v>34.9</v>
      </c>
      <c r="F10" s="1843">
        <v>46</v>
      </c>
      <c r="G10" s="1843">
        <v>75.300000000000011</v>
      </c>
      <c r="H10" s="1843"/>
      <c r="I10" s="1843"/>
      <c r="J10" s="1843"/>
      <c r="K10" s="1843"/>
      <c r="L10" s="1844"/>
    </row>
    <row r="11" spans="1:12" hidden="1">
      <c r="A11" s="1841">
        <v>1962</v>
      </c>
      <c r="B11" s="1842"/>
      <c r="C11" s="1843">
        <v>244.20000000000002</v>
      </c>
      <c r="D11" s="1843">
        <v>279.70000000000005</v>
      </c>
      <c r="E11" s="1843">
        <v>45.2</v>
      </c>
      <c r="F11" s="1843">
        <v>57.7</v>
      </c>
      <c r="G11" s="1843">
        <v>79.3</v>
      </c>
      <c r="H11" s="1843"/>
      <c r="I11" s="1843"/>
      <c r="J11" s="1843"/>
      <c r="K11" s="1843"/>
      <c r="L11" s="1844"/>
    </row>
    <row r="12" spans="1:12" hidden="1">
      <c r="A12" s="1841">
        <v>1963</v>
      </c>
      <c r="B12" s="1842"/>
      <c r="C12" s="1843">
        <v>264.79999999999995</v>
      </c>
      <c r="D12" s="1843">
        <v>304.09999999999997</v>
      </c>
      <c r="E12" s="1843">
        <v>44.099999999999994</v>
      </c>
      <c r="F12" s="1843">
        <v>62.2</v>
      </c>
      <c r="G12" s="1843">
        <v>100.69999999999999</v>
      </c>
      <c r="H12" s="1843"/>
      <c r="I12" s="1843"/>
      <c r="J12" s="1843"/>
      <c r="K12" s="1843"/>
      <c r="L12" s="1844"/>
    </row>
    <row r="13" spans="1:12" hidden="1">
      <c r="A13" s="1841">
        <v>1964</v>
      </c>
      <c r="B13" s="1842"/>
      <c r="C13" s="1843">
        <v>365.7</v>
      </c>
      <c r="D13" s="1843">
        <v>405.3</v>
      </c>
      <c r="E13" s="1843">
        <v>50.8</v>
      </c>
      <c r="F13" s="1843">
        <v>89.8</v>
      </c>
      <c r="G13" s="1843">
        <v>112.39999999999999</v>
      </c>
      <c r="H13" s="1843"/>
      <c r="I13" s="1843"/>
      <c r="J13" s="1843"/>
      <c r="K13" s="1843"/>
      <c r="L13" s="1844"/>
    </row>
    <row r="14" spans="1:12" hidden="1">
      <c r="A14" s="1841">
        <v>1965</v>
      </c>
      <c r="B14" s="1842"/>
      <c r="C14" s="1843">
        <v>446.30000000000007</v>
      </c>
      <c r="D14" s="1843">
        <v>489.70000000000005</v>
      </c>
      <c r="E14" s="1843">
        <v>73.099999999999994</v>
      </c>
      <c r="F14" s="1843">
        <v>110.5</v>
      </c>
      <c r="G14" s="1843">
        <v>129.80000000000001</v>
      </c>
      <c r="H14" s="1843"/>
      <c r="I14" s="1843"/>
      <c r="J14" s="1843"/>
      <c r="K14" s="1843"/>
      <c r="L14" s="1844"/>
    </row>
    <row r="15" spans="1:12" hidden="1">
      <c r="A15" s="1841">
        <v>1966</v>
      </c>
      <c r="B15" s="1842"/>
      <c r="C15" s="1843">
        <v>521.5</v>
      </c>
      <c r="D15" s="1843">
        <v>570.70000000000005</v>
      </c>
      <c r="E15" s="1843">
        <v>169.29999999999998</v>
      </c>
      <c r="F15" s="1843">
        <v>156.6</v>
      </c>
      <c r="G15" s="1843">
        <v>125</v>
      </c>
      <c r="H15" s="1843"/>
      <c r="I15" s="1843"/>
      <c r="J15" s="1843"/>
      <c r="K15" s="1843"/>
      <c r="L15" s="1844"/>
    </row>
    <row r="16" spans="1:12" hidden="1">
      <c r="A16" s="1841">
        <v>1967</v>
      </c>
      <c r="B16" s="1842"/>
      <c r="C16" s="1843">
        <v>568.29999999999995</v>
      </c>
      <c r="D16" s="1843">
        <v>641.4</v>
      </c>
      <c r="E16" s="1843">
        <v>180</v>
      </c>
      <c r="F16" s="1843">
        <v>136.19999999999999</v>
      </c>
      <c r="G16" s="1843">
        <v>181.8</v>
      </c>
      <c r="H16" s="1843"/>
      <c r="I16" s="1843"/>
      <c r="J16" s="1843"/>
      <c r="K16" s="1843"/>
      <c r="L16" s="1844"/>
    </row>
    <row r="17" spans="1:12" hidden="1">
      <c r="A17" s="1841">
        <v>1968</v>
      </c>
      <c r="B17" s="1842"/>
      <c r="C17" s="1843">
        <v>618.80000000000018</v>
      </c>
      <c r="D17" s="1843">
        <v>727.10000000000014</v>
      </c>
      <c r="E17" s="1843">
        <v>140.30000000000001</v>
      </c>
      <c r="F17" s="1843">
        <v>194.2</v>
      </c>
      <c r="G17" s="1843">
        <v>222.50000000000003</v>
      </c>
      <c r="H17" s="1843"/>
      <c r="I17" s="1843"/>
      <c r="J17" s="1843"/>
      <c r="K17" s="1843"/>
      <c r="L17" s="1844"/>
    </row>
    <row r="18" spans="1:12" hidden="1">
      <c r="A18" s="1841">
        <v>1969</v>
      </c>
      <c r="B18" s="1842"/>
      <c r="C18" s="1843">
        <v>700.40000000000009</v>
      </c>
      <c r="D18" s="1843">
        <v>857.2</v>
      </c>
      <c r="E18" s="1843">
        <v>32.200000000000017</v>
      </c>
      <c r="F18" s="1843">
        <v>194.3</v>
      </c>
      <c r="G18" s="1843">
        <v>316.79999999999995</v>
      </c>
      <c r="H18" s="1843"/>
      <c r="I18" s="1843"/>
      <c r="J18" s="1843"/>
      <c r="K18" s="1843"/>
      <c r="L18" s="1844"/>
    </row>
    <row r="19" spans="1:12" hidden="1">
      <c r="A19" s="1841">
        <v>1970</v>
      </c>
      <c r="B19" s="1842"/>
      <c r="C19" s="1843">
        <v>763.3</v>
      </c>
      <c r="D19" s="1843">
        <v>975.3</v>
      </c>
      <c r="E19" s="1843">
        <v>96.799999999999955</v>
      </c>
      <c r="F19" s="1843">
        <v>258.89999999999998</v>
      </c>
      <c r="G19" s="1843">
        <v>400.6</v>
      </c>
      <c r="H19" s="1843"/>
      <c r="I19" s="1843"/>
      <c r="J19" s="1843"/>
      <c r="K19" s="1843"/>
      <c r="L19" s="1844"/>
    </row>
    <row r="20" spans="1:12" hidden="1">
      <c r="A20" s="1841">
        <v>1971</v>
      </c>
      <c r="B20" s="1842"/>
      <c r="C20" s="1843">
        <v>793.40000000000009</v>
      </c>
      <c r="D20" s="1843">
        <v>1072.1000000000001</v>
      </c>
      <c r="E20" s="1843">
        <v>212.8</v>
      </c>
      <c r="F20" s="1843">
        <v>320.8</v>
      </c>
      <c r="G20" s="1843">
        <v>472.49999999999994</v>
      </c>
      <c r="H20" s="1843"/>
      <c r="I20" s="1843"/>
      <c r="J20" s="1843"/>
      <c r="K20" s="1843"/>
      <c r="L20" s="1844"/>
    </row>
    <row r="21" spans="1:12" hidden="1">
      <c r="A21" s="1841">
        <v>1972</v>
      </c>
      <c r="B21" s="1842"/>
      <c r="C21" s="1843">
        <v>857.70000000000016</v>
      </c>
      <c r="D21" s="1843">
        <v>1261.8000000000002</v>
      </c>
      <c r="E21" s="1843">
        <v>361.8</v>
      </c>
      <c r="F21" s="1843">
        <v>400.3</v>
      </c>
      <c r="G21" s="1843">
        <v>617.99999999999989</v>
      </c>
      <c r="H21" s="1843"/>
      <c r="I21" s="1843"/>
      <c r="J21" s="1843"/>
      <c r="K21" s="1843"/>
      <c r="L21" s="1844"/>
    </row>
    <row r="22" spans="1:12" hidden="1">
      <c r="A22" s="1841">
        <v>1973</v>
      </c>
      <c r="B22" s="1842"/>
      <c r="C22" s="1843">
        <v>1015.8000000000001</v>
      </c>
      <c r="D22" s="1843">
        <v>1529.2</v>
      </c>
      <c r="E22" s="1843">
        <v>597.29999999999995</v>
      </c>
      <c r="F22" s="1843">
        <v>459</v>
      </c>
      <c r="G22" s="1843">
        <v>764.40000000000009</v>
      </c>
      <c r="H22" s="1843"/>
      <c r="I22" s="1843"/>
      <c r="J22" s="1843"/>
      <c r="K22" s="1843"/>
      <c r="L22" s="1844"/>
    </row>
    <row r="23" spans="1:12" hidden="1">
      <c r="A23" s="1841">
        <v>1974</v>
      </c>
      <c r="B23" s="1842"/>
      <c r="C23" s="1843">
        <v>1281.0999999999997</v>
      </c>
      <c r="D23" s="1843">
        <v>1910.9999999999995</v>
      </c>
      <c r="E23" s="1843">
        <v>970.2</v>
      </c>
      <c r="F23" s="1843">
        <v>701.7</v>
      </c>
      <c r="G23" s="1843">
        <v>936.9</v>
      </c>
      <c r="H23" s="1843"/>
      <c r="I23" s="1843"/>
      <c r="J23" s="1843"/>
      <c r="K23" s="1843"/>
      <c r="L23" s="1844"/>
    </row>
    <row r="24" spans="1:12">
      <c r="A24" s="1845" t="s">
        <v>1538</v>
      </c>
      <c r="B24" s="1846" t="s">
        <v>1539</v>
      </c>
      <c r="C24" s="1843">
        <v>1337.7</v>
      </c>
      <c r="D24" s="1843">
        <v>2064.4</v>
      </c>
      <c r="E24" s="1843">
        <v>1637.8000000000002</v>
      </c>
      <c r="F24" s="1843">
        <v>783.4</v>
      </c>
      <c r="G24" s="1843">
        <v>1166.2</v>
      </c>
      <c r="H24" s="1847">
        <v>4.4180782140348436</v>
      </c>
      <c r="I24" s="1847">
        <v>8.0272108843537726</v>
      </c>
      <c r="J24" s="1847">
        <v>68.810554524840256</v>
      </c>
      <c r="K24" s="1847">
        <v>11.643152344306673</v>
      </c>
      <c r="L24" s="1848">
        <v>24.474330238019007</v>
      </c>
    </row>
    <row r="25" spans="1:12">
      <c r="A25" s="1845" t="s">
        <v>1540</v>
      </c>
      <c r="B25" s="1846" t="s">
        <v>1541</v>
      </c>
      <c r="C25" s="1843">
        <v>1452.5000000000002</v>
      </c>
      <c r="D25" s="1843">
        <v>2524</v>
      </c>
      <c r="E25" s="1843">
        <v>1763.3</v>
      </c>
      <c r="F25" s="1843">
        <v>716.2</v>
      </c>
      <c r="G25" s="1843">
        <v>1600.6</v>
      </c>
      <c r="H25" s="1847">
        <v>8.5818942961800229</v>
      </c>
      <c r="I25" s="1847">
        <v>22.263127300910671</v>
      </c>
      <c r="J25" s="1847">
        <v>7.6627182806203304</v>
      </c>
      <c r="K25" s="1847">
        <v>-8.5779933622670317</v>
      </c>
      <c r="L25" s="1848">
        <v>37.249185388441077</v>
      </c>
    </row>
    <row r="26" spans="1:12">
      <c r="A26" s="1845" t="s">
        <v>1542</v>
      </c>
      <c r="B26" s="1846" t="s">
        <v>1543</v>
      </c>
      <c r="C26" s="1843">
        <v>1852.8999999999999</v>
      </c>
      <c r="D26" s="1843">
        <v>3223</v>
      </c>
      <c r="E26" s="1843">
        <v>2125</v>
      </c>
      <c r="F26" s="1843">
        <v>864.2</v>
      </c>
      <c r="G26" s="1843">
        <v>2132.9</v>
      </c>
      <c r="H26" s="1847">
        <v>27.566265060240937</v>
      </c>
      <c r="I26" s="1847">
        <v>27.694136291600636</v>
      </c>
      <c r="J26" s="1847">
        <v>20.512675097827941</v>
      </c>
      <c r="K26" s="1847">
        <v>20.664618821558221</v>
      </c>
      <c r="L26" s="1848">
        <v>33.256278895414233</v>
      </c>
    </row>
    <row r="27" spans="1:12">
      <c r="A27" s="1845" t="s">
        <v>1544</v>
      </c>
      <c r="B27" s="1846" t="s">
        <v>1545</v>
      </c>
      <c r="C27" s="1843">
        <v>2060.6000000000004</v>
      </c>
      <c r="D27" s="1843">
        <v>3772.1000000000004</v>
      </c>
      <c r="E27" s="1843">
        <v>2905.2999999999997</v>
      </c>
      <c r="F27" s="1843">
        <v>1071.0999999999999</v>
      </c>
      <c r="G27" s="1843">
        <v>2517.8000000000002</v>
      </c>
      <c r="H27" s="1847">
        <v>11.209455448216337</v>
      </c>
      <c r="I27" s="1847">
        <v>17.036922122246363</v>
      </c>
      <c r="J27" s="1847">
        <v>36.719999999999985</v>
      </c>
      <c r="K27" s="1847">
        <v>23.941217310807666</v>
      </c>
      <c r="L27" s="1848">
        <v>18.045853063903607</v>
      </c>
    </row>
    <row r="28" spans="1:12">
      <c r="A28" s="1845" t="s">
        <v>1546</v>
      </c>
      <c r="B28" s="1846" t="s">
        <v>1547</v>
      </c>
      <c r="C28" s="1843">
        <v>2504.900000000001</v>
      </c>
      <c r="D28" s="1843">
        <v>4511.4000000000015</v>
      </c>
      <c r="E28" s="1843">
        <v>3540.7999999999997</v>
      </c>
      <c r="F28" s="1843">
        <v>1331.6</v>
      </c>
      <c r="G28" s="1843">
        <v>2902.2000000000003</v>
      </c>
      <c r="H28" s="1847">
        <v>21.561681063767864</v>
      </c>
      <c r="I28" s="1847">
        <v>19.599162270353414</v>
      </c>
      <c r="J28" s="1847">
        <v>21.873816817540359</v>
      </c>
      <c r="K28" s="1847">
        <v>24.32079170945757</v>
      </c>
      <c r="L28" s="1848">
        <v>15.267296846453254</v>
      </c>
    </row>
    <row r="29" spans="1:12">
      <c r="A29" s="1845" t="s">
        <v>1548</v>
      </c>
      <c r="B29" s="1846" t="s">
        <v>1549</v>
      </c>
      <c r="C29" s="1843">
        <v>2830.3999999999996</v>
      </c>
      <c r="D29" s="1843">
        <v>5285.2999999999993</v>
      </c>
      <c r="E29" s="1843">
        <v>4305.8</v>
      </c>
      <c r="F29" s="1843">
        <v>1916.5</v>
      </c>
      <c r="G29" s="1843">
        <v>3329.7</v>
      </c>
      <c r="H29" s="1847">
        <v>12.994530719789154</v>
      </c>
      <c r="I29" s="1847">
        <v>17.15432016668878</v>
      </c>
      <c r="J29" s="1847">
        <v>21.605286940804351</v>
      </c>
      <c r="K29" s="1847">
        <v>43.924601982577357</v>
      </c>
      <c r="L29" s="1848">
        <v>14.730204672317534</v>
      </c>
    </row>
    <row r="30" spans="1:12">
      <c r="A30" s="1845" t="s">
        <v>1550</v>
      </c>
      <c r="B30" s="1846" t="s">
        <v>1551</v>
      </c>
      <c r="C30" s="1843">
        <v>3207.8</v>
      </c>
      <c r="D30" s="1843">
        <v>6307.7000000000007</v>
      </c>
      <c r="E30" s="1843">
        <v>5161.3999999999996</v>
      </c>
      <c r="F30" s="1843">
        <v>2498.1</v>
      </c>
      <c r="G30" s="1843">
        <v>4143.2000000000007</v>
      </c>
      <c r="H30" s="1847">
        <v>13.333804409270794</v>
      </c>
      <c r="I30" s="1847">
        <v>19.344218871208856</v>
      </c>
      <c r="J30" s="1847">
        <v>19.870871847275755</v>
      </c>
      <c r="K30" s="1847">
        <v>30.346986694495172</v>
      </c>
      <c r="L30" s="1848">
        <v>24.4316304772202</v>
      </c>
    </row>
    <row r="31" spans="1:12">
      <c r="A31" s="1845" t="s">
        <v>1552</v>
      </c>
      <c r="B31" s="1846" t="s">
        <v>1553</v>
      </c>
      <c r="C31" s="1843">
        <v>3611.5</v>
      </c>
      <c r="D31" s="1843">
        <v>7458</v>
      </c>
      <c r="E31" s="1843">
        <v>6043.1</v>
      </c>
      <c r="F31" s="1843">
        <v>2638.2</v>
      </c>
      <c r="G31" s="1843">
        <v>4907</v>
      </c>
      <c r="H31" s="1847">
        <v>12.584949186358246</v>
      </c>
      <c r="I31" s="1847">
        <v>18.236441175071725</v>
      </c>
      <c r="J31" s="1847">
        <v>17.08257449529199</v>
      </c>
      <c r="K31" s="1847">
        <v>5.6082622793322896</v>
      </c>
      <c r="L31" s="1848">
        <v>18.435026066808245</v>
      </c>
    </row>
    <row r="32" spans="1:12">
      <c r="A32" s="1845" t="s">
        <v>1554</v>
      </c>
      <c r="B32" s="1846" t="s">
        <v>1555</v>
      </c>
      <c r="C32" s="1843">
        <v>4348.9000000000015</v>
      </c>
      <c r="D32" s="1843">
        <v>9222.4000000000015</v>
      </c>
      <c r="E32" s="1843">
        <v>8490.9</v>
      </c>
      <c r="F32" s="1843">
        <v>2699.1</v>
      </c>
      <c r="G32" s="1843">
        <v>6286.5</v>
      </c>
      <c r="H32" s="1847">
        <v>20.418108819050296</v>
      </c>
      <c r="I32" s="1847">
        <v>23.657817109144563</v>
      </c>
      <c r="J32" s="1847">
        <v>40.505700716519655</v>
      </c>
      <c r="K32" s="1847">
        <v>2.3083920855128532</v>
      </c>
      <c r="L32" s="1848">
        <v>28.112899938862849</v>
      </c>
    </row>
    <row r="33" spans="1:12">
      <c r="A33" s="1845" t="s">
        <v>1556</v>
      </c>
      <c r="B33" s="1846" t="s">
        <v>1557</v>
      </c>
      <c r="C33" s="1843">
        <v>4931.5</v>
      </c>
      <c r="D33" s="1843">
        <v>10455.200000000001</v>
      </c>
      <c r="E33" s="1843">
        <v>9824.5</v>
      </c>
      <c r="F33" s="1843">
        <v>3174</v>
      </c>
      <c r="G33" s="1843">
        <v>7067</v>
      </c>
      <c r="H33" s="1847">
        <v>13.396491066706487</v>
      </c>
      <c r="I33" s="1847">
        <v>13.367453157529482</v>
      </c>
      <c r="J33" s="1847">
        <v>15.70622666619558</v>
      </c>
      <c r="K33" s="1847">
        <v>17.5947538068245</v>
      </c>
      <c r="L33" s="1848">
        <v>12.415493517855722</v>
      </c>
    </row>
    <row r="34" spans="1:12">
      <c r="A34" s="1845" t="s">
        <v>1558</v>
      </c>
      <c r="B34" s="1846" t="s">
        <v>1559</v>
      </c>
      <c r="C34" s="1843">
        <v>5480.0000000000018</v>
      </c>
      <c r="D34" s="1843">
        <v>12296.600000000002</v>
      </c>
      <c r="E34" s="1843">
        <v>12550.900000000001</v>
      </c>
      <c r="F34" s="1843">
        <v>4036.6</v>
      </c>
      <c r="G34" s="1843">
        <v>8536.1</v>
      </c>
      <c r="H34" s="1847">
        <v>11.122376558856368</v>
      </c>
      <c r="I34" s="1847">
        <v>17.612288621929771</v>
      </c>
      <c r="J34" s="1847">
        <v>27.751030586798326</v>
      </c>
      <c r="K34" s="1847">
        <v>27.177063642091991</v>
      </c>
      <c r="L34" s="1848">
        <v>20.788170369322206</v>
      </c>
    </row>
    <row r="35" spans="1:12">
      <c r="A35" s="1845" t="s">
        <v>1560</v>
      </c>
      <c r="B35" s="1846" t="s">
        <v>1561</v>
      </c>
      <c r="C35" s="1843">
        <v>7029.3000000000011</v>
      </c>
      <c r="D35" s="1843">
        <v>15159</v>
      </c>
      <c r="E35" s="1843">
        <v>15322.9</v>
      </c>
      <c r="F35" s="1843">
        <v>5167.8999999999996</v>
      </c>
      <c r="G35" s="1843">
        <v>10275.700000000001</v>
      </c>
      <c r="H35" s="1847">
        <v>28.271897810218956</v>
      </c>
      <c r="I35" s="1847">
        <v>23.277979278825018</v>
      </c>
      <c r="J35" s="1847">
        <v>22.086065541116557</v>
      </c>
      <c r="K35" s="1847">
        <v>28.026061536937018</v>
      </c>
      <c r="L35" s="1848">
        <v>20.379330139056481</v>
      </c>
    </row>
    <row r="36" spans="1:12">
      <c r="A36" s="1845" t="s">
        <v>1562</v>
      </c>
      <c r="B36" s="1846" t="s">
        <v>1563</v>
      </c>
      <c r="C36" s="1843">
        <v>8120.2</v>
      </c>
      <c r="D36" s="1843">
        <v>17498.2</v>
      </c>
      <c r="E36" s="1843">
        <v>17803.099999999999</v>
      </c>
      <c r="F36" s="1843">
        <v>6132.5</v>
      </c>
      <c r="G36" s="1843">
        <v>11812.4</v>
      </c>
      <c r="H36" s="1847">
        <v>15.519326248701843</v>
      </c>
      <c r="I36" s="1847">
        <v>15.431097038063202</v>
      </c>
      <c r="J36" s="1847">
        <v>16.186231065920936</v>
      </c>
      <c r="K36" s="1847">
        <v>18.665221850268011</v>
      </c>
      <c r="L36" s="1848">
        <v>14.95469894994987</v>
      </c>
    </row>
    <row r="37" spans="1:12">
      <c r="A37" s="1845" t="s">
        <v>1564</v>
      </c>
      <c r="B37" s="1846" t="s">
        <v>1565</v>
      </c>
      <c r="C37" s="1843">
        <v>9596.6000000000022</v>
      </c>
      <c r="D37" s="1843">
        <v>21422.600000000002</v>
      </c>
      <c r="E37" s="1843">
        <v>20469.300000000003</v>
      </c>
      <c r="F37" s="1843">
        <v>7947.1</v>
      </c>
      <c r="G37" s="1843">
        <v>14951.900000000001</v>
      </c>
      <c r="H37" s="1847">
        <v>18.181818181818208</v>
      </c>
      <c r="I37" s="1847">
        <v>22.427449680538576</v>
      </c>
      <c r="J37" s="1847">
        <v>14.976043498042502</v>
      </c>
      <c r="K37" s="1847">
        <v>29.589889930697112</v>
      </c>
      <c r="L37" s="1848">
        <v>26.578002776743098</v>
      </c>
    </row>
    <row r="38" spans="1:12">
      <c r="A38" s="1845" t="s">
        <v>1566</v>
      </c>
      <c r="B38" s="1846" t="s">
        <v>1567</v>
      </c>
      <c r="C38" s="1843">
        <v>11775.400000000001</v>
      </c>
      <c r="D38" s="1843">
        <v>26605.100000000002</v>
      </c>
      <c r="E38" s="1843">
        <v>26584.3</v>
      </c>
      <c r="F38" s="1843">
        <v>10357</v>
      </c>
      <c r="G38" s="1843">
        <v>18954.599999999999</v>
      </c>
      <c r="H38" s="1847">
        <v>22.703874288810606</v>
      </c>
      <c r="I38" s="1847">
        <v>24.191741431945697</v>
      </c>
      <c r="J38" s="1847">
        <v>29.874006438910932</v>
      </c>
      <c r="K38" s="1847">
        <v>30.324269230285257</v>
      </c>
      <c r="L38" s="1848">
        <v>26.770510771206311</v>
      </c>
    </row>
    <row r="39" spans="1:12">
      <c r="A39" s="1845" t="s">
        <v>1568</v>
      </c>
      <c r="B39" s="1846" t="s">
        <v>1569</v>
      </c>
      <c r="C39" s="1843">
        <v>14222.999999999998</v>
      </c>
      <c r="D39" s="1843">
        <v>31552.400000000001</v>
      </c>
      <c r="E39" s="1843">
        <v>29661.599999999999</v>
      </c>
      <c r="F39" s="1843">
        <v>11687.6</v>
      </c>
      <c r="G39" s="1843">
        <v>21885</v>
      </c>
      <c r="H39" s="1847">
        <v>20.785705793433738</v>
      </c>
      <c r="I39" s="1847">
        <v>18.595306914839632</v>
      </c>
      <c r="J39" s="1847">
        <v>11.575629224767999</v>
      </c>
      <c r="K39" s="1847">
        <v>12.847349618615434</v>
      </c>
      <c r="L39" s="1848">
        <v>15.460099395397432</v>
      </c>
    </row>
    <row r="40" spans="1:12">
      <c r="A40" s="1845" t="s">
        <v>1570</v>
      </c>
      <c r="B40" s="1846" t="s">
        <v>1571</v>
      </c>
      <c r="C40" s="1843">
        <v>16283.600000000004</v>
      </c>
      <c r="D40" s="1843">
        <v>37712.500000000007</v>
      </c>
      <c r="E40" s="1843">
        <v>34491.399999999994</v>
      </c>
      <c r="F40" s="1843">
        <v>14108.7</v>
      </c>
      <c r="G40" s="1843">
        <v>26687.5</v>
      </c>
      <c r="H40" s="1847">
        <v>14.487801448358336</v>
      </c>
      <c r="I40" s="1847">
        <v>19.523396001572006</v>
      </c>
      <c r="J40" s="1847">
        <v>16.283005636917753</v>
      </c>
      <c r="K40" s="1847">
        <v>20.715116876005339</v>
      </c>
      <c r="L40" s="1848">
        <v>21.944254055289012</v>
      </c>
    </row>
    <row r="41" spans="1:12">
      <c r="A41" s="1845" t="s">
        <v>1572</v>
      </c>
      <c r="B41" s="1846" t="s">
        <v>1573</v>
      </c>
      <c r="C41" s="1843">
        <v>19457.699999999997</v>
      </c>
      <c r="D41" s="1843">
        <v>45670.5</v>
      </c>
      <c r="E41" s="1843">
        <v>41609.1</v>
      </c>
      <c r="F41" s="1843">
        <v>17780.2</v>
      </c>
      <c r="G41" s="1843">
        <v>33328.5</v>
      </c>
      <c r="H41" s="1847">
        <v>19.492618339924785</v>
      </c>
      <c r="I41" s="1847">
        <v>21.101756711965507</v>
      </c>
      <c r="J41" s="1847">
        <v>20.636158578660204</v>
      </c>
      <c r="K41" s="1847">
        <v>26.022950378135473</v>
      </c>
      <c r="L41" s="1848">
        <v>24.884309133489459</v>
      </c>
    </row>
    <row r="42" spans="1:12">
      <c r="A42" s="1845" t="s">
        <v>1574</v>
      </c>
      <c r="B42" s="1846" t="s">
        <v>1575</v>
      </c>
      <c r="C42" s="1843">
        <v>23832.999999999993</v>
      </c>
      <c r="D42" s="1843">
        <v>58322.499999999993</v>
      </c>
      <c r="E42" s="1843">
        <v>49404.9</v>
      </c>
      <c r="F42" s="1843">
        <v>21208.9</v>
      </c>
      <c r="G42" s="1843">
        <v>43543.099999999991</v>
      </c>
      <c r="H42" s="1847">
        <v>22.486213684042802</v>
      </c>
      <c r="I42" s="1847">
        <v>27.702784072869779</v>
      </c>
      <c r="J42" s="1847">
        <v>18.735805388725073</v>
      </c>
      <c r="K42" s="1847">
        <v>19.283810080876485</v>
      </c>
      <c r="L42" s="1848">
        <v>30.648243995379303</v>
      </c>
    </row>
    <row r="43" spans="1:12">
      <c r="A43" s="1845" t="s">
        <v>1576</v>
      </c>
      <c r="B43" s="1846" t="s">
        <v>1577</v>
      </c>
      <c r="C43" s="1843">
        <v>28510.400000000016</v>
      </c>
      <c r="D43" s="1843">
        <v>69777.100000000006</v>
      </c>
      <c r="E43" s="1843">
        <v>57828.100000000006</v>
      </c>
      <c r="F43" s="1843">
        <v>29606.9</v>
      </c>
      <c r="G43" s="1843">
        <v>52168.5</v>
      </c>
      <c r="H43" s="1847">
        <v>19.625729031175364</v>
      </c>
      <c r="I43" s="1847">
        <v>19.640104590852612</v>
      </c>
      <c r="J43" s="1847">
        <v>17.049321018765355</v>
      </c>
      <c r="K43" s="1847">
        <v>39.596584452753326</v>
      </c>
      <c r="L43" s="1848">
        <v>19.808879018719409</v>
      </c>
    </row>
    <row r="44" spans="1:12">
      <c r="A44" s="1845" t="s">
        <v>1578</v>
      </c>
      <c r="B44" s="1846" t="s">
        <v>1579</v>
      </c>
      <c r="C44" s="1843">
        <v>32985.39999999998</v>
      </c>
      <c r="D44" s="1843">
        <v>80984.699999999983</v>
      </c>
      <c r="E44" s="1843">
        <v>72184.7</v>
      </c>
      <c r="F44" s="1843">
        <v>41943.1</v>
      </c>
      <c r="G44" s="1843">
        <v>61045.5</v>
      </c>
      <c r="H44" s="1847">
        <v>15.696026713058957</v>
      </c>
      <c r="I44" s="1847">
        <v>16.062003150030563</v>
      </c>
      <c r="J44" s="1847">
        <v>24.826338752267478</v>
      </c>
      <c r="K44" s="1847">
        <v>41.666638520074699</v>
      </c>
      <c r="L44" s="1848">
        <v>17.016015411598953</v>
      </c>
    </row>
    <row r="45" spans="1:12">
      <c r="A45" s="1845" t="s">
        <v>1580</v>
      </c>
      <c r="B45" s="1846" t="s">
        <v>1581</v>
      </c>
      <c r="C45" s="1843">
        <v>36498.000000000007</v>
      </c>
      <c r="D45" s="1843">
        <v>92652.200000000012</v>
      </c>
      <c r="E45" s="1843">
        <v>89265.7</v>
      </c>
      <c r="F45" s="1843">
        <v>55524.7</v>
      </c>
      <c r="G45" s="1843">
        <v>71211.399999999994</v>
      </c>
      <c r="H45" s="1847">
        <v>10.648953779551043</v>
      </c>
      <c r="I45" s="1847">
        <v>14.407042317869958</v>
      </c>
      <c r="J45" s="1847">
        <v>23.662909176044231</v>
      </c>
      <c r="K45" s="1847">
        <v>32.381011417849422</v>
      </c>
      <c r="L45" s="1848">
        <v>16.65298834475923</v>
      </c>
    </row>
    <row r="46" spans="1:12">
      <c r="A46" s="1845" t="s">
        <v>1582</v>
      </c>
      <c r="B46" s="1846" t="s">
        <v>1583</v>
      </c>
      <c r="C46" s="1843">
        <v>45163.799999999988</v>
      </c>
      <c r="D46" s="1843">
        <v>126462.59999999999</v>
      </c>
      <c r="E46" s="1843">
        <v>115812.1</v>
      </c>
      <c r="F46" s="1843">
        <v>76830.100000000006</v>
      </c>
      <c r="G46" s="1843">
        <v>81544.700000000012</v>
      </c>
      <c r="H46" s="1847">
        <v>23.743218806509887</v>
      </c>
      <c r="I46" s="1847">
        <v>36.491740077407741</v>
      </c>
      <c r="J46" s="1847">
        <v>29.738634212245032</v>
      </c>
      <c r="K46" s="1847">
        <v>38.371031270767801</v>
      </c>
      <c r="L46" s="1848">
        <v>14.510738449180916</v>
      </c>
    </row>
    <row r="47" spans="1:12">
      <c r="A47" s="1845" t="s">
        <v>1584</v>
      </c>
      <c r="B47" s="1846" t="s">
        <v>1585</v>
      </c>
      <c r="C47" s="1843">
        <v>51062.499999999993</v>
      </c>
      <c r="D47" s="1843">
        <v>152800.19999999998</v>
      </c>
      <c r="E47" s="1843">
        <v>134832.70000000001</v>
      </c>
      <c r="F47" s="1843">
        <v>90800.5</v>
      </c>
      <c r="G47" s="1843">
        <v>102405.2</v>
      </c>
      <c r="H47" s="1847">
        <v>13.060681342136856</v>
      </c>
      <c r="I47" s="1847">
        <v>20.826394522965678</v>
      </c>
      <c r="J47" s="1847">
        <v>16.423672483272476</v>
      </c>
      <c r="K47" s="1847">
        <v>18.183498394509435</v>
      </c>
      <c r="L47" s="1848">
        <v>25.581674836010166</v>
      </c>
    </row>
    <row r="48" spans="1:12">
      <c r="A48" s="1845" t="s">
        <v>1586</v>
      </c>
      <c r="B48" s="1846" t="s">
        <v>1587</v>
      </c>
      <c r="C48" s="1843">
        <v>60979.7</v>
      </c>
      <c r="D48" s="1843">
        <v>186120.8</v>
      </c>
      <c r="E48" s="1843">
        <v>158001.1</v>
      </c>
      <c r="F48" s="1843">
        <v>109447.6</v>
      </c>
      <c r="G48" s="1843">
        <v>126889.60000000001</v>
      </c>
      <c r="H48" s="1847">
        <v>19.421689106487158</v>
      </c>
      <c r="I48" s="1847">
        <v>21.806646849938684</v>
      </c>
      <c r="J48" s="1847">
        <v>17.183072058929319</v>
      </c>
      <c r="K48" s="1847">
        <v>20.536340658917084</v>
      </c>
      <c r="L48" s="1848">
        <v>23.909332729197356</v>
      </c>
    </row>
    <row r="49" spans="1:12">
      <c r="A49" s="1845" t="s">
        <v>1588</v>
      </c>
      <c r="B49" s="1846" t="s">
        <v>1589</v>
      </c>
      <c r="C49" s="1843">
        <v>70576.999999999985</v>
      </c>
      <c r="D49" s="1843">
        <v>214454.2</v>
      </c>
      <c r="E49" s="1843">
        <v>187871.4</v>
      </c>
      <c r="F49" s="1843">
        <v>126757.9</v>
      </c>
      <c r="G49" s="1843">
        <v>154610.30000000002</v>
      </c>
      <c r="H49" s="1847">
        <v>15.738516260329238</v>
      </c>
      <c r="I49" s="1847">
        <v>15.223123906624098</v>
      </c>
      <c r="J49" s="1847">
        <v>18.905121546622137</v>
      </c>
      <c r="K49" s="1847">
        <v>15.816061750097751</v>
      </c>
      <c r="L49" s="1848">
        <v>21.846313645877999</v>
      </c>
    </row>
    <row r="50" spans="1:12">
      <c r="A50" s="1845" t="s">
        <v>1590</v>
      </c>
      <c r="B50" s="1846" t="s">
        <v>1591</v>
      </c>
      <c r="C50" s="1843">
        <v>77156.199999999968</v>
      </c>
      <c r="D50" s="1843">
        <v>223988.3</v>
      </c>
      <c r="E50" s="1843">
        <v>207323</v>
      </c>
      <c r="F50" s="1843">
        <v>133315.29999999999</v>
      </c>
      <c r="G50" s="1843">
        <v>181203.4</v>
      </c>
      <c r="H50" s="1847">
        <v>9.3220170877197717</v>
      </c>
      <c r="I50" s="1847">
        <v>4.4457511207521128</v>
      </c>
      <c r="J50" s="1847">
        <v>10.353678101084043</v>
      </c>
      <c r="K50" s="1847">
        <v>5.1731686940222223</v>
      </c>
      <c r="L50" s="1848">
        <v>17.200083047507167</v>
      </c>
    </row>
    <row r="51" spans="1:12">
      <c r="A51" s="1845" t="s">
        <v>1592</v>
      </c>
      <c r="B51" s="1846" t="s">
        <v>1593</v>
      </c>
      <c r="C51" s="1843">
        <v>83754.099999999977</v>
      </c>
      <c r="D51" s="1843">
        <v>245911.19999999998</v>
      </c>
      <c r="E51" s="1843">
        <v>228443.8</v>
      </c>
      <c r="F51" s="1843">
        <v>150956.9</v>
      </c>
      <c r="G51" s="1843">
        <v>183728.09999999998</v>
      </c>
      <c r="H51" s="1847">
        <v>8.5513542657621961</v>
      </c>
      <c r="I51" s="1847">
        <v>9.7875201517222088</v>
      </c>
      <c r="J51" s="1847">
        <v>10.187388760533075</v>
      </c>
      <c r="K51" s="1847">
        <v>13.2329897618653</v>
      </c>
      <c r="L51" s="1848">
        <v>1.3932961522796938</v>
      </c>
    </row>
    <row r="52" spans="1:12">
      <c r="A52" s="1845" t="s">
        <v>1594</v>
      </c>
      <c r="B52" s="1846" t="s">
        <v>1595</v>
      </c>
      <c r="C52" s="1843">
        <v>93969.699999999953</v>
      </c>
      <c r="D52" s="1843">
        <v>277306.09999999998</v>
      </c>
      <c r="E52" s="1843">
        <v>251089</v>
      </c>
      <c r="F52" s="1843">
        <v>172516.5</v>
      </c>
      <c r="G52" s="1843">
        <v>202733.74000000002</v>
      </c>
      <c r="H52" s="1847">
        <v>12.197134229846634</v>
      </c>
      <c r="I52" s="1847">
        <v>12.766762961589384</v>
      </c>
      <c r="J52" s="1847">
        <v>9.9128100653202296</v>
      </c>
      <c r="K52" s="1847">
        <v>14.281957300395018</v>
      </c>
      <c r="L52" s="1848">
        <v>10.344438330337082</v>
      </c>
    </row>
    <row r="53" spans="1:12">
      <c r="A53" s="1845" t="s">
        <v>1596</v>
      </c>
      <c r="B53" s="1846" t="s">
        <v>1597</v>
      </c>
      <c r="C53" s="1843">
        <v>100205.79999999996</v>
      </c>
      <c r="D53" s="1843">
        <v>300440</v>
      </c>
      <c r="E53" s="1843">
        <v>285157.5</v>
      </c>
      <c r="F53" s="1843">
        <v>197016.9</v>
      </c>
      <c r="G53" s="1843">
        <v>232576.27</v>
      </c>
      <c r="H53" s="1847">
        <v>6.6362880800939124</v>
      </c>
      <c r="I53" s="1847">
        <v>8.3423696774070333</v>
      </c>
      <c r="J53" s="1847">
        <v>13.568296500444067</v>
      </c>
      <c r="K53" s="1847">
        <v>14.201772004416965</v>
      </c>
      <c r="L53" s="1848">
        <v>14.720060903527932</v>
      </c>
    </row>
    <row r="54" spans="1:12">
      <c r="A54" s="1845" t="s">
        <v>1598</v>
      </c>
      <c r="B54" s="1846" t="s">
        <v>1599</v>
      </c>
      <c r="C54" s="1843">
        <v>113060.80000000005</v>
      </c>
      <c r="D54" s="1843">
        <v>346824.10000000003</v>
      </c>
      <c r="E54" s="1843">
        <v>327634.39999999997</v>
      </c>
      <c r="F54" s="1843">
        <v>243570.4</v>
      </c>
      <c r="G54" s="1843">
        <v>250464.905</v>
      </c>
      <c r="H54" s="1847">
        <v>12.828598743785383</v>
      </c>
      <c r="I54" s="1847">
        <v>15.438723205964596</v>
      </c>
      <c r="J54" s="1847">
        <v>14.895943469836832</v>
      </c>
      <c r="K54" s="1847">
        <v>23.629191201363945</v>
      </c>
      <c r="L54" s="1848">
        <v>7.6915134119228972</v>
      </c>
    </row>
    <row r="55" spans="1:12">
      <c r="A55" s="1845" t="s">
        <v>1600</v>
      </c>
      <c r="B55" s="1846" t="s">
        <v>1601</v>
      </c>
      <c r="C55" s="1843">
        <v>126887.99000000002</v>
      </c>
      <c r="D55" s="1843">
        <v>395518.22</v>
      </c>
      <c r="E55" s="1843">
        <v>365225.12</v>
      </c>
      <c r="F55" s="1843">
        <v>273477.40000000002</v>
      </c>
      <c r="G55" s="1843">
        <v>289975.90399999998</v>
      </c>
      <c r="H55" s="1847">
        <v>12.229871007457906</v>
      </c>
      <c r="I55" s="1847">
        <v>14.040004717088555</v>
      </c>
      <c r="J55" s="1847">
        <v>11.473373980265819</v>
      </c>
      <c r="K55" s="1847">
        <v>12.278585575258747</v>
      </c>
      <c r="L55" s="1848">
        <v>15.775063975529818</v>
      </c>
    </row>
    <row r="56" spans="1:12">
      <c r="A56" s="1845" t="s">
        <v>1092</v>
      </c>
      <c r="B56" s="1846" t="s">
        <v>1602</v>
      </c>
      <c r="C56" s="1843">
        <v>154343.89999999994</v>
      </c>
      <c r="D56" s="1843">
        <v>495377.1</v>
      </c>
      <c r="E56" s="1843">
        <v>442282.3</v>
      </c>
      <c r="F56" s="1843">
        <v>339834.2</v>
      </c>
      <c r="G56" s="1843">
        <v>334453.30300000001</v>
      </c>
      <c r="H56" s="1847">
        <v>21.637910727406044</v>
      </c>
      <c r="I56" s="1847">
        <v>25.247605533823453</v>
      </c>
      <c r="J56" s="1847">
        <v>21.098543276541328</v>
      </c>
      <c r="K56" s="1847">
        <v>24.264089098404469</v>
      </c>
      <c r="L56" s="1848">
        <v>15.338308592702942</v>
      </c>
    </row>
    <row r="57" spans="1:12">
      <c r="A57" s="1845" t="s">
        <v>351</v>
      </c>
      <c r="B57" s="1846" t="s">
        <v>1603</v>
      </c>
      <c r="C57" s="1843">
        <v>196459.3765561</v>
      </c>
      <c r="D57" s="1843">
        <v>630521.16755610006</v>
      </c>
      <c r="E57" s="1843">
        <v>560670.69604045991</v>
      </c>
      <c r="F57" s="1843">
        <v>438354.35884814995</v>
      </c>
      <c r="G57" s="1843">
        <v>421523.71640756994</v>
      </c>
      <c r="H57" s="1847">
        <v>27.286777485925967</v>
      </c>
      <c r="I57" s="1847">
        <v>27.281048630649273</v>
      </c>
      <c r="J57" s="1847">
        <v>26.767608841787233</v>
      </c>
      <c r="K57" s="1847">
        <v>28.990654515687336</v>
      </c>
      <c r="L57" s="1848">
        <v>26.033653316191025</v>
      </c>
    </row>
    <row r="58" spans="1:12">
      <c r="A58" s="1845" t="s">
        <v>257</v>
      </c>
      <c r="B58" s="1846" t="s">
        <v>1604</v>
      </c>
      <c r="C58" s="1843">
        <v>218159.01777419643</v>
      </c>
      <c r="D58" s="1843">
        <v>719599.11883428646</v>
      </c>
      <c r="E58" s="1843">
        <v>654666.40063278715</v>
      </c>
      <c r="F58" s="1843">
        <v>500650.55666935712</v>
      </c>
      <c r="G58" s="1843">
        <v>550677.0120000001</v>
      </c>
      <c r="H58" s="1847">
        <v>11.04535787422698</v>
      </c>
      <c r="I58" s="1847">
        <v>14.127670229288658</v>
      </c>
      <c r="J58" s="1847">
        <v>16.76486844348009</v>
      </c>
      <c r="K58" s="1847">
        <v>14.211378662892947</v>
      </c>
      <c r="L58" s="1848">
        <v>30.639627277235391</v>
      </c>
    </row>
    <row r="59" spans="1:12">
      <c r="A59" s="1849" t="s">
        <v>259</v>
      </c>
      <c r="B59" s="1850" t="s">
        <v>1605</v>
      </c>
      <c r="C59" s="1843">
        <v>228058.65055570652</v>
      </c>
      <c r="D59" s="1843">
        <v>788281.35055570654</v>
      </c>
      <c r="E59" s="1843">
        <v>734968.74745481648</v>
      </c>
      <c r="F59" s="1843">
        <v>559011.30000000005</v>
      </c>
      <c r="G59" s="1851">
        <v>729100.6</v>
      </c>
      <c r="H59" s="1847">
        <v>4.5378059007199152</v>
      </c>
      <c r="I59" s="1847">
        <v>9.5445130384097414</v>
      </c>
      <c r="J59" s="1847">
        <v>12.266147574460936</v>
      </c>
      <c r="K59" s="1847">
        <v>11.656981611864243</v>
      </c>
      <c r="L59" s="1848">
        <v>32.400769255281688</v>
      </c>
    </row>
    <row r="60" spans="1:12">
      <c r="A60" s="1845" t="s">
        <v>1693</v>
      </c>
      <c r="B60" s="1846" t="s">
        <v>1694</v>
      </c>
      <c r="C60" s="1843">
        <v>222351.33831141551</v>
      </c>
      <c r="D60" s="1843">
        <v>921320.13831141556</v>
      </c>
      <c r="E60" s="1843">
        <v>910224.85896628164</v>
      </c>
      <c r="F60" s="1843">
        <v>727322.4</v>
      </c>
      <c r="G60" s="1843">
        <v>823234.47743075993</v>
      </c>
      <c r="H60" s="1847">
        <v>-2.5025633670917995</v>
      </c>
      <c r="I60" s="1847">
        <v>16.877069039109202</v>
      </c>
      <c r="J60" s="1847">
        <v>23.845382830001128</v>
      </c>
      <c r="K60" s="1847">
        <v>30.108711577028934</v>
      </c>
      <c r="L60" s="1848">
        <v>12.910958711426099</v>
      </c>
    </row>
    <row r="61" spans="1:12">
      <c r="A61" s="1845" t="s">
        <v>261</v>
      </c>
      <c r="B61" s="1846" t="s">
        <v>1607</v>
      </c>
      <c r="C61" s="1843">
        <v>263705.70088052825</v>
      </c>
      <c r="D61" s="1843">
        <v>1130302.292475211</v>
      </c>
      <c r="E61" s="1843">
        <v>994691.47032589104</v>
      </c>
      <c r="F61" s="1843">
        <v>809825.84939824732</v>
      </c>
      <c r="G61" s="1843">
        <v>1011822.9419802343</v>
      </c>
      <c r="H61" s="1847">
        <v>18.598656919794941</v>
      </c>
      <c r="I61" s="1847">
        <v>22.682903094554664</v>
      </c>
      <c r="J61" s="1847">
        <v>9.2797521983233811</v>
      </c>
      <c r="K61" s="1847">
        <v>11.343449534655784</v>
      </c>
      <c r="L61" s="1848">
        <v>22.908232067495753</v>
      </c>
    </row>
    <row r="62" spans="1:12">
      <c r="A62" s="1849" t="s">
        <v>262</v>
      </c>
      <c r="B62" s="1850" t="s">
        <v>1608</v>
      </c>
      <c r="C62" s="1843">
        <v>301590.19350571884</v>
      </c>
      <c r="D62" s="1843">
        <v>1315376.2767305411</v>
      </c>
      <c r="E62" s="1843">
        <v>1165866.2782705703</v>
      </c>
      <c r="F62" s="1843">
        <v>973026.07832097355</v>
      </c>
      <c r="G62" s="1843">
        <v>1188090.2428831779</v>
      </c>
      <c r="H62" s="1847">
        <v>14.366201602275613</v>
      </c>
      <c r="I62" s="1847">
        <v>16.373848437486831</v>
      </c>
      <c r="J62" s="1847">
        <v>17.208834402550696</v>
      </c>
      <c r="K62" s="1847">
        <v>20.15250921466566</v>
      </c>
      <c r="L62" s="1848">
        <v>17.42076539181565</v>
      </c>
    </row>
    <row r="63" spans="1:12">
      <c r="A63" s="1849" t="s">
        <v>143</v>
      </c>
      <c r="B63" s="1850" t="s">
        <v>1609</v>
      </c>
      <c r="C63" s="1843">
        <v>354830.02748561837</v>
      </c>
      <c r="D63" s="1843">
        <v>1565967.1585125797</v>
      </c>
      <c r="E63" s="1843">
        <v>1314304.9647224669</v>
      </c>
      <c r="F63" s="1843">
        <v>1150824.6093921112</v>
      </c>
      <c r="G63" s="1843">
        <v>1406769.5015122239</v>
      </c>
      <c r="H63" s="1847">
        <v>17.653038834265008</v>
      </c>
      <c r="I63" s="1847">
        <v>19.050889560278492</v>
      </c>
      <c r="J63" s="1847">
        <v>12.73205076932909</v>
      </c>
      <c r="K63" s="1847">
        <v>18.27274058039038</v>
      </c>
      <c r="L63" s="1848">
        <v>18.40594684948929</v>
      </c>
    </row>
    <row r="64" spans="1:12">
      <c r="A64" s="1849" t="s">
        <v>0</v>
      </c>
      <c r="B64" s="1850" t="s">
        <v>1610</v>
      </c>
      <c r="C64" s="1843">
        <v>424744.63430879061</v>
      </c>
      <c r="D64" s="1843">
        <v>1877801.5328829002</v>
      </c>
      <c r="E64" s="1843">
        <v>1527345.6162738341</v>
      </c>
      <c r="F64" s="1843">
        <v>1373944.8703530082</v>
      </c>
      <c r="G64" s="1843">
        <v>1688829.8648763529</v>
      </c>
      <c r="H64" s="1847">
        <v>19.703689487216796</v>
      </c>
      <c r="I64" s="1847">
        <v>19.913212909682834</v>
      </c>
      <c r="J64" s="1847">
        <v>16.209377372043456</v>
      </c>
      <c r="K64" s="1847">
        <v>19.387859725971065</v>
      </c>
      <c r="L64" s="1848">
        <v>20.050218821272775</v>
      </c>
    </row>
    <row r="65" spans="1:12">
      <c r="A65" s="1849" t="s">
        <v>1</v>
      </c>
      <c r="B65" s="1850" t="s">
        <v>1611</v>
      </c>
      <c r="C65" s="1843">
        <v>503287.11484016501</v>
      </c>
      <c r="D65" s="1843">
        <v>2244578.5723777702</v>
      </c>
      <c r="E65" s="1843">
        <v>1805694.7788320361</v>
      </c>
      <c r="F65" s="1843">
        <v>1692264.8722793078</v>
      </c>
      <c r="G65" s="1843">
        <v>2016816.1615412112</v>
      </c>
      <c r="H65" s="1847">
        <v>18.491694582367291</v>
      </c>
      <c r="I65" s="1847">
        <v>19.532257966142698</v>
      </c>
      <c r="J65" s="1847">
        <v>18.224373029417684</v>
      </c>
      <c r="K65" s="1847">
        <v>23.16832420244879</v>
      </c>
      <c r="L65" s="1848">
        <v>19.420919980525785</v>
      </c>
    </row>
    <row r="66" spans="1:12" ht="15.75" thickBot="1">
      <c r="A66" s="1852" t="s">
        <v>130</v>
      </c>
      <c r="B66" s="1853" t="s">
        <v>1612</v>
      </c>
      <c r="C66" s="1854">
        <v>569402.38672684168</v>
      </c>
      <c r="D66" s="1854">
        <v>2591701.9945694054</v>
      </c>
      <c r="E66" s="1854">
        <v>2097166.5330056115</v>
      </c>
      <c r="F66" s="1854">
        <v>1997153.2110425646</v>
      </c>
      <c r="G66" s="1854">
        <v>2299807.5981313302</v>
      </c>
      <c r="H66" s="1855">
        <v>13.136690755072022</v>
      </c>
      <c r="I66" s="1855">
        <v>15.464970861942861</v>
      </c>
      <c r="J66" s="1855">
        <v>16.141806333521433</v>
      </c>
      <c r="K66" s="1855">
        <v>18.016584977776166</v>
      </c>
      <c r="L66" s="1856">
        <v>14.031593061702885</v>
      </c>
    </row>
    <row r="67" spans="1:12" ht="15.75" thickTop="1">
      <c r="A67" s="1857" t="s">
        <v>1695</v>
      </c>
      <c r="B67" s="1857"/>
      <c r="C67" s="1857"/>
      <c r="D67" s="1857"/>
      <c r="E67" s="1857"/>
      <c r="F67" s="1857"/>
      <c r="G67" s="1857"/>
      <c r="H67" s="1857"/>
      <c r="I67" s="1857"/>
      <c r="J67" s="1857"/>
      <c r="K67" s="1857"/>
      <c r="L67" s="1857"/>
    </row>
  </sheetData>
  <mergeCells count="11">
    <mergeCell ref="H4:L4"/>
    <mergeCell ref="A1:L1"/>
    <mergeCell ref="A2:L2"/>
    <mergeCell ref="A3:L3"/>
    <mergeCell ref="A4:A5"/>
    <mergeCell ref="B4:B5"/>
    <mergeCell ref="C4:C5"/>
    <mergeCell ref="D4:D5"/>
    <mergeCell ref="E4:E5"/>
    <mergeCell ref="F4:F5"/>
    <mergeCell ref="G4:G5"/>
  </mergeCells>
  <printOptions horizontalCentered="1"/>
  <pageMargins left="1.5" right="1" top="1.5" bottom="1" header="0.3" footer="0.3"/>
  <pageSetup paperSize="9" scale="68" orientation="portrait" r:id="rId1"/>
</worksheet>
</file>

<file path=xl/worksheets/sheet71.xml><?xml version="1.0" encoding="utf-8"?>
<worksheet xmlns="http://schemas.openxmlformats.org/spreadsheetml/2006/main" xmlns:r="http://schemas.openxmlformats.org/officeDocument/2006/relationships">
  <sheetPr>
    <pageSetUpPr fitToPage="1"/>
  </sheetPr>
  <dimension ref="A1:G66"/>
  <sheetViews>
    <sheetView workbookViewId="0">
      <selection activeCell="I49" sqref="I49"/>
    </sheetView>
  </sheetViews>
  <sheetFormatPr defaultRowHeight="15"/>
  <cols>
    <col min="1" max="2" width="10.140625" style="1836" customWidth="1"/>
    <col min="3" max="4" width="9.7109375" style="1836" customWidth="1"/>
    <col min="5" max="5" width="11.140625" style="1836" customWidth="1"/>
    <col min="6" max="6" width="12.140625" style="1836" bestFit="1" customWidth="1"/>
    <col min="7" max="7" width="10.7109375" style="1836" customWidth="1"/>
    <col min="8" max="16384" width="9.140625" style="1836"/>
  </cols>
  <sheetData>
    <row r="1" spans="1:7" s="1994" customFormat="1" ht="15.75">
      <c r="A1" s="2630" t="s">
        <v>1721</v>
      </c>
      <c r="B1" s="2630"/>
      <c r="C1" s="2630"/>
      <c r="D1" s="2630"/>
      <c r="E1" s="2630"/>
      <c r="F1" s="2630"/>
      <c r="G1" s="2630"/>
    </row>
    <row r="2" spans="1:7" s="1995" customFormat="1" ht="18.75">
      <c r="A2" s="2631" t="s">
        <v>1528</v>
      </c>
      <c r="B2" s="2631"/>
      <c r="C2" s="2631"/>
      <c r="D2" s="2631"/>
      <c r="E2" s="2631"/>
      <c r="F2" s="2631"/>
      <c r="G2" s="2631"/>
    </row>
    <row r="3" spans="1:7" ht="15.75" thickBot="1">
      <c r="A3" s="2632" t="s">
        <v>1697</v>
      </c>
      <c r="B3" s="2632"/>
      <c r="C3" s="2632"/>
      <c r="D3" s="2632"/>
      <c r="E3" s="2632"/>
      <c r="F3" s="2632"/>
      <c r="G3" s="2632"/>
    </row>
    <row r="4" spans="1:7" ht="26.25" thickTop="1">
      <c r="A4" s="2605" t="s">
        <v>1531</v>
      </c>
      <c r="B4" s="1858" t="s">
        <v>1532</v>
      </c>
      <c r="C4" s="1859" t="s">
        <v>1687</v>
      </c>
      <c r="D4" s="1859" t="s">
        <v>1688</v>
      </c>
      <c r="E4" s="1858" t="s">
        <v>1689</v>
      </c>
      <c r="F4" s="1858" t="s">
        <v>1690</v>
      </c>
      <c r="G4" s="1860" t="s">
        <v>1691</v>
      </c>
    </row>
    <row r="5" spans="1:7" hidden="1">
      <c r="A5" s="2606"/>
      <c r="B5" s="1842"/>
      <c r="C5" s="1843">
        <v>91.899999999999991</v>
      </c>
      <c r="D5" s="1843">
        <v>102.99999999999999</v>
      </c>
      <c r="E5" s="1843">
        <v>35.9</v>
      </c>
      <c r="F5" s="1843">
        <v>21.4</v>
      </c>
      <c r="G5" s="1844">
        <v>34.599999999999994</v>
      </c>
    </row>
    <row r="6" spans="1:7" hidden="1">
      <c r="A6" s="1841">
        <v>1958</v>
      </c>
      <c r="B6" s="1842"/>
      <c r="C6" s="1843">
        <v>101.29999999999998</v>
      </c>
      <c r="D6" s="1843">
        <v>113.79999999999998</v>
      </c>
      <c r="E6" s="1843">
        <v>30.199999999999996</v>
      </c>
      <c r="F6" s="1843">
        <v>22.9</v>
      </c>
      <c r="G6" s="1844">
        <v>36.700000000000003</v>
      </c>
    </row>
    <row r="7" spans="1:7" hidden="1">
      <c r="A7" s="1841">
        <v>1959</v>
      </c>
      <c r="B7" s="1842"/>
      <c r="C7" s="1843">
        <v>115.6</v>
      </c>
      <c r="D7" s="1843">
        <v>133.19999999999999</v>
      </c>
      <c r="E7" s="1843">
        <v>14.699999999999996</v>
      </c>
      <c r="F7" s="1843">
        <v>34.4</v>
      </c>
      <c r="G7" s="1844">
        <v>47.900000000000006</v>
      </c>
    </row>
    <row r="8" spans="1:7" hidden="1">
      <c r="A8" s="1841">
        <v>1960</v>
      </c>
      <c r="B8" s="1842"/>
      <c r="C8" s="1843">
        <v>174.10000000000002</v>
      </c>
      <c r="D8" s="1843">
        <v>200.60000000000002</v>
      </c>
      <c r="E8" s="1843">
        <v>28.400000000000006</v>
      </c>
      <c r="F8" s="1843">
        <v>32.299999999999997</v>
      </c>
      <c r="G8" s="1844">
        <v>72.2</v>
      </c>
    </row>
    <row r="9" spans="1:7" hidden="1">
      <c r="A9" s="1841">
        <v>1961</v>
      </c>
      <c r="B9" s="1842"/>
      <c r="C9" s="1843">
        <v>205.40000000000003</v>
      </c>
      <c r="D9" s="1843">
        <v>235.60000000000002</v>
      </c>
      <c r="E9" s="1843">
        <v>34.9</v>
      </c>
      <c r="F9" s="1843">
        <v>46</v>
      </c>
      <c r="G9" s="1844">
        <v>75.300000000000011</v>
      </c>
    </row>
    <row r="10" spans="1:7" hidden="1">
      <c r="A10" s="1841">
        <v>1962</v>
      </c>
      <c r="B10" s="1842"/>
      <c r="C10" s="1843">
        <v>244.20000000000002</v>
      </c>
      <c r="D10" s="1843">
        <v>279.70000000000005</v>
      </c>
      <c r="E10" s="1843">
        <v>45.2</v>
      </c>
      <c r="F10" s="1843">
        <v>57.7</v>
      </c>
      <c r="G10" s="1844">
        <v>79.3</v>
      </c>
    </row>
    <row r="11" spans="1:7" hidden="1">
      <c r="A11" s="1841">
        <v>1963</v>
      </c>
      <c r="B11" s="1842"/>
      <c r="C11" s="1843">
        <v>264.79999999999995</v>
      </c>
      <c r="D11" s="1843">
        <v>304.09999999999997</v>
      </c>
      <c r="E11" s="1843">
        <v>44.099999999999994</v>
      </c>
      <c r="F11" s="1843">
        <v>62.2</v>
      </c>
      <c r="G11" s="1844">
        <v>100.69999999999999</v>
      </c>
    </row>
    <row r="12" spans="1:7" hidden="1">
      <c r="A12" s="1841">
        <v>1964</v>
      </c>
      <c r="B12" s="1842"/>
      <c r="C12" s="1843">
        <v>365.7</v>
      </c>
      <c r="D12" s="1843">
        <v>405.3</v>
      </c>
      <c r="E12" s="1843">
        <v>50.8</v>
      </c>
      <c r="F12" s="1843">
        <v>89.8</v>
      </c>
      <c r="G12" s="1844">
        <v>112.39999999999999</v>
      </c>
    </row>
    <row r="13" spans="1:7" hidden="1">
      <c r="A13" s="1841">
        <v>1965</v>
      </c>
      <c r="B13" s="1842"/>
      <c r="C13" s="1843">
        <v>446.30000000000007</v>
      </c>
      <c r="D13" s="1843">
        <v>489.70000000000005</v>
      </c>
      <c r="E13" s="1843">
        <v>73.099999999999994</v>
      </c>
      <c r="F13" s="1843">
        <v>110.5</v>
      </c>
      <c r="G13" s="1844">
        <v>129.80000000000001</v>
      </c>
    </row>
    <row r="14" spans="1:7" hidden="1">
      <c r="A14" s="1841">
        <v>1966</v>
      </c>
      <c r="B14" s="1842"/>
      <c r="C14" s="1843">
        <v>521.5</v>
      </c>
      <c r="D14" s="1843">
        <v>570.70000000000005</v>
      </c>
      <c r="E14" s="1843">
        <v>169.29999999999998</v>
      </c>
      <c r="F14" s="1843">
        <v>156.6</v>
      </c>
      <c r="G14" s="1844">
        <v>125</v>
      </c>
    </row>
    <row r="15" spans="1:7" hidden="1">
      <c r="A15" s="1841">
        <v>1967</v>
      </c>
      <c r="B15" s="1842"/>
      <c r="C15" s="1843">
        <v>568.29999999999995</v>
      </c>
      <c r="D15" s="1843">
        <v>641.4</v>
      </c>
      <c r="E15" s="1843">
        <v>180</v>
      </c>
      <c r="F15" s="1843">
        <v>136.19999999999999</v>
      </c>
      <c r="G15" s="1844">
        <v>181.8</v>
      </c>
    </row>
    <row r="16" spans="1:7" hidden="1">
      <c r="A16" s="1841">
        <v>1968</v>
      </c>
      <c r="B16" s="1842"/>
      <c r="C16" s="1843">
        <v>618.80000000000018</v>
      </c>
      <c r="D16" s="1843">
        <v>727.10000000000014</v>
      </c>
      <c r="E16" s="1843">
        <v>140.30000000000001</v>
      </c>
      <c r="F16" s="1843">
        <v>194.2</v>
      </c>
      <c r="G16" s="1844">
        <v>222.50000000000003</v>
      </c>
    </row>
    <row r="17" spans="1:7" hidden="1">
      <c r="A17" s="1841">
        <v>1969</v>
      </c>
      <c r="B17" s="1842"/>
      <c r="C17" s="1843">
        <v>700.40000000000009</v>
      </c>
      <c r="D17" s="1843">
        <v>857.2</v>
      </c>
      <c r="E17" s="1843">
        <v>32.200000000000017</v>
      </c>
      <c r="F17" s="1843">
        <v>194.3</v>
      </c>
      <c r="G17" s="1844">
        <v>316.79999999999995</v>
      </c>
    </row>
    <row r="18" spans="1:7" hidden="1">
      <c r="A18" s="1841">
        <v>1970</v>
      </c>
      <c r="B18" s="1842"/>
      <c r="C18" s="1843">
        <v>763.3</v>
      </c>
      <c r="D18" s="1843">
        <v>975.3</v>
      </c>
      <c r="E18" s="1843">
        <v>96.799999999999955</v>
      </c>
      <c r="F18" s="1843">
        <v>258.89999999999998</v>
      </c>
      <c r="G18" s="1844">
        <v>400.6</v>
      </c>
    </row>
    <row r="19" spans="1:7" hidden="1">
      <c r="A19" s="1841">
        <v>1971</v>
      </c>
      <c r="B19" s="1842"/>
      <c r="C19" s="1843">
        <v>793.40000000000009</v>
      </c>
      <c r="D19" s="1843">
        <v>1072.1000000000001</v>
      </c>
      <c r="E19" s="1843">
        <v>212.8</v>
      </c>
      <c r="F19" s="1843">
        <v>320.8</v>
      </c>
      <c r="G19" s="1844">
        <v>472.49999999999994</v>
      </c>
    </row>
    <row r="20" spans="1:7" hidden="1">
      <c r="A20" s="1841">
        <v>1972</v>
      </c>
      <c r="B20" s="1842"/>
      <c r="C20" s="1843">
        <v>857.70000000000016</v>
      </c>
      <c r="D20" s="1843">
        <v>1261.8000000000002</v>
      </c>
      <c r="E20" s="1843">
        <v>361.8</v>
      </c>
      <c r="F20" s="1843">
        <v>400.3</v>
      </c>
      <c r="G20" s="1844">
        <v>617.99999999999989</v>
      </c>
    </row>
    <row r="21" spans="1:7" hidden="1">
      <c r="A21" s="1841">
        <v>1973</v>
      </c>
      <c r="B21" s="1842"/>
      <c r="C21" s="1843">
        <v>1015.8000000000001</v>
      </c>
      <c r="D21" s="1843">
        <v>1529.2</v>
      </c>
      <c r="E21" s="1843">
        <v>597.29999999999995</v>
      </c>
      <c r="F21" s="1843">
        <v>459</v>
      </c>
      <c r="G21" s="1844">
        <v>764.40000000000009</v>
      </c>
    </row>
    <row r="22" spans="1:7" hidden="1">
      <c r="A22" s="1841">
        <v>1974</v>
      </c>
      <c r="B22" s="1842"/>
      <c r="C22" s="1843">
        <v>1281.0999999999997</v>
      </c>
      <c r="D22" s="1843">
        <v>1910.9999999999995</v>
      </c>
      <c r="E22" s="1843">
        <v>970.2</v>
      </c>
      <c r="F22" s="1843">
        <v>701.7</v>
      </c>
      <c r="G22" s="1844">
        <v>936.9</v>
      </c>
    </row>
    <row r="23" spans="1:7">
      <c r="A23" s="1845" t="s">
        <v>1538</v>
      </c>
      <c r="B23" s="1846" t="s">
        <v>1539</v>
      </c>
      <c r="C23" s="1843">
        <v>8.0725363586989332</v>
      </c>
      <c r="D23" s="1843">
        <v>12.457908394182608</v>
      </c>
      <c r="E23" s="1843">
        <v>9.8835314706414845</v>
      </c>
      <c r="F23" s="1843">
        <v>4.72753605696699</v>
      </c>
      <c r="G23" s="1844">
        <v>7.0375957998913776</v>
      </c>
    </row>
    <row r="24" spans="1:7">
      <c r="A24" s="1845" t="s">
        <v>1540</v>
      </c>
      <c r="B24" s="1846" t="s">
        <v>1541</v>
      </c>
      <c r="C24" s="1843">
        <v>8.3505806599977017</v>
      </c>
      <c r="D24" s="1843">
        <v>14.51075083362079</v>
      </c>
      <c r="E24" s="1843">
        <v>10.137403702426123</v>
      </c>
      <c r="F24" s="1843">
        <v>4.1175117856732211</v>
      </c>
      <c r="G24" s="1844">
        <v>9.2020236863286176</v>
      </c>
    </row>
    <row r="25" spans="1:7">
      <c r="A25" s="1845" t="s">
        <v>1542</v>
      </c>
      <c r="B25" s="1846" t="s">
        <v>1543</v>
      </c>
      <c r="C25" s="1843">
        <v>10.722800925925926</v>
      </c>
      <c r="D25" s="1843">
        <v>18.65162037037037</v>
      </c>
      <c r="E25" s="1843">
        <v>12.297453703703704</v>
      </c>
      <c r="F25" s="1843">
        <v>5.0011574074074074</v>
      </c>
      <c r="G25" s="1844">
        <v>12.343171296296298</v>
      </c>
    </row>
    <row r="26" spans="1:7">
      <c r="A26" s="1845" t="s">
        <v>1544</v>
      </c>
      <c r="B26" s="1846" t="s">
        <v>1545</v>
      </c>
      <c r="C26" s="1843">
        <v>10.44293533346848</v>
      </c>
      <c r="D26" s="1843">
        <v>19.116663288060007</v>
      </c>
      <c r="E26" s="1843">
        <v>14.723798905331439</v>
      </c>
      <c r="F26" s="1843">
        <v>5.4282383944861134</v>
      </c>
      <c r="G26" s="1844">
        <v>12.759983782688019</v>
      </c>
    </row>
    <row r="27" spans="1:7">
      <c r="A27" s="1845" t="s">
        <v>1546</v>
      </c>
      <c r="B27" s="1846" t="s">
        <v>1547</v>
      </c>
      <c r="C27" s="1843">
        <v>11.275714607247361</v>
      </c>
      <c r="D27" s="1843">
        <v>20.307900067521949</v>
      </c>
      <c r="E27" s="1843">
        <v>15.938780103533649</v>
      </c>
      <c r="F27" s="1843">
        <v>5.9941480981318929</v>
      </c>
      <c r="G27" s="1844">
        <v>13.064145847400408</v>
      </c>
    </row>
    <row r="28" spans="1:7">
      <c r="A28" s="1845" t="s">
        <v>1548</v>
      </c>
      <c r="B28" s="1846" t="s">
        <v>1549</v>
      </c>
      <c r="C28" s="1843">
        <v>12.121108303712901</v>
      </c>
      <c r="D28" s="1843">
        <v>22.634148430474067</v>
      </c>
      <c r="E28" s="1843">
        <v>18.439467260502763</v>
      </c>
      <c r="F28" s="1843">
        <v>8.2073572866258413</v>
      </c>
      <c r="G28" s="1844">
        <v>14.259346494796796</v>
      </c>
    </row>
    <row r="29" spans="1:7">
      <c r="A29" s="1845" t="s">
        <v>1550</v>
      </c>
      <c r="B29" s="1846" t="s">
        <v>1551</v>
      </c>
      <c r="C29" s="1843">
        <v>11.747171055040832</v>
      </c>
      <c r="D29" s="1843">
        <v>23.099205331966168</v>
      </c>
      <c r="E29" s="1843">
        <v>18.901380598381365</v>
      </c>
      <c r="F29" s="1843">
        <v>9.1482037572783526</v>
      </c>
      <c r="G29" s="1844">
        <v>15.172666349287731</v>
      </c>
    </row>
    <row r="30" spans="1:7">
      <c r="A30" s="1845" t="s">
        <v>1552</v>
      </c>
      <c r="B30" s="1846" t="s">
        <v>1553</v>
      </c>
      <c r="C30" s="1843">
        <v>11.654511423776945</v>
      </c>
      <c r="D30" s="1843">
        <v>24.067380921647089</v>
      </c>
      <c r="E30" s="1843">
        <v>19.501419904479153</v>
      </c>
      <c r="F30" s="1843">
        <v>8.5136181747773314</v>
      </c>
      <c r="G30" s="1844">
        <v>15.835161998192849</v>
      </c>
    </row>
    <row r="31" spans="1:7">
      <c r="A31" s="1845" t="s">
        <v>1554</v>
      </c>
      <c r="B31" s="1846" t="s">
        <v>1555</v>
      </c>
      <c r="C31" s="1843">
        <v>12.881431237226391</v>
      </c>
      <c r="D31" s="1843">
        <v>27.316726400284359</v>
      </c>
      <c r="E31" s="1843">
        <v>25.150025176979351</v>
      </c>
      <c r="F31" s="1843">
        <v>7.9947276443233308</v>
      </c>
      <c r="G31" s="1844">
        <v>18.620597731109861</v>
      </c>
    </row>
    <row r="32" spans="1:7">
      <c r="A32" s="1845" t="s">
        <v>1556</v>
      </c>
      <c r="B32" s="1846" t="s">
        <v>1557</v>
      </c>
      <c r="C32" s="1843">
        <v>12.519675044427519</v>
      </c>
      <c r="D32" s="1843">
        <v>26.542777354658543</v>
      </c>
      <c r="E32" s="1843">
        <v>24.941609545569943</v>
      </c>
      <c r="F32" s="1843">
        <v>8.0578827113480571</v>
      </c>
      <c r="G32" s="1844">
        <v>17.941101802487943</v>
      </c>
    </row>
    <row r="33" spans="1:7">
      <c r="A33" s="1845" t="s">
        <v>1558</v>
      </c>
      <c r="B33" s="1846" t="s">
        <v>1559</v>
      </c>
      <c r="C33" s="1843">
        <v>11.762938158713808</v>
      </c>
      <c r="D33" s="1843">
        <v>26.394917036941639</v>
      </c>
      <c r="E33" s="1843">
        <v>26.94077747010969</v>
      </c>
      <c r="F33" s="1843">
        <v>8.6646489363985655</v>
      </c>
      <c r="G33" s="1844">
        <v>18.322922703758561</v>
      </c>
    </row>
    <row r="34" spans="1:7">
      <c r="A34" s="1845" t="s">
        <v>1560</v>
      </c>
      <c r="B34" s="1846" t="s">
        <v>1561</v>
      </c>
      <c r="C34" s="1843">
        <v>12.612229518785661</v>
      </c>
      <c r="D34" s="1843">
        <v>27.198837334481645</v>
      </c>
      <c r="E34" s="1843">
        <v>27.492912764201382</v>
      </c>
      <c r="F34" s="1843">
        <v>9.2724369325725764</v>
      </c>
      <c r="G34" s="1844">
        <v>18.437040226791545</v>
      </c>
    </row>
    <row r="35" spans="1:7">
      <c r="A35" s="1845" t="s">
        <v>1562</v>
      </c>
      <c r="B35" s="1846" t="s">
        <v>1563</v>
      </c>
      <c r="C35" s="1843">
        <v>12.714831516973568</v>
      </c>
      <c r="D35" s="1843">
        <v>27.399160716522612</v>
      </c>
      <c r="E35" s="1843">
        <v>27.87658148565702</v>
      </c>
      <c r="F35" s="1843">
        <v>9.602436427408243</v>
      </c>
      <c r="G35" s="1844">
        <v>18.496179381185019</v>
      </c>
    </row>
    <row r="36" spans="1:7">
      <c r="A36" s="1845" t="s">
        <v>1564</v>
      </c>
      <c r="B36" s="1846" t="s">
        <v>1565</v>
      </c>
      <c r="C36" s="1843">
        <v>12.478350193743013</v>
      </c>
      <c r="D36" s="1843">
        <v>27.855563935193615</v>
      </c>
      <c r="E36" s="1843">
        <v>26.615998751722884</v>
      </c>
      <c r="F36" s="1843">
        <v>10.3335240423374</v>
      </c>
      <c r="G36" s="1844">
        <v>19.441786076508986</v>
      </c>
    </row>
    <row r="37" spans="1:7">
      <c r="A37" s="1845" t="s">
        <v>1566</v>
      </c>
      <c r="B37" s="1846" t="s">
        <v>1567</v>
      </c>
      <c r="C37" s="1843">
        <v>13.19076957544528</v>
      </c>
      <c r="D37" s="1843">
        <v>29.80295732048841</v>
      </c>
      <c r="E37" s="1843">
        <v>29.779657219670664</v>
      </c>
      <c r="F37" s="1843">
        <v>11.601881931219895</v>
      </c>
      <c r="G37" s="1844">
        <v>21.232888988461969</v>
      </c>
    </row>
    <row r="38" spans="1:7">
      <c r="A38" s="1845" t="s">
        <v>1568</v>
      </c>
      <c r="B38" s="1846" t="s">
        <v>1569</v>
      </c>
      <c r="C38" s="1843">
        <v>13.753190995590622</v>
      </c>
      <c r="D38" s="1843">
        <v>30.51017250715557</v>
      </c>
      <c r="E38" s="1843">
        <v>28.681828730563936</v>
      </c>
      <c r="F38" s="1843">
        <v>11.301539413630387</v>
      </c>
      <c r="G38" s="1844">
        <v>21.162102576003715</v>
      </c>
    </row>
    <row r="39" spans="1:7">
      <c r="A39" s="1845" t="s">
        <v>1570</v>
      </c>
      <c r="B39" s="1846" t="s">
        <v>1571</v>
      </c>
      <c r="C39" s="1843">
        <v>13.527955470632222</v>
      </c>
      <c r="D39" s="1843">
        <v>31.330481016864674</v>
      </c>
      <c r="E39" s="1843">
        <v>28.654482013790805</v>
      </c>
      <c r="F39" s="1843">
        <v>11.721109911107419</v>
      </c>
      <c r="G39" s="1844">
        <v>22.171222065298661</v>
      </c>
    </row>
    <row r="40" spans="1:7">
      <c r="A40" s="1845" t="s">
        <v>1572</v>
      </c>
      <c r="B40" s="1846" t="s">
        <v>1573</v>
      </c>
      <c r="C40" s="1843">
        <v>13.016315800036121</v>
      </c>
      <c r="D40" s="1843">
        <v>30.551486082401812</v>
      </c>
      <c r="E40" s="1843">
        <v>27.834594312548916</v>
      </c>
      <c r="F40" s="1843">
        <v>11.89414464134005</v>
      </c>
      <c r="G40" s="1844">
        <v>22.295249754159226</v>
      </c>
    </row>
    <row r="41" spans="1:7">
      <c r="A41" s="1845" t="s">
        <v>1574</v>
      </c>
      <c r="B41" s="1846" t="s">
        <v>1575</v>
      </c>
      <c r="C41" s="1843">
        <v>13.898900124800257</v>
      </c>
      <c r="D41" s="1843">
        <v>34.012445035398947</v>
      </c>
      <c r="E41" s="1843">
        <v>28.811889849189964</v>
      </c>
      <c r="F41" s="1843">
        <v>12.368580659458578</v>
      </c>
      <c r="G41" s="1844">
        <v>25.39341241237738</v>
      </c>
    </row>
    <row r="42" spans="1:7">
      <c r="A42" s="1845" t="s">
        <v>1576</v>
      </c>
      <c r="B42" s="1846" t="s">
        <v>1577</v>
      </c>
      <c r="C42" s="1843">
        <v>14.307278493717138</v>
      </c>
      <c r="D42" s="1843">
        <v>35.016008270103178</v>
      </c>
      <c r="E42" s="1843">
        <v>29.019681641173879</v>
      </c>
      <c r="F42" s="1843">
        <v>14.85753141434823</v>
      </c>
      <c r="G42" s="1844">
        <v>26.179543538480065</v>
      </c>
    </row>
    <row r="43" spans="1:7">
      <c r="A43" s="1845" t="s">
        <v>1578</v>
      </c>
      <c r="B43" s="1846" t="s">
        <v>1579</v>
      </c>
      <c r="C43" s="1843">
        <v>15.049800387817944</v>
      </c>
      <c r="D43" s="1843">
        <v>36.949788981407544</v>
      </c>
      <c r="E43" s="1843">
        <v>32.934732519676061</v>
      </c>
      <c r="F43" s="1843">
        <v>19.13680848636934</v>
      </c>
      <c r="G43" s="1844">
        <v>27.852401049389758</v>
      </c>
    </row>
    <row r="44" spans="1:7">
      <c r="A44" s="1845" t="s">
        <v>1580</v>
      </c>
      <c r="B44" s="1846" t="s">
        <v>1581</v>
      </c>
      <c r="C44" s="1843">
        <v>14.66295452628027</v>
      </c>
      <c r="D44" s="1843">
        <v>37.222724405716058</v>
      </c>
      <c r="E44" s="1843">
        <v>35.862208884228622</v>
      </c>
      <c r="F44" s="1843">
        <v>22.306870271942405</v>
      </c>
      <c r="G44" s="1844">
        <v>28.608951722087632</v>
      </c>
    </row>
    <row r="45" spans="1:7">
      <c r="A45" s="1845" t="s">
        <v>1582</v>
      </c>
      <c r="B45" s="1846" t="s">
        <v>1583</v>
      </c>
      <c r="C45" s="1843">
        <v>16.100430283088478</v>
      </c>
      <c r="D45" s="1843">
        <v>45.082616491927283</v>
      </c>
      <c r="E45" s="1843">
        <v>41.285822760442478</v>
      </c>
      <c r="F45" s="1843">
        <v>27.3891406102391</v>
      </c>
      <c r="G45" s="1844">
        <v>29.069847030262419</v>
      </c>
    </row>
    <row r="46" spans="1:7">
      <c r="A46" s="1845" t="s">
        <v>1584</v>
      </c>
      <c r="B46" s="1846" t="s">
        <v>1585</v>
      </c>
      <c r="C46" s="1843">
        <v>16.97302597683192</v>
      </c>
      <c r="D46" s="1843">
        <v>50.790340540810043</v>
      </c>
      <c r="E46" s="1843">
        <v>44.817995977995317</v>
      </c>
      <c r="F46" s="1843">
        <v>30.181821203609832</v>
      </c>
      <c r="G46" s="1844">
        <v>34.03918961591517</v>
      </c>
    </row>
    <row r="47" spans="1:7">
      <c r="A47" s="1845" t="s">
        <v>1586</v>
      </c>
      <c r="B47" s="1846" t="s">
        <v>1587</v>
      </c>
      <c r="C47" s="1843">
        <v>17.828444959010163</v>
      </c>
      <c r="D47" s="1843">
        <v>54.415558596171167</v>
      </c>
      <c r="E47" s="1843">
        <v>46.194289489995207</v>
      </c>
      <c r="F47" s="1843">
        <v>31.998853921809399</v>
      </c>
      <c r="G47" s="1844">
        <v>37.098317136207889</v>
      </c>
    </row>
    <row r="48" spans="1:7">
      <c r="A48" s="1845" t="s">
        <v>1588</v>
      </c>
      <c r="B48" s="1846" t="s">
        <v>1589</v>
      </c>
      <c r="C48" s="1843">
        <v>18.597953031452903</v>
      </c>
      <c r="D48" s="1843">
        <v>56.51145754279451</v>
      </c>
      <c r="E48" s="1843">
        <v>49.506545661522892</v>
      </c>
      <c r="F48" s="1843">
        <v>33.402347373302973</v>
      </c>
      <c r="G48" s="1844">
        <v>40.741815287966951</v>
      </c>
    </row>
    <row r="49" spans="1:7">
      <c r="A49" s="1845" t="s">
        <v>1590</v>
      </c>
      <c r="B49" s="1846" t="s">
        <v>1591</v>
      </c>
      <c r="C49" s="1843">
        <v>17.475170943945781</v>
      </c>
      <c r="D49" s="1843">
        <v>50.731293557015668</v>
      </c>
      <c r="E49" s="1843">
        <v>46.956756107891167</v>
      </c>
      <c r="F49" s="1843">
        <v>30.194691508179712</v>
      </c>
      <c r="G49" s="1844">
        <v>41.040906506854739</v>
      </c>
    </row>
    <row r="50" spans="1:7">
      <c r="A50" s="1845" t="s">
        <v>1592</v>
      </c>
      <c r="B50" s="1846" t="s">
        <v>1593</v>
      </c>
      <c r="C50" s="1843">
        <v>18.229486573960202</v>
      </c>
      <c r="D50" s="1843">
        <v>53.523766821999672</v>
      </c>
      <c r="E50" s="1843">
        <v>49.721902390503281</v>
      </c>
      <c r="F50" s="1843">
        <v>32.85650232999523</v>
      </c>
      <c r="G50" s="1844">
        <v>39.989313146570957</v>
      </c>
    </row>
    <row r="51" spans="1:7">
      <c r="A51" s="1845" t="s">
        <v>1594</v>
      </c>
      <c r="B51" s="1846" t="s">
        <v>1595</v>
      </c>
      <c r="C51" s="1843">
        <v>19.090569265243342</v>
      </c>
      <c r="D51" s="1843">
        <v>56.33657774500184</v>
      </c>
      <c r="E51" s="1843">
        <v>51.010399588810941</v>
      </c>
      <c r="F51" s="1843">
        <v>35.047873864100396</v>
      </c>
      <c r="G51" s="1844">
        <v>41.186707054208291</v>
      </c>
    </row>
    <row r="52" spans="1:7">
      <c r="A52" s="1845" t="s">
        <v>1596</v>
      </c>
      <c r="B52" s="1846" t="s">
        <v>1597</v>
      </c>
      <c r="C52" s="1843">
        <v>18.669024068978228</v>
      </c>
      <c r="D52" s="1843">
        <v>55.974021376844675</v>
      </c>
      <c r="E52" s="1843">
        <v>53.126787381066386</v>
      </c>
      <c r="F52" s="1843">
        <v>36.705592371853506</v>
      </c>
      <c r="G52" s="1844">
        <v>43.330545562264675</v>
      </c>
    </row>
    <row r="53" spans="1:7">
      <c r="A53" s="1845" t="s">
        <v>1598</v>
      </c>
      <c r="B53" s="1846" t="s">
        <v>1599</v>
      </c>
      <c r="C53" s="1843">
        <v>19.181964398417414</v>
      </c>
      <c r="D53" s="1843">
        <v>58.842388685673185</v>
      </c>
      <c r="E53" s="1843">
        <v>55.586652460418172</v>
      </c>
      <c r="F53" s="1843">
        <v>41.324302864549757</v>
      </c>
      <c r="G53" s="1844">
        <v>42.494028794798879</v>
      </c>
    </row>
    <row r="54" spans="1:7">
      <c r="A54" s="1845" t="s">
        <v>1600</v>
      </c>
      <c r="B54" s="1846" t="s">
        <v>1601</v>
      </c>
      <c r="C54" s="1843">
        <v>19.399341674769605</v>
      </c>
      <c r="D54" s="1843">
        <v>60.469025385118726</v>
      </c>
      <c r="E54" s="1843">
        <v>55.837647763895774</v>
      </c>
      <c r="F54" s="1843">
        <v>41.810746020388819</v>
      </c>
      <c r="G54" s="1844">
        <v>44.333129078222363</v>
      </c>
    </row>
    <row r="55" spans="1:7">
      <c r="A55" s="1845" t="s">
        <v>1092</v>
      </c>
      <c r="B55" s="1846" t="s">
        <v>1602</v>
      </c>
      <c r="C55" s="1843">
        <v>21.206125506385558</v>
      </c>
      <c r="D55" s="1843">
        <v>68.062482259352748</v>
      </c>
      <c r="E55" s="1843">
        <v>60.767506607341616</v>
      </c>
      <c r="F55" s="1843">
        <v>46.691619795548348</v>
      </c>
      <c r="G55" s="1844">
        <v>45.952309870640832</v>
      </c>
    </row>
    <row r="56" spans="1:7">
      <c r="A56" s="1845" t="s">
        <v>351</v>
      </c>
      <c r="B56" s="1846" t="s">
        <v>1603</v>
      </c>
      <c r="C56" s="1843">
        <v>24.085992920489684</v>
      </c>
      <c r="D56" s="1843">
        <v>77.302130568649474</v>
      </c>
      <c r="E56" s="1843">
        <v>68.738436679810562</v>
      </c>
      <c r="F56" s="1843">
        <v>53.742408069117452</v>
      </c>
      <c r="G56" s="1844">
        <v>51.678965021616264</v>
      </c>
    </row>
    <row r="57" spans="1:7">
      <c r="A57" s="1845" t="s">
        <v>257</v>
      </c>
      <c r="B57" s="1846" t="s">
        <v>1604</v>
      </c>
      <c r="C57" s="1843">
        <v>22.074805539459252</v>
      </c>
      <c r="D57" s="1843">
        <v>72.81390783980676</v>
      </c>
      <c r="E57" s="1843">
        <v>66.243576060397075</v>
      </c>
      <c r="F57" s="1843">
        <v>50.659210856628967</v>
      </c>
      <c r="G57" s="1844">
        <v>55.721226099085776</v>
      </c>
    </row>
    <row r="58" spans="1:7">
      <c r="A58" s="1849" t="s">
        <v>259</v>
      </c>
      <c r="B58" s="1850" t="s">
        <v>1605</v>
      </c>
      <c r="C58" s="1843">
        <v>19.12002877601023</v>
      </c>
      <c r="D58" s="1843">
        <v>66.088096502771236</v>
      </c>
      <c r="E58" s="1843">
        <v>61.618463349504637</v>
      </c>
      <c r="F58" s="1843">
        <v>46.866506120556565</v>
      </c>
      <c r="G58" s="1861">
        <v>61.126488377607856</v>
      </c>
    </row>
    <row r="59" spans="1:7">
      <c r="A59" s="1845" t="s">
        <v>1693</v>
      </c>
      <c r="B59" s="1846" t="s">
        <v>1694</v>
      </c>
      <c r="C59" s="1843">
        <v>16.266189453215851</v>
      </c>
      <c r="D59" s="1843">
        <v>67.399495009322891</v>
      </c>
      <c r="E59" s="1843">
        <v>66.587815991625547</v>
      </c>
      <c r="F59" s="1843">
        <v>53.207523021057753</v>
      </c>
      <c r="G59" s="1844">
        <v>60.224004388735452</v>
      </c>
    </row>
    <row r="60" spans="1:7">
      <c r="A60" s="1845" t="s">
        <v>261</v>
      </c>
      <c r="B60" s="1846" t="s">
        <v>1607</v>
      </c>
      <c r="C60" s="1843">
        <v>17.265643881586211</v>
      </c>
      <c r="D60" s="1843">
        <v>74.004455706700625</v>
      </c>
      <c r="E60" s="1843">
        <v>65.125587506653417</v>
      </c>
      <c r="F60" s="1843">
        <v>53.021852296427298</v>
      </c>
      <c r="G60" s="1844">
        <v>66.247238983143063</v>
      </c>
    </row>
    <row r="61" spans="1:7">
      <c r="A61" s="1849" t="s">
        <v>262</v>
      </c>
      <c r="B61" s="1850" t="s">
        <v>1608</v>
      </c>
      <c r="C61" s="1843">
        <v>17.792815206832334</v>
      </c>
      <c r="D61" s="1843">
        <v>77.602811773367122</v>
      </c>
      <c r="E61" s="1843">
        <v>68.782220681695563</v>
      </c>
      <c r="F61" s="1843">
        <v>57.405292266791008</v>
      </c>
      <c r="G61" s="1844">
        <v>70.093360446947273</v>
      </c>
    </row>
    <row r="62" spans="1:7">
      <c r="A62" s="1849" t="s">
        <v>143</v>
      </c>
      <c r="B62" s="1850" t="s">
        <v>1609</v>
      </c>
      <c r="C62" s="1843">
        <v>18.061739844341208</v>
      </c>
      <c r="D62" s="1843">
        <v>79.711662573379101</v>
      </c>
      <c r="E62" s="1843">
        <v>66.901424654387228</v>
      </c>
      <c r="F62" s="1843">
        <v>58.579863853682376</v>
      </c>
      <c r="G62" s="1844">
        <v>71.608101877164813</v>
      </c>
    </row>
    <row r="63" spans="1:7">
      <c r="A63" s="1849" t="s">
        <v>0</v>
      </c>
      <c r="B63" s="1850" t="s">
        <v>1610</v>
      </c>
      <c r="C63" s="1843">
        <v>19.939662186580257</v>
      </c>
      <c r="D63" s="1843">
        <v>88.153504940822003</v>
      </c>
      <c r="E63" s="1843">
        <v>71.701331036741934</v>
      </c>
      <c r="F63" s="1843">
        <v>64.499923871685255</v>
      </c>
      <c r="G63" s="1844">
        <v>79.282218717237171</v>
      </c>
    </row>
    <row r="64" spans="1:7">
      <c r="A64" s="1849" t="s">
        <v>1</v>
      </c>
      <c r="B64" s="1850" t="s">
        <v>1611</v>
      </c>
      <c r="C64" s="1843">
        <v>22.393928898063457</v>
      </c>
      <c r="D64" s="1843">
        <v>99.873276056168862</v>
      </c>
      <c r="E64" s="1843">
        <v>80.344994529834082</v>
      </c>
      <c r="F64" s="1843">
        <v>75.297892811240544</v>
      </c>
      <c r="G64" s="1844">
        <v>89.738911230347242</v>
      </c>
    </row>
    <row r="65" spans="1:7" ht="15.75" thickBot="1">
      <c r="A65" s="1852" t="s">
        <v>130</v>
      </c>
      <c r="B65" s="1853" t="s">
        <v>1612</v>
      </c>
      <c r="C65" s="1854">
        <v>21.906548331027011</v>
      </c>
      <c r="D65" s="1854">
        <v>99.710233618831779</v>
      </c>
      <c r="E65" s="1854">
        <v>80.684031336066909</v>
      </c>
      <c r="F65" s="1854">
        <v>76.836231041578301</v>
      </c>
      <c r="G65" s="1862">
        <v>88.480216231858265</v>
      </c>
    </row>
    <row r="66" spans="1:7" ht="15.75" thickTop="1">
      <c r="A66" s="1857" t="s">
        <v>1695</v>
      </c>
      <c r="B66" s="1857"/>
      <c r="C66" s="1857"/>
      <c r="D66" s="1857"/>
      <c r="E66" s="1857"/>
      <c r="F66" s="1857"/>
      <c r="G66" s="1857"/>
    </row>
  </sheetData>
  <mergeCells count="4">
    <mergeCell ref="A1:G1"/>
    <mergeCell ref="A2:G2"/>
    <mergeCell ref="A3:G3"/>
    <mergeCell ref="A4:A5"/>
  </mergeCells>
  <printOptions horizontalCentered="1"/>
  <pageMargins left="1.5" right="1" top="1.5" bottom="1" header="0.3" footer="0.3"/>
  <pageSetup paperSize="9" scale="92"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L51"/>
  <sheetViews>
    <sheetView view="pageBreakPreview" zoomScaleNormal="85" zoomScaleSheetLayoutView="100" workbookViewId="0">
      <selection activeCell="A3" sqref="A3:XFD4"/>
    </sheetView>
  </sheetViews>
  <sheetFormatPr defaultRowHeight="14.25"/>
  <cols>
    <col min="1" max="1" width="35.85546875" style="5" customWidth="1"/>
    <col min="2" max="2" width="9.85546875" style="2" bestFit="1" customWidth="1"/>
    <col min="3" max="9" width="10.7109375" style="2" customWidth="1"/>
    <col min="10" max="12" width="9.85546875" style="2" bestFit="1" customWidth="1"/>
    <col min="13" max="13" width="9.28515625" style="2" customWidth="1"/>
    <col min="14" max="16384" width="9.140625" style="2"/>
  </cols>
  <sheetData>
    <row r="1" spans="1:12" s="1878" customFormat="1" ht="23.25">
      <c r="A1" s="2088" t="s">
        <v>128</v>
      </c>
      <c r="B1" s="2088"/>
      <c r="C1" s="2088"/>
      <c r="D1" s="2088"/>
      <c r="E1" s="2088"/>
      <c r="F1" s="2088"/>
      <c r="G1" s="2088"/>
      <c r="H1" s="2088"/>
      <c r="I1" s="2088"/>
      <c r="J1" s="2088"/>
      <c r="K1" s="2088"/>
      <c r="L1" s="2088"/>
    </row>
    <row r="2" spans="1:12" s="1879" customFormat="1" ht="26.25">
      <c r="A2" s="2089" t="s">
        <v>2</v>
      </c>
      <c r="B2" s="2089"/>
      <c r="C2" s="2089"/>
      <c r="D2" s="2089"/>
      <c r="E2" s="2089"/>
      <c r="F2" s="2089"/>
      <c r="G2" s="2089"/>
      <c r="H2" s="2089"/>
      <c r="I2" s="2089"/>
      <c r="J2" s="2089"/>
      <c r="K2" s="2089"/>
      <c r="L2" s="2089"/>
    </row>
    <row r="3" spans="1:12" s="1877" customFormat="1" ht="21">
      <c r="A3" s="2090" t="s">
        <v>17</v>
      </c>
      <c r="B3" s="2090"/>
      <c r="C3" s="2090"/>
      <c r="D3" s="2090"/>
      <c r="E3" s="2090"/>
      <c r="F3" s="2090"/>
      <c r="G3" s="2090"/>
      <c r="H3" s="2090"/>
      <c r="I3" s="2090"/>
      <c r="J3" s="2090"/>
      <c r="K3" s="2090"/>
      <c r="L3" s="2090"/>
    </row>
    <row r="4" spans="1:12" s="1877" customFormat="1" ht="21.75" thickBot="1">
      <c r="A4" s="2091" t="s">
        <v>1515</v>
      </c>
      <c r="B4" s="2091"/>
      <c r="C4" s="2091"/>
      <c r="D4" s="2091"/>
      <c r="E4" s="2091"/>
      <c r="F4" s="2091"/>
      <c r="G4" s="2091"/>
      <c r="H4" s="2091"/>
      <c r="I4" s="2091"/>
      <c r="J4" s="2091"/>
      <c r="K4" s="2091"/>
      <c r="L4" s="2091"/>
    </row>
    <row r="5" spans="1:12" ht="12.95" customHeight="1" thickTop="1">
      <c r="A5" s="2092" t="s">
        <v>18</v>
      </c>
      <c r="B5" s="2094" t="s">
        <v>19</v>
      </c>
      <c r="C5" s="119" t="s">
        <v>123</v>
      </c>
      <c r="D5" s="2096" t="s">
        <v>129</v>
      </c>
      <c r="E5" s="2096"/>
      <c r="F5" s="2096" t="s">
        <v>132</v>
      </c>
      <c r="G5" s="2096"/>
      <c r="H5" s="2096"/>
      <c r="I5" s="2097" t="s">
        <v>20</v>
      </c>
      <c r="J5" s="2098"/>
      <c r="K5" s="2098"/>
      <c r="L5" s="2099"/>
    </row>
    <row r="6" spans="1:12" ht="12.95" customHeight="1">
      <c r="A6" s="2093"/>
      <c r="B6" s="2095"/>
      <c r="C6" s="116" t="s">
        <v>140</v>
      </c>
      <c r="D6" s="116" t="s">
        <v>139</v>
      </c>
      <c r="E6" s="116" t="s">
        <v>140</v>
      </c>
      <c r="F6" s="116" t="s">
        <v>138</v>
      </c>
      <c r="G6" s="116" t="s">
        <v>139</v>
      </c>
      <c r="H6" s="116" t="s">
        <v>140</v>
      </c>
      <c r="I6" s="116" t="s">
        <v>21</v>
      </c>
      <c r="J6" s="116" t="s">
        <v>21</v>
      </c>
      <c r="K6" s="116" t="s">
        <v>22</v>
      </c>
      <c r="L6" s="120" t="s">
        <v>22</v>
      </c>
    </row>
    <row r="7" spans="1:12" ht="12.95" customHeight="1">
      <c r="A7" s="121">
        <v>1</v>
      </c>
      <c r="B7" s="4">
        <v>2</v>
      </c>
      <c r="C7" s="4">
        <v>3</v>
      </c>
      <c r="D7" s="4">
        <v>4</v>
      </c>
      <c r="E7" s="4">
        <v>5</v>
      </c>
      <c r="F7" s="4">
        <v>6</v>
      </c>
      <c r="G7" s="4">
        <v>7</v>
      </c>
      <c r="H7" s="4">
        <v>8</v>
      </c>
      <c r="I7" s="3" t="s">
        <v>23</v>
      </c>
      <c r="J7" s="3" t="s">
        <v>24</v>
      </c>
      <c r="K7" s="3" t="s">
        <v>25</v>
      </c>
      <c r="L7" s="122" t="s">
        <v>26</v>
      </c>
    </row>
    <row r="8" spans="1:12" ht="12.95" customHeight="1">
      <c r="A8" s="427">
        <v>1</v>
      </c>
      <c r="B8" s="428">
        <v>2</v>
      </c>
      <c r="C8" s="429">
        <v>3</v>
      </c>
      <c r="D8" s="429">
        <v>4</v>
      </c>
      <c r="E8" s="429">
        <v>5</v>
      </c>
      <c r="F8" s="429">
        <v>6</v>
      </c>
      <c r="G8" s="429">
        <v>7</v>
      </c>
      <c r="H8" s="429">
        <v>8</v>
      </c>
      <c r="I8" s="429">
        <v>9</v>
      </c>
      <c r="J8" s="429">
        <v>10</v>
      </c>
      <c r="K8" s="430">
        <v>11</v>
      </c>
      <c r="L8" s="431">
        <v>12</v>
      </c>
    </row>
    <row r="9" spans="1:12" ht="12.95" customHeight="1">
      <c r="A9" s="432" t="s">
        <v>27</v>
      </c>
      <c r="B9" s="433">
        <v>100</v>
      </c>
      <c r="C9" s="434">
        <v>102.21</v>
      </c>
      <c r="D9" s="434">
        <v>112.44</v>
      </c>
      <c r="E9" s="434">
        <v>112.88</v>
      </c>
      <c r="F9" s="434">
        <v>115.22</v>
      </c>
      <c r="G9" s="434">
        <v>115.57</v>
      </c>
      <c r="H9" s="434">
        <v>115.94</v>
      </c>
      <c r="I9" s="434">
        <v>10.44</v>
      </c>
      <c r="J9" s="434">
        <v>0.4</v>
      </c>
      <c r="K9" s="434">
        <v>2.71</v>
      </c>
      <c r="L9" s="435">
        <v>0.32</v>
      </c>
    </row>
    <row r="10" spans="1:12" ht="12.95" customHeight="1">
      <c r="A10" s="432" t="s">
        <v>28</v>
      </c>
      <c r="B10" s="436">
        <v>43.91</v>
      </c>
      <c r="C10" s="434">
        <v>103.49</v>
      </c>
      <c r="D10" s="434">
        <v>113.08</v>
      </c>
      <c r="E10" s="434">
        <v>114.01</v>
      </c>
      <c r="F10" s="434">
        <v>111.1</v>
      </c>
      <c r="G10" s="434">
        <v>111.97</v>
      </c>
      <c r="H10" s="434">
        <v>113.01</v>
      </c>
      <c r="I10" s="434">
        <v>10.17</v>
      </c>
      <c r="J10" s="434">
        <v>0.82</v>
      </c>
      <c r="K10" s="434">
        <v>-0.87</v>
      </c>
      <c r="L10" s="435">
        <v>0.93</v>
      </c>
    </row>
    <row r="11" spans="1:12" ht="12.95" customHeight="1">
      <c r="A11" s="437" t="s">
        <v>29</v>
      </c>
      <c r="B11" s="438">
        <v>11.33</v>
      </c>
      <c r="C11" s="439">
        <v>102.65</v>
      </c>
      <c r="D11" s="439">
        <v>110.82</v>
      </c>
      <c r="E11" s="439">
        <v>111.33</v>
      </c>
      <c r="F11" s="439">
        <v>110.19</v>
      </c>
      <c r="G11" s="439">
        <v>110.88</v>
      </c>
      <c r="H11" s="439">
        <v>111.75</v>
      </c>
      <c r="I11" s="439">
        <v>8.4499999999999993</v>
      </c>
      <c r="J11" s="439">
        <v>0.46</v>
      </c>
      <c r="K11" s="439">
        <v>0.38</v>
      </c>
      <c r="L11" s="440">
        <v>0.78</v>
      </c>
    </row>
    <row r="12" spans="1:12" ht="12.95" customHeight="1">
      <c r="A12" s="437" t="s">
        <v>30</v>
      </c>
      <c r="B12" s="438">
        <v>1.84</v>
      </c>
      <c r="C12" s="439">
        <v>112.41</v>
      </c>
      <c r="D12" s="439">
        <v>135.30000000000001</v>
      </c>
      <c r="E12" s="439">
        <v>137.71</v>
      </c>
      <c r="F12" s="439">
        <v>112.59</v>
      </c>
      <c r="G12" s="439">
        <v>111.69</v>
      </c>
      <c r="H12" s="439">
        <v>108.55</v>
      </c>
      <c r="I12" s="439">
        <v>22.5</v>
      </c>
      <c r="J12" s="439">
        <v>1.78</v>
      </c>
      <c r="K12" s="439">
        <v>-21.18</v>
      </c>
      <c r="L12" s="440">
        <v>-2.81</v>
      </c>
    </row>
    <row r="13" spans="1:12" ht="12.95" customHeight="1">
      <c r="A13" s="437" t="s">
        <v>31</v>
      </c>
      <c r="B13" s="438">
        <v>5.52</v>
      </c>
      <c r="C13" s="439">
        <v>101.74</v>
      </c>
      <c r="D13" s="439">
        <v>114.91</v>
      </c>
      <c r="E13" s="439">
        <v>117.86</v>
      </c>
      <c r="F13" s="439">
        <v>92.34</v>
      </c>
      <c r="G13" s="439">
        <v>96.23</v>
      </c>
      <c r="H13" s="439">
        <v>101.75</v>
      </c>
      <c r="I13" s="439">
        <v>15.84</v>
      </c>
      <c r="J13" s="439">
        <v>2.57</v>
      </c>
      <c r="K13" s="439">
        <v>-13.66</v>
      </c>
      <c r="L13" s="440">
        <v>5.74</v>
      </c>
    </row>
    <row r="14" spans="1:12" ht="12.95" customHeight="1">
      <c r="A14" s="437" t="s">
        <v>32</v>
      </c>
      <c r="B14" s="438">
        <v>6.75</v>
      </c>
      <c r="C14" s="439">
        <v>105.19</v>
      </c>
      <c r="D14" s="439">
        <v>111.7</v>
      </c>
      <c r="E14" s="439">
        <v>112.38</v>
      </c>
      <c r="F14" s="439">
        <v>117.29</v>
      </c>
      <c r="G14" s="439">
        <v>117.25</v>
      </c>
      <c r="H14" s="439">
        <v>115.78</v>
      </c>
      <c r="I14" s="439">
        <v>6.84</v>
      </c>
      <c r="J14" s="439">
        <v>0.62</v>
      </c>
      <c r="K14" s="439">
        <v>3.02</v>
      </c>
      <c r="L14" s="440">
        <v>-1.26</v>
      </c>
    </row>
    <row r="15" spans="1:12" ht="12.95" customHeight="1">
      <c r="A15" s="437" t="s">
        <v>33</v>
      </c>
      <c r="B15" s="438">
        <v>5.24</v>
      </c>
      <c r="C15" s="439">
        <v>105.69</v>
      </c>
      <c r="D15" s="439">
        <v>111.87</v>
      </c>
      <c r="E15" s="439">
        <v>112.19</v>
      </c>
      <c r="F15" s="439">
        <v>114.9</v>
      </c>
      <c r="G15" s="439">
        <v>115</v>
      </c>
      <c r="H15" s="439">
        <v>115.5</v>
      </c>
      <c r="I15" s="439">
        <v>6.15</v>
      </c>
      <c r="J15" s="439">
        <v>0.28999999999999998</v>
      </c>
      <c r="K15" s="439">
        <v>2.94</v>
      </c>
      <c r="L15" s="440">
        <v>0.43</v>
      </c>
    </row>
    <row r="16" spans="1:12" ht="12.95" customHeight="1">
      <c r="A16" s="437" t="s">
        <v>34</v>
      </c>
      <c r="B16" s="438">
        <v>2.95</v>
      </c>
      <c r="C16" s="439">
        <v>100.98</v>
      </c>
      <c r="D16" s="439">
        <v>113.71</v>
      </c>
      <c r="E16" s="439">
        <v>113.09</v>
      </c>
      <c r="F16" s="439">
        <v>111.37</v>
      </c>
      <c r="G16" s="439">
        <v>112.53</v>
      </c>
      <c r="H16" s="439">
        <v>113.39</v>
      </c>
      <c r="I16" s="439">
        <v>11.99</v>
      </c>
      <c r="J16" s="439">
        <v>-0.55000000000000004</v>
      </c>
      <c r="K16" s="439">
        <v>0.27</v>
      </c>
      <c r="L16" s="440">
        <v>0.76</v>
      </c>
    </row>
    <row r="17" spans="1:12" ht="12.95" customHeight="1">
      <c r="A17" s="437" t="s">
        <v>35</v>
      </c>
      <c r="B17" s="438">
        <v>2.08</v>
      </c>
      <c r="C17" s="439">
        <v>108.68</v>
      </c>
      <c r="D17" s="439">
        <v>113.3</v>
      </c>
      <c r="E17" s="439">
        <v>112.54</v>
      </c>
      <c r="F17" s="439">
        <v>109.99</v>
      </c>
      <c r="G17" s="439">
        <v>110.97</v>
      </c>
      <c r="H17" s="439">
        <v>116.41</v>
      </c>
      <c r="I17" s="439">
        <v>3.55</v>
      </c>
      <c r="J17" s="439">
        <v>-0.67</v>
      </c>
      <c r="K17" s="439">
        <v>3.44</v>
      </c>
      <c r="L17" s="440">
        <v>4.8899999999999997</v>
      </c>
    </row>
    <row r="18" spans="1:12" ht="12.95" customHeight="1">
      <c r="A18" s="437" t="s">
        <v>36</v>
      </c>
      <c r="B18" s="438">
        <v>1.74</v>
      </c>
      <c r="C18" s="439">
        <v>98.89</v>
      </c>
      <c r="D18" s="439">
        <v>112.19</v>
      </c>
      <c r="E18" s="439">
        <v>115.84</v>
      </c>
      <c r="F18" s="439">
        <v>125.24</v>
      </c>
      <c r="G18" s="439">
        <v>125.07</v>
      </c>
      <c r="H18" s="439">
        <v>124.96</v>
      </c>
      <c r="I18" s="439">
        <v>17.14</v>
      </c>
      <c r="J18" s="439">
        <v>3.25</v>
      </c>
      <c r="K18" s="439">
        <v>7.88</v>
      </c>
      <c r="L18" s="440">
        <v>-0.09</v>
      </c>
    </row>
    <row r="19" spans="1:12" ht="12.95" customHeight="1">
      <c r="A19" s="437" t="s">
        <v>37</v>
      </c>
      <c r="B19" s="438">
        <v>1.21</v>
      </c>
      <c r="C19" s="439">
        <v>102.39</v>
      </c>
      <c r="D19" s="439">
        <v>116.12</v>
      </c>
      <c r="E19" s="439">
        <v>118.52</v>
      </c>
      <c r="F19" s="439">
        <v>117.94</v>
      </c>
      <c r="G19" s="439">
        <v>118</v>
      </c>
      <c r="H19" s="439">
        <v>116.91</v>
      </c>
      <c r="I19" s="439">
        <v>15.76</v>
      </c>
      <c r="J19" s="439">
        <v>2.06</v>
      </c>
      <c r="K19" s="439">
        <v>-1.36</v>
      </c>
      <c r="L19" s="440">
        <v>-0.92</v>
      </c>
    </row>
    <row r="20" spans="1:12" ht="12.95" customHeight="1">
      <c r="A20" s="437" t="s">
        <v>38</v>
      </c>
      <c r="B20" s="438">
        <v>1.24</v>
      </c>
      <c r="C20" s="439">
        <v>100.47</v>
      </c>
      <c r="D20" s="439">
        <v>106.49</v>
      </c>
      <c r="E20" s="439">
        <v>106.52</v>
      </c>
      <c r="F20" s="439">
        <v>108.99</v>
      </c>
      <c r="G20" s="439">
        <v>108.98</v>
      </c>
      <c r="H20" s="439">
        <v>110.2</v>
      </c>
      <c r="I20" s="439">
        <v>6.03</v>
      </c>
      <c r="J20" s="439">
        <v>0.03</v>
      </c>
      <c r="K20" s="439">
        <v>3.45</v>
      </c>
      <c r="L20" s="440">
        <v>1.1200000000000001</v>
      </c>
    </row>
    <row r="21" spans="1:12" ht="12.95" customHeight="1">
      <c r="A21" s="437" t="s">
        <v>39</v>
      </c>
      <c r="B21" s="438">
        <v>0.68</v>
      </c>
      <c r="C21" s="439">
        <v>100.15</v>
      </c>
      <c r="D21" s="439">
        <v>116.03</v>
      </c>
      <c r="E21" s="439">
        <v>116.03</v>
      </c>
      <c r="F21" s="439">
        <v>128.47999999999999</v>
      </c>
      <c r="G21" s="439">
        <v>128.59</v>
      </c>
      <c r="H21" s="439">
        <v>128.59</v>
      </c>
      <c r="I21" s="439">
        <v>15.85</v>
      </c>
      <c r="J21" s="439">
        <v>0</v>
      </c>
      <c r="K21" s="439">
        <v>10.83</v>
      </c>
      <c r="L21" s="440">
        <v>0</v>
      </c>
    </row>
    <row r="22" spans="1:12" ht="12.95" customHeight="1">
      <c r="A22" s="437" t="s">
        <v>40</v>
      </c>
      <c r="B22" s="438">
        <v>0.41</v>
      </c>
      <c r="C22" s="439">
        <v>100.26</v>
      </c>
      <c r="D22" s="439">
        <v>108.52</v>
      </c>
      <c r="E22" s="439">
        <v>108.52</v>
      </c>
      <c r="F22" s="439">
        <v>112.93</v>
      </c>
      <c r="G22" s="439">
        <v>112.29</v>
      </c>
      <c r="H22" s="439">
        <v>112.29</v>
      </c>
      <c r="I22" s="439">
        <v>8.24</v>
      </c>
      <c r="J22" s="439">
        <v>0</v>
      </c>
      <c r="K22" s="439">
        <v>3.47</v>
      </c>
      <c r="L22" s="440">
        <v>0</v>
      </c>
    </row>
    <row r="23" spans="1:12" ht="12.95" customHeight="1">
      <c r="A23" s="437" t="s">
        <v>41</v>
      </c>
      <c r="B23" s="438">
        <v>2.92</v>
      </c>
      <c r="C23" s="439">
        <v>101.6</v>
      </c>
      <c r="D23" s="439">
        <v>112.48</v>
      </c>
      <c r="E23" s="439">
        <v>113.5</v>
      </c>
      <c r="F23" s="439">
        <v>118.16</v>
      </c>
      <c r="G23" s="439">
        <v>119.37</v>
      </c>
      <c r="H23" s="439">
        <v>119.46</v>
      </c>
      <c r="I23" s="439">
        <v>11.71</v>
      </c>
      <c r="J23" s="439">
        <v>0.91</v>
      </c>
      <c r="K23" s="439">
        <v>5.25</v>
      </c>
      <c r="L23" s="440">
        <v>7.0000000000000007E-2</v>
      </c>
    </row>
    <row r="24" spans="1:12" ht="12.95" customHeight="1">
      <c r="A24" s="437"/>
      <c r="B24" s="438"/>
      <c r="C24" s="439"/>
      <c r="D24" s="439"/>
      <c r="E24" s="439"/>
      <c r="F24" s="439"/>
      <c r="G24" s="439"/>
      <c r="H24" s="439"/>
      <c r="I24" s="439"/>
      <c r="J24" s="439"/>
      <c r="K24" s="439"/>
      <c r="L24" s="440"/>
    </row>
    <row r="25" spans="1:12" ht="12.95" customHeight="1">
      <c r="A25" s="432" t="s">
        <v>42</v>
      </c>
      <c r="B25" s="436">
        <v>56.09</v>
      </c>
      <c r="C25" s="434">
        <v>101.22</v>
      </c>
      <c r="D25" s="434">
        <v>111.93</v>
      </c>
      <c r="E25" s="434">
        <v>112.01</v>
      </c>
      <c r="F25" s="434">
        <v>118.61</v>
      </c>
      <c r="G25" s="434">
        <v>118.46</v>
      </c>
      <c r="H25" s="434">
        <v>118.29</v>
      </c>
      <c r="I25" s="434">
        <v>10.66</v>
      </c>
      <c r="J25" s="434">
        <v>7.0000000000000007E-2</v>
      </c>
      <c r="K25" s="434">
        <v>5.6</v>
      </c>
      <c r="L25" s="435">
        <v>-0.14000000000000001</v>
      </c>
    </row>
    <row r="26" spans="1:12" ht="12.95" customHeight="1">
      <c r="A26" s="437" t="s">
        <v>43</v>
      </c>
      <c r="B26" s="438">
        <v>7.19</v>
      </c>
      <c r="C26" s="439">
        <v>100.86</v>
      </c>
      <c r="D26" s="439">
        <v>118.04</v>
      </c>
      <c r="E26" s="439">
        <v>118.04</v>
      </c>
      <c r="F26" s="439">
        <v>128.56</v>
      </c>
      <c r="G26" s="439">
        <v>127.15</v>
      </c>
      <c r="H26" s="439">
        <v>127.15</v>
      </c>
      <c r="I26" s="439">
        <v>17.04</v>
      </c>
      <c r="J26" s="439">
        <v>0</v>
      </c>
      <c r="K26" s="439">
        <v>7.72</v>
      </c>
      <c r="L26" s="440">
        <v>0</v>
      </c>
    </row>
    <row r="27" spans="1:12" ht="12.95" customHeight="1">
      <c r="A27" s="437" t="s">
        <v>44</v>
      </c>
      <c r="B27" s="438">
        <v>20.3</v>
      </c>
      <c r="C27" s="439">
        <v>100.37</v>
      </c>
      <c r="D27" s="439">
        <v>116.83</v>
      </c>
      <c r="E27" s="439">
        <v>116.82</v>
      </c>
      <c r="F27" s="439">
        <v>125.76</v>
      </c>
      <c r="G27" s="439">
        <v>125.1</v>
      </c>
      <c r="H27" s="439">
        <v>124.85</v>
      </c>
      <c r="I27" s="439">
        <v>16.399999999999999</v>
      </c>
      <c r="J27" s="439">
        <v>0</v>
      </c>
      <c r="K27" s="439">
        <v>6.87</v>
      </c>
      <c r="L27" s="440">
        <v>-0.2</v>
      </c>
    </row>
    <row r="28" spans="1:12" ht="12.95" customHeight="1">
      <c r="A28" s="437" t="s">
        <v>45</v>
      </c>
      <c r="B28" s="438">
        <v>4.3</v>
      </c>
      <c r="C28" s="439">
        <v>100.81</v>
      </c>
      <c r="D28" s="439">
        <v>108.91</v>
      </c>
      <c r="E28" s="439">
        <v>108.99</v>
      </c>
      <c r="F28" s="439">
        <v>114.56</v>
      </c>
      <c r="G28" s="439">
        <v>114.42</v>
      </c>
      <c r="H28" s="439">
        <v>114.67</v>
      </c>
      <c r="I28" s="439">
        <v>8.11</v>
      </c>
      <c r="J28" s="439">
        <v>7.0000000000000007E-2</v>
      </c>
      <c r="K28" s="439">
        <v>5.21</v>
      </c>
      <c r="L28" s="440">
        <v>0.21</v>
      </c>
    </row>
    <row r="29" spans="1:12" ht="12.95" customHeight="1">
      <c r="A29" s="437" t="s">
        <v>46</v>
      </c>
      <c r="B29" s="438">
        <v>3.47</v>
      </c>
      <c r="C29" s="439">
        <v>100.33</v>
      </c>
      <c r="D29" s="439">
        <v>105.09</v>
      </c>
      <c r="E29" s="439">
        <v>105.09</v>
      </c>
      <c r="F29" s="439">
        <v>105.68</v>
      </c>
      <c r="G29" s="439">
        <v>105.61</v>
      </c>
      <c r="H29" s="439">
        <v>105.61</v>
      </c>
      <c r="I29" s="439">
        <v>4.74</v>
      </c>
      <c r="J29" s="439">
        <v>0</v>
      </c>
      <c r="K29" s="439">
        <v>0.49</v>
      </c>
      <c r="L29" s="440">
        <v>0</v>
      </c>
    </row>
    <row r="30" spans="1:12" ht="12.95" customHeight="1">
      <c r="A30" s="437" t="s">
        <v>47</v>
      </c>
      <c r="B30" s="438">
        <v>5.34</v>
      </c>
      <c r="C30" s="439">
        <v>97.27</v>
      </c>
      <c r="D30" s="439">
        <v>100.2</v>
      </c>
      <c r="E30" s="439">
        <v>100.21</v>
      </c>
      <c r="F30" s="439">
        <v>102</v>
      </c>
      <c r="G30" s="439">
        <v>101.95</v>
      </c>
      <c r="H30" s="439">
        <v>101.32</v>
      </c>
      <c r="I30" s="439">
        <v>3.02</v>
      </c>
      <c r="J30" s="439">
        <v>0</v>
      </c>
      <c r="K30" s="439">
        <v>1.1100000000000001</v>
      </c>
      <c r="L30" s="440">
        <v>-0.62</v>
      </c>
    </row>
    <row r="31" spans="1:12" ht="12.95" customHeight="1">
      <c r="A31" s="437" t="s">
        <v>48</v>
      </c>
      <c r="B31" s="438">
        <v>2.82</v>
      </c>
      <c r="C31" s="439">
        <v>100.43</v>
      </c>
      <c r="D31" s="439">
        <v>105.59</v>
      </c>
      <c r="E31" s="439">
        <v>105.59</v>
      </c>
      <c r="F31" s="439">
        <v>103.22</v>
      </c>
      <c r="G31" s="439">
        <v>104.38</v>
      </c>
      <c r="H31" s="439">
        <v>104.38</v>
      </c>
      <c r="I31" s="439">
        <v>5.14</v>
      </c>
      <c r="J31" s="439">
        <v>0</v>
      </c>
      <c r="K31" s="439">
        <v>-1.1499999999999999</v>
      </c>
      <c r="L31" s="440">
        <v>0</v>
      </c>
    </row>
    <row r="32" spans="1:12" ht="12.95" customHeight="1">
      <c r="A32" s="437" t="s">
        <v>49</v>
      </c>
      <c r="B32" s="438">
        <v>2.46</v>
      </c>
      <c r="C32" s="439">
        <v>100.18</v>
      </c>
      <c r="D32" s="439">
        <v>105.95</v>
      </c>
      <c r="E32" s="439">
        <v>105.95</v>
      </c>
      <c r="F32" s="439">
        <v>109.73</v>
      </c>
      <c r="G32" s="439">
        <v>109.96</v>
      </c>
      <c r="H32" s="439">
        <v>109.96</v>
      </c>
      <c r="I32" s="439">
        <v>5.75</v>
      </c>
      <c r="J32" s="439">
        <v>0</v>
      </c>
      <c r="K32" s="439">
        <v>3.79</v>
      </c>
      <c r="L32" s="440">
        <v>0</v>
      </c>
    </row>
    <row r="33" spans="1:12" ht="12.95" customHeight="1">
      <c r="A33" s="437" t="s">
        <v>50</v>
      </c>
      <c r="B33" s="438">
        <v>7.41</v>
      </c>
      <c r="C33" s="439">
        <v>109.08</v>
      </c>
      <c r="D33" s="439">
        <v>112.73</v>
      </c>
      <c r="E33" s="439">
        <v>112.73</v>
      </c>
      <c r="F33" s="439">
        <v>123.41</v>
      </c>
      <c r="G33" s="439">
        <v>124.63</v>
      </c>
      <c r="H33" s="439">
        <v>124.63</v>
      </c>
      <c r="I33" s="439">
        <v>3.35</v>
      </c>
      <c r="J33" s="439">
        <v>0</v>
      </c>
      <c r="K33" s="439">
        <v>10.55</v>
      </c>
      <c r="L33" s="440">
        <v>0</v>
      </c>
    </row>
    <row r="34" spans="1:12" ht="12.95" customHeight="1">
      <c r="A34" s="437" t="s">
        <v>51</v>
      </c>
      <c r="B34" s="438">
        <v>2.81</v>
      </c>
      <c r="C34" s="439">
        <v>99.5</v>
      </c>
      <c r="D34" s="439">
        <v>108.94</v>
      </c>
      <c r="E34" s="439">
        <v>110.38</v>
      </c>
      <c r="F34" s="439">
        <v>113.47</v>
      </c>
      <c r="G34" s="439">
        <v>114.18</v>
      </c>
      <c r="H34" s="439">
        <v>113.51</v>
      </c>
      <c r="I34" s="439">
        <v>10.94</v>
      </c>
      <c r="J34" s="439">
        <v>1.32</v>
      </c>
      <c r="K34" s="439">
        <v>2.84</v>
      </c>
      <c r="L34" s="440">
        <v>-0.59</v>
      </c>
    </row>
    <row r="35" spans="1:12" ht="12.95" customHeight="1">
      <c r="A35" s="2085" t="s">
        <v>134</v>
      </c>
      <c r="B35" s="2086"/>
      <c r="C35" s="2086"/>
      <c r="D35" s="2086"/>
      <c r="E35" s="2086"/>
      <c r="F35" s="2086"/>
      <c r="G35" s="2086"/>
      <c r="H35" s="2086"/>
      <c r="I35" s="2086"/>
      <c r="J35" s="2086"/>
      <c r="K35" s="2086"/>
      <c r="L35" s="2087"/>
    </row>
    <row r="36" spans="1:12" ht="12.95" customHeight="1">
      <c r="A36" s="432" t="s">
        <v>27</v>
      </c>
      <c r="B36" s="433">
        <v>100</v>
      </c>
      <c r="C36" s="434">
        <v>102.29</v>
      </c>
      <c r="D36" s="434">
        <v>114.18</v>
      </c>
      <c r="E36" s="434">
        <v>114.21</v>
      </c>
      <c r="F36" s="434">
        <v>115.43</v>
      </c>
      <c r="G36" s="434">
        <v>115.73</v>
      </c>
      <c r="H36" s="434">
        <v>115.58</v>
      </c>
      <c r="I36" s="434">
        <v>11.66</v>
      </c>
      <c r="J36" s="434">
        <v>0.03</v>
      </c>
      <c r="K36" s="434">
        <v>1.2</v>
      </c>
      <c r="L36" s="435">
        <v>-0.14000000000000001</v>
      </c>
    </row>
    <row r="37" spans="1:12" ht="12.95" customHeight="1">
      <c r="A37" s="437" t="s">
        <v>28</v>
      </c>
      <c r="B37" s="438">
        <v>39.770000000000003</v>
      </c>
      <c r="C37" s="439">
        <v>103.63</v>
      </c>
      <c r="D37" s="439">
        <v>116.22</v>
      </c>
      <c r="E37" s="439">
        <v>116.22</v>
      </c>
      <c r="F37" s="439">
        <v>114.05</v>
      </c>
      <c r="G37" s="439">
        <v>114.72</v>
      </c>
      <c r="H37" s="439">
        <v>114.61</v>
      </c>
      <c r="I37" s="439">
        <v>12.15</v>
      </c>
      <c r="J37" s="439">
        <v>0</v>
      </c>
      <c r="K37" s="439">
        <v>-1.39</v>
      </c>
      <c r="L37" s="440">
        <v>-0.1</v>
      </c>
    </row>
    <row r="38" spans="1:12" ht="12.95" customHeight="1">
      <c r="A38" s="437" t="s">
        <v>42</v>
      </c>
      <c r="B38" s="438">
        <v>60.23</v>
      </c>
      <c r="C38" s="439">
        <v>101.41</v>
      </c>
      <c r="D38" s="439">
        <v>112.86</v>
      </c>
      <c r="E38" s="439">
        <v>112.91</v>
      </c>
      <c r="F38" s="439">
        <v>116.35</v>
      </c>
      <c r="G38" s="439">
        <v>116.41</v>
      </c>
      <c r="H38" s="439">
        <v>116.22</v>
      </c>
      <c r="I38" s="439">
        <v>11.33</v>
      </c>
      <c r="J38" s="439">
        <v>0.04</v>
      </c>
      <c r="K38" s="439">
        <v>2.94</v>
      </c>
      <c r="L38" s="440">
        <v>-0.16</v>
      </c>
    </row>
    <row r="39" spans="1:12" ht="12.95" customHeight="1">
      <c r="A39" s="2085" t="s">
        <v>135</v>
      </c>
      <c r="B39" s="2086"/>
      <c r="C39" s="2086"/>
      <c r="D39" s="2086"/>
      <c r="E39" s="2086"/>
      <c r="F39" s="2086"/>
      <c r="G39" s="2086"/>
      <c r="H39" s="2086"/>
      <c r="I39" s="2086"/>
      <c r="J39" s="2086"/>
      <c r="K39" s="2086"/>
      <c r="L39" s="2087"/>
    </row>
    <row r="40" spans="1:12" ht="12.95" customHeight="1">
      <c r="A40" s="432" t="s">
        <v>27</v>
      </c>
      <c r="B40" s="433">
        <v>100</v>
      </c>
      <c r="C40" s="434">
        <v>102.05</v>
      </c>
      <c r="D40" s="434">
        <v>110.6</v>
      </c>
      <c r="E40" s="434">
        <v>111.32</v>
      </c>
      <c r="F40" s="434">
        <v>113.66</v>
      </c>
      <c r="G40" s="434">
        <v>114.01</v>
      </c>
      <c r="H40" s="434">
        <v>114.85</v>
      </c>
      <c r="I40" s="434">
        <v>9.08</v>
      </c>
      <c r="J40" s="434">
        <v>0.65</v>
      </c>
      <c r="K40" s="434">
        <v>3.17</v>
      </c>
      <c r="L40" s="435">
        <v>0.74</v>
      </c>
    </row>
    <row r="41" spans="1:12" ht="12.95" customHeight="1">
      <c r="A41" s="437" t="s">
        <v>28</v>
      </c>
      <c r="B41" s="438">
        <v>44.14</v>
      </c>
      <c r="C41" s="439">
        <v>103.28</v>
      </c>
      <c r="D41" s="439">
        <v>111.27</v>
      </c>
      <c r="E41" s="439">
        <v>112.8</v>
      </c>
      <c r="F41" s="439">
        <v>108.56</v>
      </c>
      <c r="G41" s="439">
        <v>109.28</v>
      </c>
      <c r="H41" s="439">
        <v>111.29</v>
      </c>
      <c r="I41" s="439">
        <v>9.2200000000000006</v>
      </c>
      <c r="J41" s="439">
        <v>1.38</v>
      </c>
      <c r="K41" s="439">
        <v>-1.35</v>
      </c>
      <c r="L41" s="440">
        <v>1.84</v>
      </c>
    </row>
    <row r="42" spans="1:12" ht="12.95" customHeight="1">
      <c r="A42" s="437" t="s">
        <v>42</v>
      </c>
      <c r="B42" s="438">
        <v>55.86</v>
      </c>
      <c r="C42" s="439">
        <v>101.08</v>
      </c>
      <c r="D42" s="439">
        <v>110.07</v>
      </c>
      <c r="E42" s="439">
        <v>110.16</v>
      </c>
      <c r="F42" s="439">
        <v>117.86</v>
      </c>
      <c r="G42" s="439">
        <v>117.89</v>
      </c>
      <c r="H42" s="439">
        <v>117.75</v>
      </c>
      <c r="I42" s="439">
        <v>8.98</v>
      </c>
      <c r="J42" s="439">
        <v>0.08</v>
      </c>
      <c r="K42" s="439">
        <v>6.89</v>
      </c>
      <c r="L42" s="440">
        <v>-0.12</v>
      </c>
    </row>
    <row r="43" spans="1:12" ht="12.95" customHeight="1">
      <c r="A43" s="2085" t="s">
        <v>136</v>
      </c>
      <c r="B43" s="2086"/>
      <c r="C43" s="2086"/>
      <c r="D43" s="2086"/>
      <c r="E43" s="2086"/>
      <c r="F43" s="2086"/>
      <c r="G43" s="2086"/>
      <c r="H43" s="2086"/>
      <c r="I43" s="2086"/>
      <c r="J43" s="2086"/>
      <c r="K43" s="2086"/>
      <c r="L43" s="2087"/>
    </row>
    <row r="44" spans="1:12" ht="12.95" customHeight="1">
      <c r="A44" s="432" t="s">
        <v>27</v>
      </c>
      <c r="B44" s="433">
        <v>100</v>
      </c>
      <c r="C44" s="434">
        <v>102.45</v>
      </c>
      <c r="D44" s="434">
        <v>113.8</v>
      </c>
      <c r="E44" s="434">
        <v>114.29</v>
      </c>
      <c r="F44" s="434">
        <v>117.34</v>
      </c>
      <c r="G44" s="434">
        <v>118.39</v>
      </c>
      <c r="H44" s="434">
        <v>118.57</v>
      </c>
      <c r="I44" s="434">
        <v>11.55</v>
      </c>
      <c r="J44" s="434">
        <v>0.42</v>
      </c>
      <c r="K44" s="434">
        <v>3.75</v>
      </c>
      <c r="L44" s="435">
        <v>0.15</v>
      </c>
    </row>
    <row r="45" spans="1:12" ht="12.95" customHeight="1">
      <c r="A45" s="437" t="s">
        <v>28</v>
      </c>
      <c r="B45" s="438">
        <v>46.88</v>
      </c>
      <c r="C45" s="439">
        <v>103.8</v>
      </c>
      <c r="D45" s="439">
        <v>113.31</v>
      </c>
      <c r="E45" s="439">
        <v>114.22</v>
      </c>
      <c r="F45" s="439">
        <v>112.19</v>
      </c>
      <c r="G45" s="439">
        <v>113.91</v>
      </c>
      <c r="H45" s="439">
        <v>114.5</v>
      </c>
      <c r="I45" s="439">
        <v>10.029999999999999</v>
      </c>
      <c r="J45" s="439">
        <v>0.8</v>
      </c>
      <c r="K45" s="439">
        <v>0.25</v>
      </c>
      <c r="L45" s="440">
        <v>0.52</v>
      </c>
    </row>
    <row r="46" spans="1:12" ht="12.95" customHeight="1">
      <c r="A46" s="437" t="s">
        <v>42</v>
      </c>
      <c r="B46" s="438">
        <v>53.12</v>
      </c>
      <c r="C46" s="439">
        <v>101.27</v>
      </c>
      <c r="D46" s="439">
        <v>114.24</v>
      </c>
      <c r="E46" s="439">
        <v>114.35</v>
      </c>
      <c r="F46" s="439">
        <v>122.24</v>
      </c>
      <c r="G46" s="439">
        <v>122.5</v>
      </c>
      <c r="H46" s="439">
        <v>122.29</v>
      </c>
      <c r="I46" s="439">
        <v>12.92</v>
      </c>
      <c r="J46" s="439">
        <v>0.09</v>
      </c>
      <c r="K46" s="439">
        <v>6.95</v>
      </c>
      <c r="L46" s="440">
        <v>-0.17</v>
      </c>
    </row>
    <row r="47" spans="1:12" ht="12.95" customHeight="1">
      <c r="A47" s="2085" t="s">
        <v>137</v>
      </c>
      <c r="B47" s="2086"/>
      <c r="C47" s="2086"/>
      <c r="D47" s="2086"/>
      <c r="E47" s="2086"/>
      <c r="F47" s="2086"/>
      <c r="G47" s="2086"/>
      <c r="H47" s="2086"/>
      <c r="I47" s="2086"/>
      <c r="J47" s="2086"/>
      <c r="K47" s="2086"/>
      <c r="L47" s="2087"/>
    </row>
    <row r="48" spans="1:12" ht="12.95" customHeight="1">
      <c r="A48" s="432" t="s">
        <v>27</v>
      </c>
      <c r="B48" s="433">
        <v>100</v>
      </c>
      <c r="C48" s="434">
        <v>101.72</v>
      </c>
      <c r="D48" s="434">
        <v>111.41</v>
      </c>
      <c r="E48" s="434">
        <v>111.46</v>
      </c>
      <c r="F48" s="434">
        <v>113.15</v>
      </c>
      <c r="G48" s="434">
        <v>113.45</v>
      </c>
      <c r="H48" s="434">
        <v>113.58</v>
      </c>
      <c r="I48" s="434">
        <v>9.58</v>
      </c>
      <c r="J48" s="434">
        <v>0.04</v>
      </c>
      <c r="K48" s="434">
        <v>1.9</v>
      </c>
      <c r="L48" s="435">
        <v>0.11</v>
      </c>
    </row>
    <row r="49" spans="1:12" ht="12.95" customHeight="1">
      <c r="A49" s="437" t="s">
        <v>28</v>
      </c>
      <c r="B49" s="438">
        <v>59.53</v>
      </c>
      <c r="C49" s="439">
        <v>102.48</v>
      </c>
      <c r="D49" s="439">
        <v>110.97</v>
      </c>
      <c r="E49" s="439">
        <v>110.99</v>
      </c>
      <c r="F49" s="439">
        <v>111.03</v>
      </c>
      <c r="G49" s="439">
        <v>111.5</v>
      </c>
      <c r="H49" s="439">
        <v>111.78</v>
      </c>
      <c r="I49" s="439">
        <v>8.31</v>
      </c>
      <c r="J49" s="439">
        <v>0.02</v>
      </c>
      <c r="K49" s="439">
        <v>0.71</v>
      </c>
      <c r="L49" s="440">
        <v>0.25</v>
      </c>
    </row>
    <row r="50" spans="1:12" ht="12.95" customHeight="1" thickBot="1">
      <c r="A50" s="441" t="s">
        <v>42</v>
      </c>
      <c r="B50" s="442">
        <v>40.47</v>
      </c>
      <c r="C50" s="443">
        <v>100.61</v>
      </c>
      <c r="D50" s="443">
        <v>112.06</v>
      </c>
      <c r="E50" s="443">
        <v>112.15</v>
      </c>
      <c r="F50" s="443">
        <v>116.34</v>
      </c>
      <c r="G50" s="443">
        <v>116.39</v>
      </c>
      <c r="H50" s="443">
        <v>116.28</v>
      </c>
      <c r="I50" s="443">
        <v>11.48</v>
      </c>
      <c r="J50" s="443">
        <v>0.08</v>
      </c>
      <c r="K50" s="443">
        <v>3.68</v>
      </c>
      <c r="L50" s="444">
        <v>-0.09</v>
      </c>
    </row>
    <row r="51" spans="1:12" ht="15" thickTop="1"/>
  </sheetData>
  <mergeCells count="13">
    <mergeCell ref="A35:L35"/>
    <mergeCell ref="A39:L39"/>
    <mergeCell ref="A43:L43"/>
    <mergeCell ref="A47:L47"/>
    <mergeCell ref="A1:L1"/>
    <mergeCell ref="A2:L2"/>
    <mergeCell ref="A3:L3"/>
    <mergeCell ref="A4:L4"/>
    <mergeCell ref="A5:A6"/>
    <mergeCell ref="B5:B6"/>
    <mergeCell ref="D5:E5"/>
    <mergeCell ref="F5:H5"/>
    <mergeCell ref="I5:L5"/>
  </mergeCells>
  <printOptions horizontalCentered="1"/>
  <pageMargins left="1.5" right="1" top="1.5" bottom="1" header="0.3" footer="0.3"/>
  <pageSetup paperSize="9" scale="62"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H48"/>
  <sheetViews>
    <sheetView view="pageBreakPreview" zoomScaleSheetLayoutView="100" workbookViewId="0">
      <selection activeCell="P13" sqref="P13"/>
    </sheetView>
  </sheetViews>
  <sheetFormatPr defaultRowHeight="15"/>
  <cols>
    <col min="1" max="1" width="30.5703125" bestFit="1" customWidth="1"/>
    <col min="2" max="8" width="8.28515625" customWidth="1"/>
    <col min="9" max="9" width="5.7109375" customWidth="1"/>
  </cols>
  <sheetData>
    <row r="1" spans="1:8" s="1881" customFormat="1" ht="18.75">
      <c r="A1" s="2103" t="s">
        <v>150</v>
      </c>
      <c r="B1" s="2103"/>
      <c r="C1" s="2103"/>
      <c r="D1" s="2103"/>
      <c r="E1" s="2103"/>
      <c r="F1" s="2103"/>
      <c r="G1" s="2103"/>
      <c r="H1" s="2103"/>
    </row>
    <row r="2" spans="1:8" s="1882" customFormat="1" ht="21">
      <c r="A2" s="2104" t="s">
        <v>2</v>
      </c>
      <c r="B2" s="2104"/>
      <c r="C2" s="2104"/>
      <c r="D2" s="2104"/>
      <c r="E2" s="2104"/>
      <c r="F2" s="2104"/>
      <c r="G2" s="2104"/>
      <c r="H2" s="2104"/>
    </row>
    <row r="3" spans="1:8" s="1880" customFormat="1" ht="15.75">
      <c r="A3" s="2105" t="s">
        <v>17</v>
      </c>
      <c r="B3" s="2105"/>
      <c r="C3" s="2105"/>
      <c r="D3" s="2105"/>
      <c r="E3" s="2105"/>
      <c r="F3" s="2105"/>
      <c r="G3" s="2105"/>
      <c r="H3" s="2105"/>
    </row>
    <row r="4" spans="1:8" s="1880" customFormat="1" ht="16.5" thickBot="1">
      <c r="A4" s="2106" t="s">
        <v>141</v>
      </c>
      <c r="B4" s="2106"/>
      <c r="C4" s="2106"/>
      <c r="D4" s="2106"/>
      <c r="E4" s="2106"/>
      <c r="F4" s="2106"/>
      <c r="G4" s="2106"/>
      <c r="H4" s="2106"/>
    </row>
    <row r="5" spans="1:8" ht="23.25" customHeight="1" thickTop="1">
      <c r="A5" s="211" t="s">
        <v>142</v>
      </c>
      <c r="B5" s="146" t="s">
        <v>19</v>
      </c>
      <c r="C5" s="147" t="s">
        <v>143</v>
      </c>
      <c r="D5" s="147" t="s">
        <v>0</v>
      </c>
      <c r="E5" s="147" t="s">
        <v>1</v>
      </c>
      <c r="F5" s="147" t="s">
        <v>130</v>
      </c>
      <c r="G5" s="2107" t="s">
        <v>20</v>
      </c>
      <c r="H5" s="2108"/>
    </row>
    <row r="6" spans="1:8">
      <c r="A6" s="212">
        <v>1</v>
      </c>
      <c r="B6" s="203">
        <v>2</v>
      </c>
      <c r="C6" s="204">
        <v>3</v>
      </c>
      <c r="D6" s="205">
        <v>4</v>
      </c>
      <c r="E6" s="205">
        <v>5</v>
      </c>
      <c r="F6" s="205">
        <v>6</v>
      </c>
      <c r="G6" s="206" t="s">
        <v>99</v>
      </c>
      <c r="H6" s="213" t="s">
        <v>144</v>
      </c>
    </row>
    <row r="7" spans="1:8">
      <c r="A7" s="214" t="s">
        <v>145</v>
      </c>
      <c r="B7" s="242">
        <v>100</v>
      </c>
      <c r="C7" s="207">
        <v>93.270804713947754</v>
      </c>
      <c r="D7" s="207">
        <v>99.999626626887348</v>
      </c>
      <c r="E7" s="207">
        <v>109.92209305201921</v>
      </c>
      <c r="F7" s="244">
        <v>114.83</v>
      </c>
      <c r="G7" s="207">
        <v>9.92</v>
      </c>
      <c r="H7" s="215">
        <v>4.47</v>
      </c>
    </row>
    <row r="8" spans="1:8">
      <c r="A8" s="216" t="s">
        <v>28</v>
      </c>
      <c r="B8" s="242">
        <v>43.91</v>
      </c>
      <c r="C8" s="207">
        <v>91.216875030540166</v>
      </c>
      <c r="D8" s="207">
        <v>99.999990886220502</v>
      </c>
      <c r="E8" s="207">
        <v>110.90536137355902</v>
      </c>
      <c r="F8" s="244">
        <v>113.03</v>
      </c>
      <c r="G8" s="207">
        <v>10.91</v>
      </c>
      <c r="H8" s="215">
        <v>1.91</v>
      </c>
    </row>
    <row r="9" spans="1:8">
      <c r="A9" s="217" t="s">
        <v>29</v>
      </c>
      <c r="B9" s="243">
        <v>11.33</v>
      </c>
      <c r="C9" s="209">
        <v>90.440535015269447</v>
      </c>
      <c r="D9" s="209">
        <v>100.00050481582946</v>
      </c>
      <c r="E9" s="209">
        <v>109.19084398342264</v>
      </c>
      <c r="F9" s="209">
        <v>111.09</v>
      </c>
      <c r="G9" s="209">
        <v>9.19</v>
      </c>
      <c r="H9" s="218">
        <v>1.74</v>
      </c>
    </row>
    <row r="10" spans="1:8">
      <c r="A10" s="217" t="s">
        <v>30</v>
      </c>
      <c r="B10" s="243">
        <v>1.84</v>
      </c>
      <c r="C10" s="209">
        <v>85.020437533760827</v>
      </c>
      <c r="D10" s="209">
        <v>100.00010252329858</v>
      </c>
      <c r="E10" s="209">
        <v>132.65334701985611</v>
      </c>
      <c r="F10" s="209">
        <v>125.36</v>
      </c>
      <c r="G10" s="209">
        <v>32.65</v>
      </c>
      <c r="H10" s="218">
        <v>-5.5</v>
      </c>
    </row>
    <row r="11" spans="1:8">
      <c r="A11" s="217" t="s">
        <v>31</v>
      </c>
      <c r="B11" s="243">
        <v>5.52</v>
      </c>
      <c r="C11" s="209">
        <v>94.31360493820911</v>
      </c>
      <c r="D11" s="209">
        <v>100.001038673775</v>
      </c>
      <c r="E11" s="209">
        <v>110.27645984947783</v>
      </c>
      <c r="F11" s="209">
        <v>107.5</v>
      </c>
      <c r="G11" s="209">
        <v>10.28</v>
      </c>
      <c r="H11" s="218">
        <v>-2.52</v>
      </c>
    </row>
    <row r="12" spans="1:8">
      <c r="A12" s="217" t="s">
        <v>32</v>
      </c>
      <c r="B12" s="243">
        <v>6.75</v>
      </c>
      <c r="C12" s="209">
        <v>93.865254898059746</v>
      </c>
      <c r="D12" s="209">
        <v>100.00064727020371</v>
      </c>
      <c r="E12" s="209">
        <v>109.784955208284</v>
      </c>
      <c r="F12" s="209">
        <v>112.37</v>
      </c>
      <c r="G12" s="209">
        <v>9.7799999999999994</v>
      </c>
      <c r="H12" s="218">
        <v>2.36</v>
      </c>
    </row>
    <row r="13" spans="1:8">
      <c r="A13" s="217" t="s">
        <v>33</v>
      </c>
      <c r="B13" s="243">
        <v>5.24</v>
      </c>
      <c r="C13" s="209">
        <v>88.649657107351999</v>
      </c>
      <c r="D13" s="209">
        <v>99.998952499980476</v>
      </c>
      <c r="E13" s="209">
        <v>109.95365044241871</v>
      </c>
      <c r="F13" s="209">
        <v>113.95</v>
      </c>
      <c r="G13" s="209">
        <v>9.9499999999999993</v>
      </c>
      <c r="H13" s="219">
        <v>3.64</v>
      </c>
    </row>
    <row r="14" spans="1:8">
      <c r="A14" s="217" t="s">
        <v>34</v>
      </c>
      <c r="B14" s="243">
        <v>2.95</v>
      </c>
      <c r="C14" s="209">
        <v>99.741414915228802</v>
      </c>
      <c r="D14" s="209">
        <v>99.99894336141783</v>
      </c>
      <c r="E14" s="209">
        <v>119.45396614590142</v>
      </c>
      <c r="F14" s="209">
        <v>112.34</v>
      </c>
      <c r="G14" s="210">
        <v>19.45</v>
      </c>
      <c r="H14" s="219">
        <v>-5.95</v>
      </c>
    </row>
    <row r="15" spans="1:8">
      <c r="A15" s="217" t="s">
        <v>35</v>
      </c>
      <c r="B15" s="243">
        <v>2.08</v>
      </c>
      <c r="C15" s="209">
        <v>87.934228378745985</v>
      </c>
      <c r="D15" s="209">
        <v>99.999914610547592</v>
      </c>
      <c r="E15" s="209">
        <v>106.53420837388686</v>
      </c>
      <c r="F15" s="209">
        <v>110.56</v>
      </c>
      <c r="G15" s="210">
        <v>6.53</v>
      </c>
      <c r="H15" s="219">
        <v>3.78</v>
      </c>
    </row>
    <row r="16" spans="1:8">
      <c r="A16" s="217" t="s">
        <v>36</v>
      </c>
      <c r="B16" s="243">
        <v>1.74</v>
      </c>
      <c r="C16" s="209">
        <v>99.999372648205281</v>
      </c>
      <c r="D16" s="209">
        <v>99.999085395686706</v>
      </c>
      <c r="E16" s="209">
        <v>107.26220914617004</v>
      </c>
      <c r="F16" s="209">
        <v>123.16</v>
      </c>
      <c r="G16" s="210">
        <v>7.26</v>
      </c>
      <c r="H16" s="219">
        <v>14.82</v>
      </c>
    </row>
    <row r="17" spans="1:8">
      <c r="A17" s="217" t="s">
        <v>37</v>
      </c>
      <c r="B17" s="243">
        <v>1.21</v>
      </c>
      <c r="C17" s="209">
        <v>90.890933920067155</v>
      </c>
      <c r="D17" s="209">
        <v>99.999633964996534</v>
      </c>
      <c r="E17" s="209">
        <v>113.47242866541798</v>
      </c>
      <c r="F17" s="209">
        <v>119.93</v>
      </c>
      <c r="G17" s="210">
        <v>13.47</v>
      </c>
      <c r="H17" s="219">
        <v>5.69</v>
      </c>
    </row>
    <row r="18" spans="1:8">
      <c r="A18" s="217" t="s">
        <v>38</v>
      </c>
      <c r="B18" s="243">
        <v>1.24</v>
      </c>
      <c r="C18" s="209">
        <v>96.436608033532565</v>
      </c>
      <c r="D18" s="209">
        <v>100.00001630230372</v>
      </c>
      <c r="E18" s="209">
        <v>104.71155812019177</v>
      </c>
      <c r="F18" s="209">
        <v>108.5</v>
      </c>
      <c r="G18" s="210">
        <v>4.71</v>
      </c>
      <c r="H18" s="219">
        <v>3.62</v>
      </c>
    </row>
    <row r="19" spans="1:8">
      <c r="A19" s="217" t="s">
        <v>39</v>
      </c>
      <c r="B19" s="243">
        <v>0.68</v>
      </c>
      <c r="C19" s="209">
        <v>83.259267393040346</v>
      </c>
      <c r="D19" s="209">
        <v>99.999865825180919</v>
      </c>
      <c r="E19" s="209">
        <v>112.87603100918206</v>
      </c>
      <c r="F19" s="209">
        <v>126.14</v>
      </c>
      <c r="G19" s="210">
        <v>12.88</v>
      </c>
      <c r="H19" s="219">
        <v>11.75</v>
      </c>
    </row>
    <row r="20" spans="1:8">
      <c r="A20" s="217" t="s">
        <v>40</v>
      </c>
      <c r="B20" s="243">
        <v>0.41</v>
      </c>
      <c r="C20" s="209">
        <v>79.58164840352967</v>
      </c>
      <c r="D20" s="209">
        <v>100.00171749298413</v>
      </c>
      <c r="E20" s="209">
        <v>107.59635265083703</v>
      </c>
      <c r="F20" s="209">
        <v>111.55</v>
      </c>
      <c r="G20" s="210">
        <v>7.6</v>
      </c>
      <c r="H20" s="219">
        <v>3.67</v>
      </c>
    </row>
    <row r="21" spans="1:8">
      <c r="A21" s="217" t="s">
        <v>41</v>
      </c>
      <c r="B21" s="243">
        <v>2.92</v>
      </c>
      <c r="C21" s="209">
        <v>90.210311974477548</v>
      </c>
      <c r="D21" s="209">
        <v>100.00152565770898</v>
      </c>
      <c r="E21" s="209">
        <v>109.31626756926293</v>
      </c>
      <c r="F21" s="209">
        <v>117.08</v>
      </c>
      <c r="G21" s="209">
        <v>9.32</v>
      </c>
      <c r="H21" s="218">
        <v>7.1</v>
      </c>
    </row>
    <row r="22" spans="1:8">
      <c r="A22" s="216" t="s">
        <v>42</v>
      </c>
      <c r="B22" s="242">
        <v>56.09</v>
      </c>
      <c r="C22" s="207">
        <v>95.090850371568834</v>
      </c>
      <c r="D22" s="207">
        <v>100.00027997162252</v>
      </c>
      <c r="E22" s="207">
        <v>109.16262332716904</v>
      </c>
      <c r="F22" s="207">
        <v>116.27</v>
      </c>
      <c r="G22" s="207">
        <v>9.16</v>
      </c>
      <c r="H22" s="215">
        <v>6.51</v>
      </c>
    </row>
    <row r="23" spans="1:8">
      <c r="A23" s="217" t="s">
        <v>43</v>
      </c>
      <c r="B23" s="243">
        <v>7.19</v>
      </c>
      <c r="C23" s="209">
        <v>90.958036948466059</v>
      </c>
      <c r="D23" s="209">
        <v>99.999818775171292</v>
      </c>
      <c r="E23" s="209">
        <v>114.17686983052668</v>
      </c>
      <c r="F23" s="209">
        <v>124.68</v>
      </c>
      <c r="G23" s="209">
        <v>14.18</v>
      </c>
      <c r="H23" s="218">
        <v>9.1999999999999993</v>
      </c>
    </row>
    <row r="24" spans="1:8">
      <c r="A24" s="217" t="s">
        <v>44</v>
      </c>
      <c r="B24" s="243">
        <v>20.3</v>
      </c>
      <c r="C24" s="209">
        <v>98.454539802287357</v>
      </c>
      <c r="D24" s="209">
        <v>100.0008115535356</v>
      </c>
      <c r="E24" s="209">
        <v>112.71400050959856</v>
      </c>
      <c r="F24" s="209">
        <v>122</v>
      </c>
      <c r="G24" s="209">
        <v>12.71</v>
      </c>
      <c r="H24" s="218">
        <v>8.24</v>
      </c>
    </row>
    <row r="25" spans="1:8">
      <c r="A25" s="217" t="s">
        <v>45</v>
      </c>
      <c r="B25" s="243">
        <v>4.3</v>
      </c>
      <c r="C25" s="209">
        <v>92.417742280841836</v>
      </c>
      <c r="D25" s="209">
        <v>100.00178363298392</v>
      </c>
      <c r="E25" s="209">
        <v>106.26953749791601</v>
      </c>
      <c r="F25" s="209">
        <v>112.94</v>
      </c>
      <c r="G25" s="209">
        <v>6.27</v>
      </c>
      <c r="H25" s="218">
        <v>6.28</v>
      </c>
    </row>
    <row r="26" spans="1:8" ht="13.5" customHeight="1">
      <c r="A26" s="217" t="s">
        <v>46</v>
      </c>
      <c r="B26" s="243">
        <v>3.47</v>
      </c>
      <c r="C26" s="209">
        <v>94.841800676324013</v>
      </c>
      <c r="D26" s="209">
        <v>99.999877753014999</v>
      </c>
      <c r="E26" s="209">
        <v>102.58306666477249</v>
      </c>
      <c r="F26" s="209">
        <v>105.3</v>
      </c>
      <c r="G26" s="209">
        <v>2.58</v>
      </c>
      <c r="H26" s="218">
        <v>2.65</v>
      </c>
    </row>
    <row r="27" spans="1:8" ht="13.5" customHeight="1">
      <c r="A27" s="217" t="s">
        <v>47</v>
      </c>
      <c r="B27" s="243">
        <v>5.34</v>
      </c>
      <c r="C27" s="209">
        <v>98.710788670330345</v>
      </c>
      <c r="D27" s="209">
        <v>100.00023767772768</v>
      </c>
      <c r="E27" s="209">
        <v>102.01619398623629</v>
      </c>
      <c r="F27" s="209">
        <v>100.92</v>
      </c>
      <c r="G27" s="209">
        <v>2.02</v>
      </c>
      <c r="H27" s="218">
        <v>-1.08</v>
      </c>
    </row>
    <row r="28" spans="1:8" ht="13.5" customHeight="1">
      <c r="A28" s="217" t="s">
        <v>48</v>
      </c>
      <c r="B28" s="243">
        <v>2.82</v>
      </c>
      <c r="C28" s="209">
        <v>99.876232921676163</v>
      </c>
      <c r="D28" s="209">
        <v>99.999600765240558</v>
      </c>
      <c r="E28" s="209">
        <v>105.11111786337517</v>
      </c>
      <c r="F28" s="209">
        <v>104.86</v>
      </c>
      <c r="G28" s="209">
        <v>5.1100000000000003</v>
      </c>
      <c r="H28" s="218">
        <v>-0.24</v>
      </c>
    </row>
    <row r="29" spans="1:8" ht="13.5" customHeight="1">
      <c r="A29" s="217" t="s">
        <v>49</v>
      </c>
      <c r="B29" s="243">
        <v>2.46</v>
      </c>
      <c r="C29" s="209">
        <v>94.137440965440547</v>
      </c>
      <c r="D29" s="209">
        <v>100.00228834994556</v>
      </c>
      <c r="E29" s="209">
        <v>104.2630577111283</v>
      </c>
      <c r="F29" s="209">
        <v>107.47</v>
      </c>
      <c r="G29" s="209">
        <v>4.26</v>
      </c>
      <c r="H29" s="218">
        <v>3.08</v>
      </c>
    </row>
    <row r="30" spans="1:8" ht="13.5" customHeight="1">
      <c r="A30" s="217" t="s">
        <v>50</v>
      </c>
      <c r="B30" s="243">
        <v>7.41</v>
      </c>
      <c r="C30" s="209">
        <v>94.735954445436946</v>
      </c>
      <c r="D30" s="209">
        <v>100.00095145219125</v>
      </c>
      <c r="E30" s="209">
        <v>110.07364671145629</v>
      </c>
      <c r="F30" s="209">
        <v>120.9</v>
      </c>
      <c r="G30" s="209">
        <v>10.07</v>
      </c>
      <c r="H30" s="218">
        <v>9.84</v>
      </c>
    </row>
    <row r="31" spans="1:8">
      <c r="A31" s="217" t="s">
        <v>51</v>
      </c>
      <c r="B31" s="243">
        <v>2.81</v>
      </c>
      <c r="C31" s="209">
        <v>92.598218783250033</v>
      </c>
      <c r="D31" s="209">
        <v>100.00061285641898</v>
      </c>
      <c r="E31" s="209">
        <v>104.46028991532997</v>
      </c>
      <c r="F31" s="209">
        <v>113.83</v>
      </c>
      <c r="G31" s="209">
        <v>4.46</v>
      </c>
      <c r="H31" s="218">
        <v>8.9700000000000006</v>
      </c>
    </row>
    <row r="32" spans="1:8" ht="12.75" customHeight="1">
      <c r="A32" s="2109" t="s">
        <v>146</v>
      </c>
      <c r="B32" s="2101"/>
      <c r="C32" s="2101"/>
      <c r="D32" s="2101"/>
      <c r="E32" s="2101"/>
      <c r="F32" s="2101"/>
      <c r="G32" s="2101"/>
      <c r="H32" s="2102"/>
    </row>
    <row r="33" spans="1:8" ht="14.25" customHeight="1">
      <c r="A33" s="217" t="s">
        <v>27</v>
      </c>
      <c r="B33" s="242">
        <v>100</v>
      </c>
      <c r="C33" s="207">
        <v>93.241385557960314</v>
      </c>
      <c r="D33" s="207">
        <v>99.99933123013372</v>
      </c>
      <c r="E33" s="207">
        <v>111.58890472957412</v>
      </c>
      <c r="F33" s="207">
        <v>115.01</v>
      </c>
      <c r="G33" s="207">
        <v>11.59</v>
      </c>
      <c r="H33" s="215">
        <v>3.06</v>
      </c>
    </row>
    <row r="34" spans="1:8" ht="14.25" customHeight="1">
      <c r="A34" s="217" t="s">
        <v>28</v>
      </c>
      <c r="B34" s="208">
        <v>39.770000000000003</v>
      </c>
      <c r="C34" s="209">
        <v>90.499003326219636</v>
      </c>
      <c r="D34" s="209">
        <v>100.00030657165139</v>
      </c>
      <c r="E34" s="209">
        <v>113.33100108699826</v>
      </c>
      <c r="F34" s="209">
        <v>114.97</v>
      </c>
      <c r="G34" s="209">
        <v>13.33</v>
      </c>
      <c r="H34" s="218">
        <v>1.45</v>
      </c>
    </row>
    <row r="35" spans="1:8" ht="14.25" customHeight="1">
      <c r="A35" s="217" t="s">
        <v>42</v>
      </c>
      <c r="B35" s="208">
        <v>60.23</v>
      </c>
      <c r="C35" s="209">
        <v>95.903416630814448</v>
      </c>
      <c r="D35" s="209">
        <v>99.998936202237147</v>
      </c>
      <c r="E35" s="209">
        <v>110.45140105059336</v>
      </c>
      <c r="F35" s="209">
        <v>115.04</v>
      </c>
      <c r="G35" s="209">
        <v>10.45</v>
      </c>
      <c r="H35" s="218">
        <v>4.16</v>
      </c>
    </row>
    <row r="36" spans="1:8" ht="12" customHeight="1">
      <c r="A36" s="2110" t="s">
        <v>147</v>
      </c>
      <c r="B36" s="2111"/>
      <c r="C36" s="2111"/>
      <c r="D36" s="2111"/>
      <c r="E36" s="2111"/>
      <c r="F36" s="2111"/>
      <c r="G36" s="2111"/>
      <c r="H36" s="2112"/>
    </row>
    <row r="37" spans="1:8" ht="12.75" customHeight="1">
      <c r="A37" s="217" t="s">
        <v>27</v>
      </c>
      <c r="B37" s="242">
        <v>100</v>
      </c>
      <c r="C37" s="207">
        <v>93.37168814218316</v>
      </c>
      <c r="D37" s="207">
        <v>99.999626626887348</v>
      </c>
      <c r="E37" s="207">
        <v>108.62003611757771</v>
      </c>
      <c r="F37" s="207">
        <v>113.37</v>
      </c>
      <c r="G37" s="207">
        <v>8.6199999999999992</v>
      </c>
      <c r="H37" s="215">
        <v>4.37</v>
      </c>
    </row>
    <row r="38" spans="1:8" ht="12.75" customHeight="1">
      <c r="A38" s="217" t="s">
        <v>28</v>
      </c>
      <c r="B38" s="208">
        <v>44.14</v>
      </c>
      <c r="C38" s="209">
        <v>90.809534156356676</v>
      </c>
      <c r="D38" s="209">
        <v>99.999990886220502</v>
      </c>
      <c r="E38" s="209">
        <v>109.72066739808379</v>
      </c>
      <c r="F38" s="209">
        <v>111.4</v>
      </c>
      <c r="G38" s="210">
        <v>9.7200000000000006</v>
      </c>
      <c r="H38" s="218">
        <v>1.53</v>
      </c>
    </row>
    <row r="39" spans="1:8" ht="12.75" customHeight="1">
      <c r="A39" s="217" t="s">
        <v>42</v>
      </c>
      <c r="B39" s="208">
        <v>55.86</v>
      </c>
      <c r="C39" s="209">
        <v>95.369049166761783</v>
      </c>
      <c r="D39" s="209">
        <v>100.00027997162252</v>
      </c>
      <c r="E39" s="209">
        <v>107.75986382471571</v>
      </c>
      <c r="F39" s="209">
        <v>114.95</v>
      </c>
      <c r="G39" s="209">
        <v>7.76</v>
      </c>
      <c r="H39" s="218">
        <v>6.67</v>
      </c>
    </row>
    <row r="40" spans="1:8" ht="12.75" customHeight="1">
      <c r="A40" s="2100" t="s">
        <v>148</v>
      </c>
      <c r="B40" s="2101"/>
      <c r="C40" s="2101"/>
      <c r="D40" s="2101"/>
      <c r="E40" s="2101"/>
      <c r="F40" s="2101"/>
      <c r="G40" s="2101"/>
      <c r="H40" s="2102"/>
    </row>
    <row r="41" spans="1:8" ht="12.75" customHeight="1">
      <c r="A41" s="217" t="s">
        <v>27</v>
      </c>
      <c r="B41" s="242">
        <v>100</v>
      </c>
      <c r="C41" s="207">
        <v>93.193684498497802</v>
      </c>
      <c r="D41" s="207">
        <v>100.0002267380079</v>
      </c>
      <c r="E41" s="207">
        <v>110.41976858244419</v>
      </c>
      <c r="F41" s="207">
        <v>117.46</v>
      </c>
      <c r="G41" s="207">
        <v>10.42</v>
      </c>
      <c r="H41" s="215">
        <v>6.38</v>
      </c>
    </row>
    <row r="42" spans="1:8" ht="12.75" customHeight="1">
      <c r="A42" s="217" t="s">
        <v>28</v>
      </c>
      <c r="B42" s="208">
        <v>46.88</v>
      </c>
      <c r="C42" s="209">
        <v>92.79601984425716</v>
      </c>
      <c r="D42" s="209">
        <v>100.00007509863717</v>
      </c>
      <c r="E42" s="209">
        <v>110.78379882075414</v>
      </c>
      <c r="F42" s="209">
        <v>114.16</v>
      </c>
      <c r="G42" s="209">
        <v>10.78</v>
      </c>
      <c r="H42" s="218">
        <v>3.05</v>
      </c>
    </row>
    <row r="43" spans="1:8" ht="12.75" customHeight="1">
      <c r="A43" s="217" t="s">
        <v>42</v>
      </c>
      <c r="B43" s="208">
        <v>53.12</v>
      </c>
      <c r="C43" s="209">
        <v>93.648384852483829</v>
      </c>
      <c r="D43" s="209">
        <v>100.00114078399737</v>
      </c>
      <c r="E43" s="209">
        <v>110.10212820861894</v>
      </c>
      <c r="F43" s="209">
        <v>120.48</v>
      </c>
      <c r="G43" s="209">
        <v>10.1</v>
      </c>
      <c r="H43" s="218">
        <v>9.43</v>
      </c>
    </row>
    <row r="44" spans="1:8" ht="11.25" customHeight="1">
      <c r="A44" s="2100" t="s">
        <v>149</v>
      </c>
      <c r="B44" s="2101"/>
      <c r="C44" s="2101"/>
      <c r="D44" s="2101"/>
      <c r="E44" s="2101"/>
      <c r="F44" s="2101"/>
      <c r="G44" s="2101"/>
      <c r="H44" s="2102"/>
    </row>
    <row r="45" spans="1:8" ht="15" customHeight="1">
      <c r="A45" s="245" t="s">
        <v>27</v>
      </c>
      <c r="B45" s="242">
        <v>100</v>
      </c>
      <c r="C45" s="207"/>
      <c r="D45" s="207">
        <v>100.0002267380079</v>
      </c>
      <c r="E45" s="207">
        <v>108.76789617396449</v>
      </c>
      <c r="F45" s="207">
        <v>113.2</v>
      </c>
      <c r="G45" s="209">
        <v>8.77</v>
      </c>
      <c r="H45" s="215">
        <v>4.07</v>
      </c>
    </row>
    <row r="46" spans="1:8" ht="15" customHeight="1">
      <c r="A46" s="245" t="s">
        <v>28</v>
      </c>
      <c r="B46" s="208">
        <v>59.53</v>
      </c>
      <c r="C46" s="209"/>
      <c r="D46" s="209">
        <v>100.00007509863717</v>
      </c>
      <c r="E46" s="209">
        <v>108.53171934974358</v>
      </c>
      <c r="F46" s="209">
        <v>111.42</v>
      </c>
      <c r="G46" s="209">
        <v>8.5299999999999994</v>
      </c>
      <c r="H46" s="218">
        <v>2.66</v>
      </c>
    </row>
    <row r="47" spans="1:8" ht="15" customHeight="1" thickBot="1">
      <c r="A47" s="246" t="s">
        <v>42</v>
      </c>
      <c r="B47" s="220">
        <v>40.47</v>
      </c>
      <c r="C47" s="221"/>
      <c r="D47" s="221">
        <v>100.00114078399737</v>
      </c>
      <c r="E47" s="221">
        <v>109.11975841594068</v>
      </c>
      <c r="F47" s="221">
        <v>115.87</v>
      </c>
      <c r="G47" s="221">
        <v>9.1199999999999992</v>
      </c>
      <c r="H47" s="222">
        <v>6.19</v>
      </c>
    </row>
    <row r="48" spans="1:8" ht="15.75" thickTop="1"/>
  </sheetData>
  <mergeCells count="9">
    <mergeCell ref="A40:H40"/>
    <mergeCell ref="A44:H44"/>
    <mergeCell ref="A1:H1"/>
    <mergeCell ref="A2:H2"/>
    <mergeCell ref="A3:H3"/>
    <mergeCell ref="A4:H4"/>
    <mergeCell ref="G5:H5"/>
    <mergeCell ref="A32:H32"/>
    <mergeCell ref="A36:H36"/>
  </mergeCells>
  <printOptions horizontalCentered="1"/>
  <pageMargins left="1.5" right="1" top="1.5" bottom="1" header="0.3" footer="0.3"/>
  <pageSetup paperSize="9" scale="8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54</vt:i4>
      </vt:variant>
    </vt:vector>
  </HeadingPairs>
  <TitlesOfParts>
    <vt:vector size="125" baseType="lpstr">
      <vt:lpstr>Cover</vt:lpstr>
      <vt:lpstr>Content</vt:lpstr>
      <vt:lpstr>GDP at Current Prices</vt:lpstr>
      <vt:lpstr>GDP at Constant Prices</vt:lpstr>
      <vt:lpstr>GDP by Expenditure Catagory</vt:lpstr>
      <vt:lpstr>GNI GNDI and Savings</vt:lpstr>
      <vt:lpstr>Summary of Macro Eco. Indicator</vt:lpstr>
      <vt:lpstr>CPI_new</vt:lpstr>
      <vt:lpstr>CPI Annuals</vt:lpstr>
      <vt:lpstr>CPI_Y-O-Y</vt:lpstr>
      <vt:lpstr>CPI_Nep &amp; Ind.</vt:lpstr>
      <vt:lpstr>WPI</vt:lpstr>
      <vt:lpstr>WPI Annuals</vt:lpstr>
      <vt:lpstr>WPI YOY</vt:lpstr>
      <vt:lpstr>NSWI</vt:lpstr>
      <vt:lpstr>NSWI Annuals</vt:lpstr>
      <vt:lpstr>Direction</vt:lpstr>
      <vt:lpstr>X-India</vt:lpstr>
      <vt:lpstr>X-China</vt:lpstr>
      <vt:lpstr>X-Other</vt:lpstr>
      <vt:lpstr>M-India</vt:lpstr>
      <vt:lpstr>M-China</vt:lpstr>
      <vt:lpstr>M-Other</vt:lpstr>
      <vt:lpstr>Customwise Trade</vt:lpstr>
      <vt:lpstr>M_India$</vt:lpstr>
      <vt:lpstr>X&amp;MPrice Index &amp;TOT</vt:lpstr>
      <vt:lpstr>BOP</vt:lpstr>
      <vt:lpstr>IIP </vt:lpstr>
      <vt:lpstr>Reserve</vt:lpstr>
      <vt:lpstr>Reserve$</vt:lpstr>
      <vt:lpstr>Exchange Rate &amp; Price of Oil ..</vt:lpstr>
      <vt:lpstr>GBO </vt:lpstr>
      <vt:lpstr>Revenue </vt:lpstr>
      <vt:lpstr>ODD</vt:lpstr>
      <vt:lpstr>NDBoG</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Cover (TimeSeries)</vt:lpstr>
      <vt:lpstr>Content (TimeSeries)</vt:lpstr>
      <vt:lpstr>GDP</vt:lpstr>
      <vt:lpstr>Sectoral current Prices</vt:lpstr>
      <vt:lpstr>Sectoral Growth</vt:lpstr>
      <vt:lpstr>CPI_Annual </vt:lpstr>
      <vt:lpstr>Monthwise CPI</vt:lpstr>
      <vt:lpstr>BoP (2)</vt:lpstr>
      <vt:lpstr>Trade</vt:lpstr>
      <vt:lpstr>Gov Finance</vt:lpstr>
      <vt:lpstr>Gov.Fin(Growth Rate)</vt:lpstr>
      <vt:lpstr>Gov.Fin(as percent of GDP)</vt:lpstr>
      <vt:lpstr>Monetary Indicator</vt:lpstr>
      <vt:lpstr>Monetary Ind. % of GDP</vt:lpstr>
      <vt:lpstr>BOP!Print_Area</vt:lpstr>
      <vt:lpstr>'BoP (2)'!Print_Area</vt:lpstr>
      <vt:lpstr>Content!Print_Area</vt:lpstr>
      <vt:lpstr>'Cover (TimeSeries)'!Print_Area</vt:lpstr>
      <vt:lpstr>'CPI Annuals'!Print_Area</vt:lpstr>
      <vt:lpstr>'CPI_Annual '!Print_Area</vt:lpstr>
      <vt:lpstr>'Customwise Trade'!Print_Area</vt:lpstr>
      <vt:lpstr>Direction!Print_Area</vt:lpstr>
      <vt:lpstr>'Exchange Rate &amp; Price of Oil ..'!Print_Area</vt:lpstr>
      <vt:lpstr>'GBO '!Print_Area</vt:lpstr>
      <vt:lpstr>GDP!Print_Area</vt:lpstr>
      <vt:lpstr>'GDP at Constant Prices'!Print_Area</vt:lpstr>
      <vt:lpstr>'GDP at Current Prices'!Print_Area</vt:lpstr>
      <vt:lpstr>'GDP by Expenditure Catagory'!Print_Area</vt:lpstr>
      <vt:lpstr>'GNI GNDI and Savings'!Print_Area</vt:lpstr>
      <vt:lpstr>'Gov Finance'!Print_Area</vt:lpstr>
      <vt:lpstr>'Gov.Fin(as percent of GDP)'!Print_Area</vt:lpstr>
      <vt:lpstr>'Gov.Fin(Growth Rate)'!Print_Area</vt:lpstr>
      <vt:lpstr>'IIP '!Print_Area</vt:lpstr>
      <vt:lpstr>'Int Rate'!Print_Area</vt:lpstr>
      <vt:lpstr>'Inter bank'!Print_Area</vt:lpstr>
      <vt:lpstr>'Issue Approval'!Print_Area</vt:lpstr>
      <vt:lpstr>'Listed Co'!Print_Area</vt:lpstr>
      <vt:lpstr>'M_India$'!Print_Area</vt:lpstr>
      <vt:lpstr>'M-China'!Print_Area</vt:lpstr>
      <vt:lpstr>'M-India'!Print_Area</vt:lpstr>
      <vt:lpstr>'Monetary Ind. % of GDP'!Print_Area</vt:lpstr>
      <vt:lpstr>'Monetary Indicator'!Print_Area</vt:lpstr>
      <vt:lpstr>'Monetary Operation'!Print_Area</vt:lpstr>
      <vt:lpstr>'Monthwise CPI'!Print_Area</vt:lpstr>
      <vt:lpstr>'M-Other'!Print_Area</vt:lpstr>
      <vt:lpstr>'NSWI Annuals'!Print_Area</vt:lpstr>
      <vt:lpstr>'Purchase &amp; Sale of FC'!Print_Area</vt:lpstr>
      <vt:lpstr>Reserve!Print_Area</vt:lpstr>
      <vt:lpstr>'Reserve$'!Print_Area</vt:lpstr>
      <vt:lpstr>'Revenue '!Print_Area</vt:lpstr>
      <vt:lpstr>'Sectoral current Prices'!Print_Area</vt:lpstr>
      <vt:lpstr>'Sectoral Growth'!Print_Area</vt:lpstr>
      <vt:lpstr>'Securities List'!Print_Area</vt:lpstr>
      <vt:lpstr>'Share Mkt Acti'!Print_Area</vt:lpstr>
      <vt:lpstr>'Stock Mkt Indicator'!Print_Area</vt:lpstr>
      <vt:lpstr>'Summary of Macro Eco. Indicator'!Print_Area</vt:lpstr>
      <vt:lpstr>'TBs 91_364'!Print_Area</vt:lpstr>
      <vt:lpstr>Trade!Print_Area</vt:lpstr>
      <vt:lpstr>'Turnover Detail'!Print_Area</vt:lpstr>
      <vt:lpstr>WPI!Print_Area</vt:lpstr>
      <vt:lpstr>'WPI Annuals'!Print_Area</vt:lpstr>
      <vt:lpstr>'WPI YOY'!Print_Area</vt:lpstr>
      <vt:lpstr>'X&amp;MPrice Index &amp;TOT'!Print_Area</vt:lpstr>
      <vt:lpstr>'X-China'!Print_Area</vt:lpstr>
      <vt:lpstr>'X-India'!Print_Area</vt:lpstr>
      <vt:lpstr>'X-Other'!Print_Area</vt:lpstr>
      <vt:lpstr>'Issue Approval'!Print_Titles</vt:lpstr>
      <vt:lpstr>'Monthwise CPI'!Print_Titles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NRB</dc:creator>
  <cp:lastModifiedBy>S00677</cp:lastModifiedBy>
  <cp:lastPrinted>2017-09-04T10:14:14Z</cp:lastPrinted>
  <dcterms:created xsi:type="dcterms:W3CDTF">2014-09-10T05:07:20Z</dcterms:created>
  <dcterms:modified xsi:type="dcterms:W3CDTF">2017-09-06T04:41:55Z</dcterms:modified>
</cp:coreProperties>
</file>